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dgov-my.sharepoint.com/personal/gervingashley_nd_gov/Documents/Desktop/junk/"/>
    </mc:Choice>
  </mc:AlternateContent>
  <xr:revisionPtr revIDLastSave="0" documentId="8_{D3AD5886-EEB5-4E90-B84D-F7FCE68E1CFA}" xr6:coauthVersionLast="47" xr6:coauthVersionMax="47" xr10:uidLastSave="{00000000-0000-0000-0000-000000000000}"/>
  <workbookProtection workbookAlgorithmName="SHA-512" workbookHashValue="2Ue7XHJOmECgS/+/sz0txLHz8mtqnk8GCMv2A269ADgDvftG313ZBKuan5Kewh+Xy7S6IvOMYENohgeDs21edw==" workbookSaltValue="xU1cJaBPw81nQuCTuGYxdg==" workbookSpinCount="100000" lockStructure="1"/>
  <bookViews>
    <workbookView xWindow="-27540" yWindow="4080" windowWidth="21600" windowHeight="12645" tabRatio="909" firstSheet="2" activeTab="2" xr2:uid="{17567B81-3CC1-4085-AC73-51CE238B70E0}"/>
  </bookViews>
  <sheets>
    <sheet name="Input List" sheetId="45" state="hidden" r:id="rId1"/>
    <sheet name="Data Accum" sheetId="52" state="hidden" r:id="rId2"/>
    <sheet name="Check" sheetId="46" r:id="rId3"/>
    <sheet name="Chklst" sheetId="1" r:id="rId4"/>
    <sheet name="Sch A" sheetId="2" r:id="rId5"/>
    <sheet name="Sch A-1" sheetId="3" r:id="rId6"/>
    <sheet name="Sch A-2" sheetId="4" r:id="rId7"/>
    <sheet name="Sch B-1" sheetId="5" r:id="rId8"/>
    <sheet name="Sch C-1" sheetId="6" r:id="rId9"/>
    <sheet name="Sch C-2a" sheetId="7" r:id="rId10"/>
    <sheet name="Sch C-2i" sheetId="8" r:id="rId11"/>
    <sheet name="Sch C-3" sheetId="9" r:id="rId12"/>
    <sheet name="Sch C-4" sheetId="10" r:id="rId13"/>
    <sheet name="Sch C-5" sheetId="11" r:id="rId14"/>
    <sheet name="Sch C-5a" sheetId="12" r:id="rId15"/>
    <sheet name="C-6" sheetId="13" r:id="rId16"/>
    <sheet name="C-8" sheetId="15" r:id="rId17"/>
    <sheet name="Sch D" sheetId="16" r:id="rId18"/>
    <sheet name="Sch D-1" sheetId="17" r:id="rId19"/>
    <sheet name="Sch D-2" sheetId="18" r:id="rId20"/>
    <sheet name="Sch D-5" sheetId="40" r:id="rId21"/>
    <sheet name="Sch D-8" sheetId="42" r:id="rId22"/>
    <sheet name="Sch E" sheetId="43" r:id="rId23"/>
    <sheet name="Sch F" sheetId="47" r:id="rId24"/>
    <sheet name="Sch G" sheetId="48" r:id="rId25"/>
    <sheet name="Sch H" sheetId="49" r:id="rId26"/>
    <sheet name="Sch I" sheetId="50" r:id="rId27"/>
    <sheet name="Sch J" sheetId="32" r:id="rId28"/>
    <sheet name="Sch K" sheetId="33" r:id="rId29"/>
    <sheet name="Sch L" sheetId="51" r:id="rId30"/>
    <sheet name="Sch M" sheetId="29" r:id="rId31"/>
    <sheet name="Sch W" sheetId="30" r:id="rId32"/>
  </sheets>
  <externalReferences>
    <externalReference r:id="rId33"/>
  </externalReferences>
  <definedNames>
    <definedName name="Name_of_Facility">'[1]Sch A'!#REF!</definedName>
    <definedName name="_xlnm.Print_Area" localSheetId="15">'C-6'!$A$1:$C$37</definedName>
    <definedName name="_xlnm.Print_Area" localSheetId="16">'C-8'!$A$1:$C$55</definedName>
    <definedName name="_xlnm.Print_Area" localSheetId="4">'Sch A'!$A$1:$H$25</definedName>
    <definedName name="_xlnm.Print_Area" localSheetId="5">'Sch A-1'!$A$1:$D$57</definedName>
    <definedName name="_xlnm.Print_Area" localSheetId="6">'Sch A-2'!$A$1:$E$46</definedName>
    <definedName name="_xlnm.Print_Area" localSheetId="7">'Sch B-1'!$A$1:$K$42</definedName>
    <definedName name="_xlnm.Print_Area" localSheetId="8">'Sch C-1'!$A$1:$J$45</definedName>
    <definedName name="_xlnm.Print_Area" localSheetId="11">'Sch C-3'!$A$1:$G$62</definedName>
    <definedName name="_xlnm.Print_Area" localSheetId="12">'Sch C-4'!$A$1:$L$52</definedName>
    <definedName name="_xlnm.Print_Area" localSheetId="13">'Sch C-5'!$A$1:$F$40</definedName>
    <definedName name="_xlnm.Print_Area" localSheetId="14">'Sch C-5a'!$A$1:$K$128</definedName>
    <definedName name="_xlnm.Print_Area" localSheetId="17">'Sch D'!$B$1:$E$41</definedName>
    <definedName name="_xlnm.Print_Area" localSheetId="18">'Sch D-1'!$A$1:$E$124</definedName>
    <definedName name="_xlnm.Print_Area" localSheetId="19">'Sch D-2'!$A$1:$E$100</definedName>
    <definedName name="_xlnm.Print_Area" localSheetId="21">'Sch D-8'!$A$1:$G$44</definedName>
    <definedName name="_xlnm.Print_Area" localSheetId="22">'Sch E'!$A$1:$D$16</definedName>
    <definedName name="_xlnm.Print_Area" localSheetId="23">'Sch F'!$A$1:$G$22</definedName>
    <definedName name="_xlnm.Print_Area" localSheetId="24">'Sch G'!$A$1:$D$48</definedName>
    <definedName name="_xlnm.Print_Area" localSheetId="26">'Sch I'!$A$1:$E$96</definedName>
    <definedName name="_xlnm.Print_Area" localSheetId="27">'Sch J'!$A$1:$F$35</definedName>
    <definedName name="_xlnm.Print_Area" localSheetId="28">'Sch K'!$A$1:$F$40</definedName>
    <definedName name="_xlnm.Print_Area" localSheetId="29">'Sch L'!$A$1:$E$35</definedName>
    <definedName name="_xlnm.Print_Area" localSheetId="30">'Sch M'!$A$1:$E$25</definedName>
    <definedName name="_xlnm.Print_Titles" localSheetId="18">'Sch D-1'!$1:$5</definedName>
    <definedName name="_xlnm.Print_Titles" localSheetId="19">'Sch D-2'!$1:$5</definedName>
    <definedName name="_xlnm.Print_Titles" localSheetId="26">'Sch I'!$1:$4</definedName>
    <definedName name="_xlnm.Print_Titles" localSheetId="31">'Sch W'!$A:$C,'Sch W'!$1:$4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7" i="52" l="1"/>
  <c r="U27" i="52"/>
  <c r="T27" i="52"/>
  <c r="S27" i="52"/>
  <c r="R27" i="52"/>
  <c r="Q27" i="52"/>
  <c r="P27" i="52"/>
  <c r="O27" i="52"/>
  <c r="N27" i="52"/>
  <c r="M27" i="52"/>
  <c r="L27" i="52"/>
  <c r="K27" i="52"/>
  <c r="J27" i="52"/>
  <c r="I27" i="52"/>
  <c r="H27" i="52"/>
  <c r="G27" i="52"/>
  <c r="F27" i="52"/>
  <c r="E27" i="52"/>
  <c r="D27" i="52"/>
  <c r="C27" i="52"/>
  <c r="Z23" i="52"/>
  <c r="Y23" i="52"/>
  <c r="X23" i="52"/>
  <c r="W23" i="52"/>
  <c r="V23" i="52"/>
  <c r="U23" i="52"/>
  <c r="T23" i="52"/>
  <c r="S23" i="52"/>
  <c r="R23" i="52"/>
  <c r="Q23" i="52"/>
  <c r="P23" i="52"/>
  <c r="O23" i="52"/>
  <c r="N23" i="52"/>
  <c r="M23" i="52"/>
  <c r="L23" i="52"/>
  <c r="K23" i="52"/>
  <c r="J23" i="52"/>
  <c r="I23" i="52"/>
  <c r="H23" i="52"/>
  <c r="G23" i="52"/>
  <c r="F23" i="52"/>
  <c r="E23" i="52"/>
  <c r="D23" i="52"/>
  <c r="C23" i="52"/>
  <c r="Z19" i="52"/>
  <c r="Y19" i="52"/>
  <c r="X19" i="52"/>
  <c r="W19" i="52"/>
  <c r="V19" i="52"/>
  <c r="U19" i="52"/>
  <c r="T19" i="52"/>
  <c r="S19" i="52"/>
  <c r="R19" i="52"/>
  <c r="Q19" i="52"/>
  <c r="P19" i="52"/>
  <c r="O19" i="52"/>
  <c r="N19" i="52"/>
  <c r="M19" i="52"/>
  <c r="L19" i="52"/>
  <c r="K19" i="52"/>
  <c r="J19" i="52"/>
  <c r="I19" i="52"/>
  <c r="H19" i="52"/>
  <c r="G19" i="52"/>
  <c r="F19" i="52"/>
  <c r="E19" i="52"/>
  <c r="D19" i="52"/>
  <c r="C19" i="52"/>
  <c r="Z15" i="52"/>
  <c r="Y15" i="52"/>
  <c r="X15" i="52"/>
  <c r="W15" i="52"/>
  <c r="V15" i="52"/>
  <c r="U15" i="52"/>
  <c r="T15" i="52"/>
  <c r="S15" i="52"/>
  <c r="R15" i="52"/>
  <c r="Q15" i="52"/>
  <c r="P15" i="52"/>
  <c r="O15" i="52"/>
  <c r="N15" i="52"/>
  <c r="M15" i="52"/>
  <c r="L15" i="52"/>
  <c r="K15" i="52"/>
  <c r="J15" i="52"/>
  <c r="I15" i="52"/>
  <c r="H15" i="52"/>
  <c r="G15" i="52"/>
  <c r="F15" i="52"/>
  <c r="E15" i="52"/>
  <c r="D15" i="52"/>
  <c r="C15" i="52"/>
  <c r="Z11" i="52"/>
  <c r="Y11" i="52"/>
  <c r="X11" i="52"/>
  <c r="W11" i="52"/>
  <c r="V11" i="52"/>
  <c r="U11" i="52"/>
  <c r="T11" i="52"/>
  <c r="S11" i="52"/>
  <c r="R11" i="52"/>
  <c r="Q11" i="52"/>
  <c r="P11" i="52"/>
  <c r="O11" i="52"/>
  <c r="N11" i="52"/>
  <c r="M11" i="52"/>
  <c r="L11" i="52"/>
  <c r="K11" i="52"/>
  <c r="J11" i="52"/>
  <c r="I11" i="52"/>
  <c r="H11" i="52"/>
  <c r="G11" i="52"/>
  <c r="F11" i="52"/>
  <c r="E11" i="52"/>
  <c r="D11" i="52"/>
  <c r="C11" i="52"/>
  <c r="C7" i="52"/>
  <c r="F3" i="52"/>
  <c r="D3" i="52"/>
  <c r="E31" i="52"/>
  <c r="D31" i="52"/>
  <c r="C31" i="52"/>
  <c r="J31" i="52"/>
  <c r="T31" i="52"/>
  <c r="S31" i="52"/>
  <c r="R31" i="52"/>
  <c r="Q31" i="52"/>
  <c r="P31" i="52"/>
  <c r="O31" i="52"/>
  <c r="N31" i="52"/>
  <c r="M31" i="52"/>
  <c r="L31" i="52"/>
  <c r="K31" i="52"/>
  <c r="I31" i="52"/>
  <c r="H31" i="52"/>
  <c r="G31" i="52"/>
  <c r="F31" i="52"/>
  <c r="B31" i="52"/>
  <c r="A31" i="52"/>
  <c r="B27" i="52"/>
  <c r="A27" i="52"/>
  <c r="B23" i="52"/>
  <c r="A23" i="52"/>
  <c r="B19" i="52"/>
  <c r="A19" i="52"/>
  <c r="B15" i="52"/>
  <c r="A15" i="52"/>
  <c r="B11" i="52"/>
  <c r="A11" i="52"/>
  <c r="B7" i="52"/>
  <c r="H7" i="52"/>
  <c r="F7" i="52"/>
  <c r="D7" i="52"/>
  <c r="G7" i="52"/>
  <c r="E7" i="52"/>
  <c r="A7" i="52"/>
  <c r="E3" i="52"/>
  <c r="C3" i="52"/>
  <c r="B3" i="52"/>
  <c r="A3" i="52"/>
  <c r="A3" i="30" l="1"/>
  <c r="E20" i="29"/>
  <c r="E19" i="29"/>
  <c r="E18" i="29"/>
  <c r="E17" i="29"/>
  <c r="E16" i="29"/>
  <c r="E15" i="29"/>
  <c r="B15" i="3" l="1"/>
  <c r="A1" i="4" l="1"/>
  <c r="C42" i="10"/>
  <c r="A43" i="10"/>
  <c r="A42" i="10"/>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C38" i="10"/>
  <c r="E2" i="46"/>
  <c r="E1" i="46"/>
  <c r="D22" i="29"/>
  <c r="D24" i="29" s="1"/>
  <c r="E22" i="29"/>
  <c r="A44" i="10" l="1"/>
  <c r="A45" i="10" s="1"/>
  <c r="A46" i="10" s="1"/>
  <c r="A47" i="10" s="1"/>
  <c r="A48" i="10" s="1"/>
  <c r="A49" i="10" s="1"/>
  <c r="A50" i="10" s="1"/>
  <c r="A51" i="10" s="1"/>
  <c r="E3" i="51" l="1"/>
  <c r="E2" i="51"/>
  <c r="A3" i="51"/>
  <c r="A2" i="51"/>
  <c r="A1" i="51"/>
  <c r="E11" i="51"/>
  <c r="E3" i="50"/>
  <c r="E2" i="50"/>
  <c r="A3" i="50"/>
  <c r="A2" i="50"/>
  <c r="A1" i="50"/>
  <c r="C71" i="17"/>
  <c r="C58" i="17"/>
  <c r="E3" i="49"/>
  <c r="E2" i="49"/>
  <c r="A3" i="49"/>
  <c r="A2" i="49"/>
  <c r="A1" i="49"/>
  <c r="A3" i="48"/>
  <c r="A2" i="48"/>
  <c r="A1" i="48"/>
  <c r="D3" i="48"/>
  <c r="D2" i="48"/>
  <c r="G23" i="47"/>
  <c r="G3" i="47"/>
  <c r="G2" i="47"/>
  <c r="A3" i="47"/>
  <c r="A2" i="47"/>
  <c r="A1" i="47"/>
  <c r="E13" i="49"/>
  <c r="E14" i="49" s="1"/>
  <c r="D39" i="48"/>
  <c r="B31" i="48"/>
  <c r="D30" i="48"/>
  <c r="D29" i="48"/>
  <c r="D28" i="48"/>
  <c r="D27" i="48"/>
  <c r="D26" i="48"/>
  <c r="D31" i="48" s="1"/>
  <c r="D33" i="48" s="1"/>
  <c r="D46" i="48" s="1"/>
  <c r="D48" i="48" s="1"/>
  <c r="G22" i="47"/>
  <c r="G14" i="47"/>
  <c r="F3" i="32"/>
  <c r="F2" i="32"/>
  <c r="F3" i="33"/>
  <c r="F2" i="33"/>
  <c r="E3" i="29"/>
  <c r="E2" i="29"/>
  <c r="G3" i="30"/>
  <c r="G2" i="30"/>
  <c r="A2" i="30"/>
  <c r="A2" i="29"/>
  <c r="A2" i="33"/>
  <c r="A2" i="32"/>
  <c r="A1" i="42"/>
  <c r="A1" i="43"/>
  <c r="D3" i="43"/>
  <c r="D2" i="43"/>
  <c r="A3" i="43"/>
  <c r="A2" i="43"/>
  <c r="C20" i="40"/>
  <c r="C25" i="40" s="1"/>
  <c r="D20" i="40"/>
  <c r="D25" i="40" s="1"/>
  <c r="A2" i="42"/>
  <c r="A3" i="42"/>
  <c r="F3" i="42"/>
  <c r="F2" i="42"/>
  <c r="G3" i="40"/>
  <c r="G2" i="40"/>
  <c r="A2" i="40"/>
  <c r="A2" i="18"/>
  <c r="A2" i="17"/>
  <c r="B2" i="16"/>
  <c r="E3" i="18"/>
  <c r="E2" i="18"/>
  <c r="E3" i="17"/>
  <c r="E2" i="17"/>
  <c r="F3" i="16"/>
  <c r="F2" i="16"/>
  <c r="C3" i="15"/>
  <c r="C2" i="15"/>
  <c r="C3" i="13"/>
  <c r="C2" i="13"/>
  <c r="A2" i="15"/>
  <c r="A2" i="13"/>
  <c r="K3" i="12"/>
  <c r="K2" i="12"/>
  <c r="A2" i="12"/>
  <c r="E3" i="11"/>
  <c r="E2" i="11"/>
  <c r="A2" i="11"/>
  <c r="L3" i="10"/>
  <c r="L2" i="10"/>
  <c r="A2" i="10"/>
  <c r="A2" i="9"/>
  <c r="G3" i="9"/>
  <c r="G2" i="9"/>
  <c r="G3" i="8"/>
  <c r="G2" i="8"/>
  <c r="A2" i="8"/>
  <c r="A2" i="7"/>
  <c r="G3" i="7"/>
  <c r="G2" i="7"/>
  <c r="J3" i="6"/>
  <c r="J2" i="6"/>
  <c r="K3" i="5"/>
  <c r="K2" i="5"/>
  <c r="E3" i="4"/>
  <c r="E2" i="4"/>
  <c r="D3" i="3"/>
  <c r="D2" i="3"/>
  <c r="A2" i="6"/>
  <c r="A4" i="1"/>
  <c r="A2" i="3"/>
  <c r="A2" i="4"/>
  <c r="A2" i="5"/>
  <c r="B8" i="3"/>
  <c r="B12" i="3" s="1"/>
  <c r="B14" i="3" s="1"/>
  <c r="A5" i="1"/>
  <c r="A1" i="3"/>
  <c r="A1" i="30" l="1"/>
  <c r="A1" i="29"/>
  <c r="A3" i="29"/>
  <c r="A1" i="33"/>
  <c r="A3" i="33"/>
  <c r="A1" i="32"/>
  <c r="A3" i="32"/>
  <c r="A1" i="40"/>
  <c r="A3" i="40"/>
  <c r="A1" i="18"/>
  <c r="A3" i="18"/>
  <c r="A1" i="17"/>
  <c r="A3" i="17"/>
  <c r="B1" i="16"/>
  <c r="B3" i="16"/>
  <c r="A3" i="15"/>
  <c r="A1" i="15"/>
  <c r="A1" i="13"/>
  <c r="A3" i="13"/>
  <c r="A1" i="12"/>
  <c r="A3" i="12"/>
  <c r="A1" i="11"/>
  <c r="A3" i="11"/>
  <c r="A1" i="10"/>
  <c r="A3" i="10"/>
  <c r="A1" i="9"/>
  <c r="A3" i="9"/>
  <c r="A1" i="8"/>
  <c r="A3" i="8"/>
  <c r="A1" i="7"/>
  <c r="A1" i="6"/>
  <c r="A3" i="7"/>
  <c r="A3" i="6"/>
  <c r="A1" i="5"/>
  <c r="A3" i="5"/>
  <c r="A3" i="4"/>
  <c r="A3" i="3"/>
  <c r="D4" i="1"/>
  <c r="D5" i="1"/>
  <c r="A1" i="2"/>
  <c r="C115" i="30" l="1"/>
  <c r="C82" i="30"/>
  <c r="C49" i="30"/>
  <c r="B40" i="46" s="1"/>
  <c r="A2" i="46"/>
  <c r="F36" i="33"/>
  <c r="F33" i="33"/>
  <c r="D33" i="33"/>
  <c r="C33" i="33"/>
  <c r="C28" i="15" l="1"/>
  <c r="D6" i="43" l="1"/>
  <c r="B25" i="46" l="1"/>
  <c r="H62" i="9"/>
  <c r="H60" i="9"/>
  <c r="H58" i="9"/>
  <c r="H50" i="9"/>
  <c r="H48" i="9"/>
  <c r="H46" i="9"/>
  <c r="H44" i="9"/>
  <c r="H42" i="9"/>
  <c r="H40" i="9"/>
  <c r="H38" i="9"/>
  <c r="H36" i="9"/>
  <c r="H34" i="9"/>
  <c r="H30" i="9"/>
  <c r="G37" i="6"/>
  <c r="G36" i="6"/>
  <c r="G34" i="6"/>
  <c r="G33" i="6"/>
  <c r="G30" i="6"/>
  <c r="G29" i="6"/>
  <c r="G28" i="6"/>
  <c r="G27" i="6"/>
  <c r="G25" i="6"/>
  <c r="G24" i="6"/>
  <c r="G23" i="6"/>
  <c r="G21" i="6"/>
  <c r="G20" i="6"/>
  <c r="G19" i="6"/>
  <c r="G17" i="6"/>
  <c r="G16" i="6"/>
  <c r="G15" i="6"/>
  <c r="G13" i="6"/>
  <c r="G12" i="6"/>
  <c r="G11" i="6"/>
  <c r="G111" i="7"/>
  <c r="F111" i="7"/>
  <c r="E111" i="7"/>
  <c r="G127" i="7"/>
  <c r="F127" i="7"/>
  <c r="E127" i="7"/>
  <c r="G140" i="7"/>
  <c r="F140" i="7"/>
  <c r="E140" i="7"/>
  <c r="G86" i="7"/>
  <c r="F86" i="7"/>
  <c r="E86" i="7"/>
  <c r="G53" i="7"/>
  <c r="F53" i="7"/>
  <c r="E53" i="7"/>
  <c r="C10" i="43" l="1"/>
  <c r="F17" i="42"/>
  <c r="C22" i="42"/>
  <c r="C23" i="42"/>
  <c r="C24" i="42"/>
  <c r="C26" i="42"/>
  <c r="C27" i="42"/>
  <c r="C28" i="42"/>
  <c r="C30" i="42"/>
  <c r="C31" i="42"/>
  <c r="C33" i="42"/>
  <c r="C34" i="42"/>
  <c r="C36" i="42"/>
  <c r="C37" i="42"/>
  <c r="C38" i="42"/>
  <c r="C39" i="42"/>
  <c r="D40" i="42"/>
  <c r="E40" i="42"/>
  <c r="F40" i="42"/>
  <c r="F41" i="42" s="1"/>
  <c r="F43" i="42" s="1"/>
  <c r="B20" i="40"/>
  <c r="B25" i="40" s="1"/>
  <c r="E20" i="40"/>
  <c r="E25" i="40" s="1"/>
  <c r="F20" i="40"/>
  <c r="F25" i="40" s="1"/>
  <c r="G20" i="40"/>
  <c r="G25" i="40" s="1"/>
  <c r="C33" i="16"/>
  <c r="G58" i="17" s="1"/>
  <c r="H58" i="17" s="1"/>
  <c r="C17" i="33"/>
  <c r="D17" i="33"/>
  <c r="F17" i="33"/>
  <c r="F7" i="32"/>
  <c r="F8" i="32"/>
  <c r="F9" i="32"/>
  <c r="B10" i="32"/>
  <c r="C10" i="32"/>
  <c r="D10" i="32"/>
  <c r="E10" i="32"/>
  <c r="F12" i="32"/>
  <c r="F13" i="32"/>
  <c r="B29" i="46" s="1"/>
  <c r="F14" i="32"/>
  <c r="B15" i="32"/>
  <c r="C15" i="32"/>
  <c r="D15" i="32"/>
  <c r="E15" i="32"/>
  <c r="M114" i="30"/>
  <c r="I114" i="30"/>
  <c r="G114" i="30"/>
  <c r="F114" i="30"/>
  <c r="E114" i="30"/>
  <c r="M111" i="30"/>
  <c r="I111" i="30"/>
  <c r="G111" i="30"/>
  <c r="F111" i="30"/>
  <c r="E111" i="30"/>
  <c r="M110" i="30"/>
  <c r="I110" i="30"/>
  <c r="G110" i="30"/>
  <c r="F110" i="30"/>
  <c r="E110" i="30"/>
  <c r="M104" i="30"/>
  <c r="I104" i="30"/>
  <c r="G104" i="30"/>
  <c r="F104" i="30"/>
  <c r="E104" i="30"/>
  <c r="M103" i="30"/>
  <c r="I103" i="30"/>
  <c r="G103" i="30"/>
  <c r="F103" i="30"/>
  <c r="E103" i="30"/>
  <c r="M102" i="30"/>
  <c r="I102" i="30"/>
  <c r="G102" i="30"/>
  <c r="F102" i="30"/>
  <c r="E102" i="30"/>
  <c r="M101" i="30"/>
  <c r="I101" i="30"/>
  <c r="G101" i="30"/>
  <c r="F101" i="30"/>
  <c r="E101" i="30"/>
  <c r="M100" i="30"/>
  <c r="I100" i="30"/>
  <c r="G100" i="30"/>
  <c r="F100" i="30"/>
  <c r="E100" i="30"/>
  <c r="M99" i="30"/>
  <c r="I99" i="30"/>
  <c r="G99" i="30"/>
  <c r="F99" i="30"/>
  <c r="E99" i="30"/>
  <c r="M98" i="30"/>
  <c r="I98" i="30"/>
  <c r="G98" i="30"/>
  <c r="F98" i="30"/>
  <c r="E98" i="30"/>
  <c r="M97" i="30"/>
  <c r="I97" i="30"/>
  <c r="G97" i="30"/>
  <c r="F97" i="30"/>
  <c r="E97" i="30"/>
  <c r="M96" i="30"/>
  <c r="I96" i="30"/>
  <c r="G96" i="30"/>
  <c r="F96" i="30"/>
  <c r="E96" i="30"/>
  <c r="M95" i="30"/>
  <c r="I95" i="30"/>
  <c r="G95" i="30"/>
  <c r="F95" i="30"/>
  <c r="E95" i="30"/>
  <c r="M94" i="30"/>
  <c r="I94" i="30"/>
  <c r="G94" i="30"/>
  <c r="F94" i="30"/>
  <c r="E94" i="30"/>
  <c r="M93" i="30"/>
  <c r="I93" i="30"/>
  <c r="G93" i="30"/>
  <c r="F93" i="30"/>
  <c r="E93" i="30"/>
  <c r="M92" i="30"/>
  <c r="I92" i="30"/>
  <c r="G92" i="30"/>
  <c r="F92" i="30"/>
  <c r="E92" i="30"/>
  <c r="M91" i="30"/>
  <c r="I91" i="30"/>
  <c r="G91" i="30"/>
  <c r="F91" i="30"/>
  <c r="E91" i="30"/>
  <c r="M90" i="30"/>
  <c r="I90" i="30"/>
  <c r="G90" i="30"/>
  <c r="F90" i="30"/>
  <c r="E90" i="30"/>
  <c r="M89" i="30"/>
  <c r="I89" i="30"/>
  <c r="G89" i="30"/>
  <c r="F89" i="30"/>
  <c r="E89" i="30"/>
  <c r="M88" i="30"/>
  <c r="I88" i="30"/>
  <c r="G88" i="30"/>
  <c r="F88" i="30"/>
  <c r="E88" i="30"/>
  <c r="M87" i="30"/>
  <c r="I87" i="30"/>
  <c r="G87" i="30"/>
  <c r="F87" i="30"/>
  <c r="E87" i="30"/>
  <c r="M81" i="30"/>
  <c r="I81" i="30"/>
  <c r="G81" i="30"/>
  <c r="F81" i="30"/>
  <c r="E81" i="30"/>
  <c r="M78" i="30"/>
  <c r="I78" i="30"/>
  <c r="G78" i="30"/>
  <c r="F78" i="30"/>
  <c r="E78" i="30"/>
  <c r="M77" i="30"/>
  <c r="I77" i="30"/>
  <c r="G77" i="30"/>
  <c r="F77" i="30"/>
  <c r="E77" i="30"/>
  <c r="M71" i="30"/>
  <c r="I71" i="30"/>
  <c r="G71" i="30"/>
  <c r="F71" i="30"/>
  <c r="E71" i="30"/>
  <c r="M70" i="30"/>
  <c r="I70" i="30"/>
  <c r="G70" i="30"/>
  <c r="F70" i="30"/>
  <c r="E70" i="30"/>
  <c r="M69" i="30"/>
  <c r="I69" i="30"/>
  <c r="G69" i="30"/>
  <c r="F69" i="30"/>
  <c r="E69" i="30"/>
  <c r="M68" i="30"/>
  <c r="I68" i="30"/>
  <c r="G68" i="30"/>
  <c r="F68" i="30"/>
  <c r="E68" i="30"/>
  <c r="M67" i="30"/>
  <c r="I67" i="30"/>
  <c r="G67" i="30"/>
  <c r="F67" i="30"/>
  <c r="E67" i="30"/>
  <c r="M66" i="30"/>
  <c r="I66" i="30"/>
  <c r="G66" i="30"/>
  <c r="F66" i="30"/>
  <c r="E66" i="30"/>
  <c r="M65" i="30"/>
  <c r="I65" i="30"/>
  <c r="G65" i="30"/>
  <c r="F65" i="30"/>
  <c r="E65" i="30"/>
  <c r="M64" i="30"/>
  <c r="I64" i="30"/>
  <c r="G64" i="30"/>
  <c r="F64" i="30"/>
  <c r="E64" i="30"/>
  <c r="M63" i="30"/>
  <c r="I63" i="30"/>
  <c r="G63" i="30"/>
  <c r="F63" i="30"/>
  <c r="E63" i="30"/>
  <c r="M62" i="30"/>
  <c r="I62" i="30"/>
  <c r="G62" i="30"/>
  <c r="F62" i="30"/>
  <c r="E62" i="30"/>
  <c r="M61" i="30"/>
  <c r="I61" i="30"/>
  <c r="G61" i="30"/>
  <c r="F61" i="30"/>
  <c r="E61" i="30"/>
  <c r="M60" i="30"/>
  <c r="I60" i="30"/>
  <c r="G60" i="30"/>
  <c r="F60" i="30"/>
  <c r="E60" i="30"/>
  <c r="M59" i="30"/>
  <c r="I59" i="30"/>
  <c r="G59" i="30"/>
  <c r="F59" i="30"/>
  <c r="E59" i="30"/>
  <c r="M58" i="30"/>
  <c r="I58" i="30"/>
  <c r="G58" i="30"/>
  <c r="F58" i="30"/>
  <c r="E58" i="30"/>
  <c r="M57" i="30"/>
  <c r="I57" i="30"/>
  <c r="G57" i="30"/>
  <c r="F57" i="30"/>
  <c r="E57" i="30"/>
  <c r="M56" i="30"/>
  <c r="I56" i="30"/>
  <c r="G56" i="30"/>
  <c r="F56" i="30"/>
  <c r="E56" i="30"/>
  <c r="M55" i="30"/>
  <c r="I55" i="30"/>
  <c r="G55" i="30"/>
  <c r="F55" i="30"/>
  <c r="E55" i="30"/>
  <c r="M54" i="30"/>
  <c r="I54" i="30"/>
  <c r="G54" i="30"/>
  <c r="F54" i="30"/>
  <c r="E54" i="30"/>
  <c r="M48" i="30"/>
  <c r="I48" i="30"/>
  <c r="G48" i="30"/>
  <c r="G11" i="30" s="1"/>
  <c r="F48" i="30"/>
  <c r="F11" i="30" s="1"/>
  <c r="E48" i="30"/>
  <c r="M45" i="30"/>
  <c r="I45" i="30"/>
  <c r="G45" i="30"/>
  <c r="F45" i="30"/>
  <c r="E45" i="30"/>
  <c r="M44" i="30"/>
  <c r="I44" i="30"/>
  <c r="G44" i="30"/>
  <c r="F44" i="30"/>
  <c r="E44" i="30"/>
  <c r="M38" i="30"/>
  <c r="I38" i="30"/>
  <c r="G38" i="30"/>
  <c r="F38" i="30"/>
  <c r="E38" i="30"/>
  <c r="M37" i="30"/>
  <c r="I37" i="30"/>
  <c r="G37" i="30"/>
  <c r="F37" i="30"/>
  <c r="E37" i="30"/>
  <c r="M36" i="30"/>
  <c r="I36" i="30"/>
  <c r="G36" i="30"/>
  <c r="F36" i="30"/>
  <c r="E36" i="30"/>
  <c r="M35" i="30"/>
  <c r="I35" i="30"/>
  <c r="G35" i="30"/>
  <c r="F35" i="30"/>
  <c r="E35" i="30"/>
  <c r="M34" i="30"/>
  <c r="I34" i="30"/>
  <c r="G34" i="30"/>
  <c r="F34" i="30"/>
  <c r="E34" i="30"/>
  <c r="M33" i="30"/>
  <c r="I33" i="30"/>
  <c r="G33" i="30"/>
  <c r="F33" i="30"/>
  <c r="E33" i="30"/>
  <c r="M32" i="30"/>
  <c r="I32" i="30"/>
  <c r="G32" i="30"/>
  <c r="F32" i="30"/>
  <c r="E32" i="30"/>
  <c r="M31" i="30"/>
  <c r="I31" i="30"/>
  <c r="G31" i="30"/>
  <c r="F31" i="30"/>
  <c r="E31" i="30"/>
  <c r="M30" i="30"/>
  <c r="I30" i="30"/>
  <c r="G30" i="30"/>
  <c r="F30" i="30"/>
  <c r="E30" i="30"/>
  <c r="M29" i="30"/>
  <c r="I29" i="30"/>
  <c r="G29" i="30"/>
  <c r="F29" i="30"/>
  <c r="E29" i="30"/>
  <c r="M28" i="30"/>
  <c r="I28" i="30"/>
  <c r="G28" i="30"/>
  <c r="F28" i="30"/>
  <c r="E28" i="30"/>
  <c r="M27" i="30"/>
  <c r="I27" i="30"/>
  <c r="G27" i="30"/>
  <c r="F27" i="30"/>
  <c r="E27" i="30"/>
  <c r="M26" i="30"/>
  <c r="I26" i="30"/>
  <c r="G26" i="30"/>
  <c r="F26" i="30"/>
  <c r="E26" i="30"/>
  <c r="M25" i="30"/>
  <c r="I25" i="30"/>
  <c r="G25" i="30"/>
  <c r="F25" i="30"/>
  <c r="E25" i="30"/>
  <c r="M24" i="30"/>
  <c r="I24" i="30"/>
  <c r="G24" i="30"/>
  <c r="F24" i="30"/>
  <c r="E24" i="30"/>
  <c r="M23" i="30"/>
  <c r="I23" i="30"/>
  <c r="G23" i="30"/>
  <c r="F23" i="30"/>
  <c r="E23" i="30"/>
  <c r="M22" i="30"/>
  <c r="I22" i="30"/>
  <c r="G22" i="30"/>
  <c r="F22" i="30"/>
  <c r="E22" i="30"/>
  <c r="M21" i="30"/>
  <c r="I21" i="30"/>
  <c r="G21" i="30"/>
  <c r="F21" i="30"/>
  <c r="E21" i="30"/>
  <c r="O13" i="30"/>
  <c r="B47" i="46" s="1"/>
  <c r="M11" i="30"/>
  <c r="M10" i="30"/>
  <c r="M9" i="30"/>
  <c r="M8" i="30"/>
  <c r="M7" i="30"/>
  <c r="M6" i="30"/>
  <c r="C100" i="18"/>
  <c r="G98" i="18"/>
  <c r="H98" i="18" s="1"/>
  <c r="G97" i="18"/>
  <c r="H97" i="18" s="1"/>
  <c r="G96" i="18"/>
  <c r="H96" i="18" s="1"/>
  <c r="G95" i="18"/>
  <c r="H95" i="18" s="1"/>
  <c r="G94" i="18"/>
  <c r="H94" i="18" s="1"/>
  <c r="G93" i="18"/>
  <c r="H93" i="18" s="1"/>
  <c r="G92" i="18"/>
  <c r="H92" i="18" s="1"/>
  <c r="G91" i="18"/>
  <c r="H91" i="18" s="1"/>
  <c r="G90" i="18"/>
  <c r="H90" i="18" s="1"/>
  <c r="G89" i="18"/>
  <c r="H89" i="18" s="1"/>
  <c r="G88" i="18"/>
  <c r="H88" i="18" s="1"/>
  <c r="G87" i="18"/>
  <c r="H87" i="18" s="1"/>
  <c r="G86" i="18"/>
  <c r="H86" i="18" s="1"/>
  <c r="G85" i="18"/>
  <c r="H85" i="18" s="1"/>
  <c r="G84" i="18"/>
  <c r="H84" i="18" s="1"/>
  <c r="G83" i="18"/>
  <c r="H83" i="18" s="1"/>
  <c r="G82" i="18"/>
  <c r="H82" i="18" s="1"/>
  <c r="G81" i="18"/>
  <c r="H81" i="18" s="1"/>
  <c r="G80" i="18"/>
  <c r="H80" i="18" s="1"/>
  <c r="G79" i="18"/>
  <c r="H79" i="18" s="1"/>
  <c r="G78" i="18"/>
  <c r="H78" i="18" s="1"/>
  <c r="G77" i="18"/>
  <c r="H77" i="18" s="1"/>
  <c r="G76" i="18"/>
  <c r="H76" i="18" s="1"/>
  <c r="G75" i="18"/>
  <c r="H75" i="18" s="1"/>
  <c r="G74" i="18"/>
  <c r="H74" i="18" s="1"/>
  <c r="G73" i="18"/>
  <c r="H73" i="18" s="1"/>
  <c r="G72" i="18"/>
  <c r="H72" i="18" s="1"/>
  <c r="G71" i="18"/>
  <c r="H71" i="18" s="1"/>
  <c r="G70" i="18"/>
  <c r="H70" i="18" s="1"/>
  <c r="G69" i="18"/>
  <c r="H69" i="18" s="1"/>
  <c r="G68" i="18"/>
  <c r="H68" i="18" s="1"/>
  <c r="G67" i="18"/>
  <c r="H67" i="18" s="1"/>
  <c r="G66" i="18"/>
  <c r="H66" i="18" s="1"/>
  <c r="G65" i="18"/>
  <c r="H65" i="18" s="1"/>
  <c r="G64" i="18"/>
  <c r="H64" i="18" s="1"/>
  <c r="G63" i="18"/>
  <c r="H63" i="18" s="1"/>
  <c r="G62" i="18"/>
  <c r="H62" i="18" s="1"/>
  <c r="G61" i="18"/>
  <c r="H61" i="18" s="1"/>
  <c r="G60" i="18"/>
  <c r="H60" i="18" s="1"/>
  <c r="G59" i="18"/>
  <c r="H59" i="18" s="1"/>
  <c r="G58" i="18"/>
  <c r="H58" i="18" s="1"/>
  <c r="G57" i="18"/>
  <c r="H57" i="18" s="1"/>
  <c r="G56" i="18"/>
  <c r="H56" i="18" s="1"/>
  <c r="G55" i="18"/>
  <c r="H55" i="18" s="1"/>
  <c r="G54" i="18"/>
  <c r="H54" i="18" s="1"/>
  <c r="G53" i="18"/>
  <c r="H53" i="18" s="1"/>
  <c r="G52" i="18"/>
  <c r="H52" i="18" s="1"/>
  <c r="G51" i="18"/>
  <c r="H51" i="18" s="1"/>
  <c r="G50" i="18"/>
  <c r="H50" i="18" s="1"/>
  <c r="G49" i="18"/>
  <c r="H49" i="18" s="1"/>
  <c r="G48" i="18"/>
  <c r="H48" i="18" s="1"/>
  <c r="G47" i="18"/>
  <c r="H47" i="18" s="1"/>
  <c r="G46" i="18"/>
  <c r="H46" i="18" s="1"/>
  <c r="G45" i="18"/>
  <c r="H45" i="18" s="1"/>
  <c r="G44" i="18"/>
  <c r="H44" i="18" s="1"/>
  <c r="G43" i="18"/>
  <c r="H43" i="18" s="1"/>
  <c r="G42" i="18"/>
  <c r="H42" i="18" s="1"/>
  <c r="G41" i="18"/>
  <c r="H41" i="18" s="1"/>
  <c r="G40" i="18"/>
  <c r="H40" i="18" s="1"/>
  <c r="G39" i="18"/>
  <c r="H39" i="18" s="1"/>
  <c r="G38" i="18"/>
  <c r="H38" i="18" s="1"/>
  <c r="G37" i="18"/>
  <c r="H37" i="18" s="1"/>
  <c r="G36" i="18"/>
  <c r="H36" i="18" s="1"/>
  <c r="G35" i="18"/>
  <c r="H35" i="18" s="1"/>
  <c r="G34" i="18"/>
  <c r="H34" i="18" s="1"/>
  <c r="G33" i="18"/>
  <c r="H33" i="18" s="1"/>
  <c r="G32" i="18"/>
  <c r="H32" i="18" s="1"/>
  <c r="G31" i="18"/>
  <c r="H31" i="18" s="1"/>
  <c r="G30" i="18"/>
  <c r="H30" i="18" s="1"/>
  <c r="G29" i="18"/>
  <c r="H29" i="18" s="1"/>
  <c r="G28" i="18"/>
  <c r="H28" i="18" s="1"/>
  <c r="G27" i="18"/>
  <c r="H27" i="18" s="1"/>
  <c r="G26" i="18"/>
  <c r="H26" i="18" s="1"/>
  <c r="G25" i="18"/>
  <c r="H25" i="18" s="1"/>
  <c r="G24" i="18"/>
  <c r="H24" i="18" s="1"/>
  <c r="G23" i="18"/>
  <c r="H23" i="18" s="1"/>
  <c r="G22" i="18"/>
  <c r="H22" i="18" s="1"/>
  <c r="G21" i="18"/>
  <c r="H21" i="18" s="1"/>
  <c r="G20" i="18"/>
  <c r="H20" i="18" s="1"/>
  <c r="G19" i="18"/>
  <c r="H19" i="18" s="1"/>
  <c r="G18" i="18"/>
  <c r="H18" i="18" s="1"/>
  <c r="G17" i="18"/>
  <c r="H17" i="18" s="1"/>
  <c r="G16" i="18"/>
  <c r="H16" i="18" s="1"/>
  <c r="G15" i="18"/>
  <c r="H15" i="18" s="1"/>
  <c r="G14" i="18"/>
  <c r="H14" i="18" s="1"/>
  <c r="G13" i="18"/>
  <c r="H13" i="18" s="1"/>
  <c r="G12" i="18"/>
  <c r="H12" i="18" s="1"/>
  <c r="G11" i="18"/>
  <c r="H11" i="18" s="1"/>
  <c r="G10" i="18"/>
  <c r="H10" i="18" s="1"/>
  <c r="G9" i="18"/>
  <c r="H9" i="18" s="1"/>
  <c r="G8" i="18"/>
  <c r="H8" i="18" s="1"/>
  <c r="G7" i="18"/>
  <c r="H7" i="18" s="1"/>
  <c r="G6" i="18"/>
  <c r="H6" i="18" s="1"/>
  <c r="G120" i="17"/>
  <c r="H120" i="17" s="1"/>
  <c r="G119" i="17"/>
  <c r="H119" i="17" s="1"/>
  <c r="G118" i="17"/>
  <c r="H118" i="17" s="1"/>
  <c r="G117" i="17"/>
  <c r="H117" i="17" s="1"/>
  <c r="G116" i="17"/>
  <c r="H116" i="17" s="1"/>
  <c r="G115" i="17"/>
  <c r="H115" i="17" s="1"/>
  <c r="G114" i="17"/>
  <c r="H114" i="17" s="1"/>
  <c r="G113" i="17"/>
  <c r="H113" i="17" s="1"/>
  <c r="G112" i="17"/>
  <c r="H112" i="17" s="1"/>
  <c r="G111" i="17"/>
  <c r="H111" i="17" s="1"/>
  <c r="G110" i="17"/>
  <c r="H110" i="17" s="1"/>
  <c r="G109" i="17"/>
  <c r="H109" i="17" s="1"/>
  <c r="G108" i="17"/>
  <c r="H108" i="17" s="1"/>
  <c r="G107" i="17"/>
  <c r="H107" i="17" s="1"/>
  <c r="G106" i="17"/>
  <c r="H106" i="17" s="1"/>
  <c r="G105" i="17"/>
  <c r="H105" i="17" s="1"/>
  <c r="G104" i="17"/>
  <c r="H104" i="17" s="1"/>
  <c r="G103" i="17"/>
  <c r="H103" i="17" s="1"/>
  <c r="G102" i="17"/>
  <c r="H102" i="17" s="1"/>
  <c r="G101" i="17"/>
  <c r="H101" i="17" s="1"/>
  <c r="G100" i="17"/>
  <c r="H100" i="17" s="1"/>
  <c r="G99" i="17"/>
  <c r="H99" i="17" s="1"/>
  <c r="G98" i="17"/>
  <c r="H98" i="17" s="1"/>
  <c r="G97" i="17"/>
  <c r="H97" i="17" s="1"/>
  <c r="G96" i="17"/>
  <c r="H96" i="17" s="1"/>
  <c r="G95" i="17"/>
  <c r="H95" i="17" s="1"/>
  <c r="G94" i="17"/>
  <c r="H94" i="17" s="1"/>
  <c r="G93" i="17"/>
  <c r="H93" i="17" s="1"/>
  <c r="G92" i="17"/>
  <c r="H92" i="17" s="1"/>
  <c r="G91" i="17"/>
  <c r="H91" i="17" s="1"/>
  <c r="G90" i="17"/>
  <c r="H90" i="17" s="1"/>
  <c r="G89" i="17"/>
  <c r="H89" i="17" s="1"/>
  <c r="G88" i="17"/>
  <c r="H88" i="17" s="1"/>
  <c r="G87" i="17"/>
  <c r="H87" i="17" s="1"/>
  <c r="G86" i="17"/>
  <c r="H86" i="17" s="1"/>
  <c r="G85" i="17"/>
  <c r="H85" i="17" s="1"/>
  <c r="G84" i="17"/>
  <c r="H84" i="17" s="1"/>
  <c r="G83" i="17"/>
  <c r="H83" i="17" s="1"/>
  <c r="G82" i="17"/>
  <c r="H82" i="17" s="1"/>
  <c r="G81" i="17"/>
  <c r="H81" i="17" s="1"/>
  <c r="G80" i="17"/>
  <c r="H80" i="17" s="1"/>
  <c r="G79" i="17"/>
  <c r="H79" i="17" s="1"/>
  <c r="G78" i="17"/>
  <c r="H78" i="17" s="1"/>
  <c r="G77" i="17"/>
  <c r="H77" i="17" s="1"/>
  <c r="G76" i="17"/>
  <c r="H76" i="17" s="1"/>
  <c r="G75" i="17"/>
  <c r="H75" i="17" s="1"/>
  <c r="G74" i="17"/>
  <c r="H74" i="17" s="1"/>
  <c r="G73" i="17"/>
  <c r="H73" i="17" s="1"/>
  <c r="G72" i="17"/>
  <c r="H72" i="17" s="1"/>
  <c r="G71" i="17"/>
  <c r="H71" i="17" s="1"/>
  <c r="G70" i="17"/>
  <c r="H70" i="17" s="1"/>
  <c r="G69" i="17"/>
  <c r="H69" i="17" s="1"/>
  <c r="G68" i="17"/>
  <c r="H68" i="17" s="1"/>
  <c r="G67" i="17"/>
  <c r="H67" i="17" s="1"/>
  <c r="G66" i="17"/>
  <c r="H66" i="17" s="1"/>
  <c r="G65" i="17"/>
  <c r="H65" i="17" s="1"/>
  <c r="G61" i="17"/>
  <c r="H61" i="17" s="1"/>
  <c r="G60" i="17"/>
  <c r="H60" i="17" s="1"/>
  <c r="G59" i="17"/>
  <c r="H59" i="17" s="1"/>
  <c r="G57" i="17"/>
  <c r="H57" i="17" s="1"/>
  <c r="G56" i="17"/>
  <c r="G55" i="17"/>
  <c r="H55" i="17" s="1"/>
  <c r="G54" i="17"/>
  <c r="H54" i="17" s="1"/>
  <c r="G53" i="17"/>
  <c r="H53" i="17" s="1"/>
  <c r="G52" i="17"/>
  <c r="H52" i="17" s="1"/>
  <c r="G51" i="17"/>
  <c r="H51" i="17" s="1"/>
  <c r="G50" i="17"/>
  <c r="H50" i="17" s="1"/>
  <c r="G49" i="17"/>
  <c r="H49" i="17" s="1"/>
  <c r="G48" i="17"/>
  <c r="H48" i="17" s="1"/>
  <c r="G47" i="17"/>
  <c r="H47" i="17" s="1"/>
  <c r="G46" i="17"/>
  <c r="H46" i="17" s="1"/>
  <c r="G45" i="17"/>
  <c r="H45" i="17" s="1"/>
  <c r="G44" i="17"/>
  <c r="H44" i="17" s="1"/>
  <c r="G43" i="17"/>
  <c r="H43" i="17" s="1"/>
  <c r="G42" i="17"/>
  <c r="H42" i="17" s="1"/>
  <c r="G41" i="17"/>
  <c r="H41" i="17" s="1"/>
  <c r="G40" i="17"/>
  <c r="H40" i="17" s="1"/>
  <c r="G39" i="17"/>
  <c r="H39" i="17" s="1"/>
  <c r="G38" i="17"/>
  <c r="H38" i="17" s="1"/>
  <c r="G37" i="17"/>
  <c r="H37" i="17" s="1"/>
  <c r="G36" i="17"/>
  <c r="H36" i="17" s="1"/>
  <c r="G35" i="17"/>
  <c r="H35" i="17" s="1"/>
  <c r="G34" i="17"/>
  <c r="H34" i="17" s="1"/>
  <c r="G33" i="17"/>
  <c r="H33" i="17" s="1"/>
  <c r="G32" i="17"/>
  <c r="H32" i="17" s="1"/>
  <c r="G31" i="17"/>
  <c r="H31" i="17" s="1"/>
  <c r="G30" i="17"/>
  <c r="H30" i="17" s="1"/>
  <c r="G29" i="17"/>
  <c r="H29" i="17" s="1"/>
  <c r="G28" i="17"/>
  <c r="H28" i="17" s="1"/>
  <c r="G27" i="17"/>
  <c r="H27" i="17" s="1"/>
  <c r="G26" i="17"/>
  <c r="H26" i="17" s="1"/>
  <c r="G25" i="17"/>
  <c r="H25" i="17" s="1"/>
  <c r="G24" i="17"/>
  <c r="H24" i="17" s="1"/>
  <c r="G23" i="17"/>
  <c r="H23" i="17" s="1"/>
  <c r="G22" i="17"/>
  <c r="H22" i="17" s="1"/>
  <c r="G21" i="17"/>
  <c r="H21" i="17" s="1"/>
  <c r="G20" i="17"/>
  <c r="H20" i="17" s="1"/>
  <c r="G19" i="17"/>
  <c r="H19" i="17" s="1"/>
  <c r="G18" i="17"/>
  <c r="H18" i="17" s="1"/>
  <c r="G17" i="17"/>
  <c r="H17" i="17" s="1"/>
  <c r="G16" i="17"/>
  <c r="H16" i="17" s="1"/>
  <c r="G15" i="17"/>
  <c r="H15" i="17" s="1"/>
  <c r="G14" i="17"/>
  <c r="H14" i="17" s="1"/>
  <c r="G13" i="17"/>
  <c r="H13" i="17" s="1"/>
  <c r="G12" i="17"/>
  <c r="H12" i="17" s="1"/>
  <c r="G11" i="17"/>
  <c r="H11" i="17" s="1"/>
  <c r="G10" i="17"/>
  <c r="H10" i="17" s="1"/>
  <c r="G9" i="17"/>
  <c r="H9" i="17" s="1"/>
  <c r="G8" i="17"/>
  <c r="H8" i="17" s="1"/>
  <c r="G7" i="17"/>
  <c r="H7" i="17" s="1"/>
  <c r="G6" i="17"/>
  <c r="H6" i="17" s="1"/>
  <c r="D39" i="16"/>
  <c r="D37" i="6" s="1"/>
  <c r="C39" i="16"/>
  <c r="C37" i="6" s="1"/>
  <c r="D38" i="16"/>
  <c r="C38" i="16"/>
  <c r="C36" i="6" s="1"/>
  <c r="D36" i="16"/>
  <c r="D34" i="6" s="1"/>
  <c r="C36" i="16"/>
  <c r="D35" i="16"/>
  <c r="D33" i="6" s="1"/>
  <c r="C35" i="16"/>
  <c r="C33" i="6" s="1"/>
  <c r="D33" i="16"/>
  <c r="D31" i="6" s="1"/>
  <c r="D49" i="6" s="1"/>
  <c r="D32" i="16"/>
  <c r="C32" i="16"/>
  <c r="C30" i="6" s="1"/>
  <c r="D31" i="16"/>
  <c r="D29" i="6" s="1"/>
  <c r="C31" i="16"/>
  <c r="D30" i="16"/>
  <c r="D28" i="6" s="1"/>
  <c r="C30" i="16"/>
  <c r="C28" i="6" s="1"/>
  <c r="D29" i="16"/>
  <c r="C29" i="16"/>
  <c r="D27" i="16"/>
  <c r="D25" i="6" s="1"/>
  <c r="C27" i="16"/>
  <c r="C25" i="6" s="1"/>
  <c r="D26" i="16"/>
  <c r="D24" i="6" s="1"/>
  <c r="C26" i="16"/>
  <c r="C24" i="6" s="1"/>
  <c r="D25" i="16"/>
  <c r="D23" i="6" s="1"/>
  <c r="C25" i="16"/>
  <c r="C23" i="6" s="1"/>
  <c r="D23" i="16"/>
  <c r="D21" i="6" s="1"/>
  <c r="C23" i="16"/>
  <c r="D22" i="16"/>
  <c r="D20" i="6" s="1"/>
  <c r="C22" i="16"/>
  <c r="C20" i="6" s="1"/>
  <c r="D21" i="16"/>
  <c r="D19" i="6" s="1"/>
  <c r="C21" i="16"/>
  <c r="G62" i="17" s="1"/>
  <c r="H62" i="17" s="1"/>
  <c r="D19" i="16"/>
  <c r="D17" i="6" s="1"/>
  <c r="C19" i="16"/>
  <c r="C17" i="6" s="1"/>
  <c r="D18" i="16"/>
  <c r="D16" i="6" s="1"/>
  <c r="C18" i="16"/>
  <c r="C16" i="6" s="1"/>
  <c r="D17" i="16"/>
  <c r="D15" i="6" s="1"/>
  <c r="C17" i="16"/>
  <c r="C15" i="6" s="1"/>
  <c r="D15" i="16"/>
  <c r="D13" i="6" s="1"/>
  <c r="C15" i="16"/>
  <c r="C13" i="6" s="1"/>
  <c r="D14" i="16"/>
  <c r="D12" i="6" s="1"/>
  <c r="C14" i="16"/>
  <c r="C12" i="6" s="1"/>
  <c r="D13" i="16"/>
  <c r="D11" i="6" s="1"/>
  <c r="C13" i="16"/>
  <c r="D11" i="16"/>
  <c r="C11" i="16"/>
  <c r="C9" i="6" s="1"/>
  <c r="D10" i="16"/>
  <c r="D8" i="6" s="1"/>
  <c r="C10" i="16"/>
  <c r="D9" i="16"/>
  <c r="D7" i="6" s="1"/>
  <c r="C9" i="16"/>
  <c r="C7" i="6" s="1"/>
  <c r="C53" i="15"/>
  <c r="K126" i="12"/>
  <c r="J126" i="12"/>
  <c r="K7" i="10" s="1"/>
  <c r="I126" i="12"/>
  <c r="I7" i="10" s="1"/>
  <c r="B26" i="11" s="1"/>
  <c r="H126" i="12"/>
  <c r="H7" i="10" s="1"/>
  <c r="G126" i="12"/>
  <c r="F126" i="12"/>
  <c r="F7" i="10" s="1"/>
  <c r="B23" i="11" s="1"/>
  <c r="E126" i="12"/>
  <c r="E7" i="10" s="1"/>
  <c r="D126" i="12"/>
  <c r="C125"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E29" i="11"/>
  <c r="B27" i="11"/>
  <c r="D17" i="11"/>
  <c r="B24" i="46" s="1"/>
  <c r="B26" i="46" s="1"/>
  <c r="C17" i="11"/>
  <c r="E16" i="11"/>
  <c r="E15" i="11"/>
  <c r="E14" i="11"/>
  <c r="E13" i="11"/>
  <c r="E12" i="11"/>
  <c r="E11" i="11"/>
  <c r="E10" i="11"/>
  <c r="E9" i="11"/>
  <c r="E8" i="11"/>
  <c r="E7" i="11"/>
  <c r="E6" i="11"/>
  <c r="J51" i="10"/>
  <c r="B31" i="6" s="1"/>
  <c r="B49" i="6" s="1"/>
  <c r="L50" i="10"/>
  <c r="K50" i="10"/>
  <c r="I50" i="10"/>
  <c r="H50" i="10"/>
  <c r="B25" i="6" s="1"/>
  <c r="G50" i="10"/>
  <c r="F50" i="10"/>
  <c r="B17" i="6" s="1"/>
  <c r="E50" i="10"/>
  <c r="B13" i="6" s="1"/>
  <c r="D50" i="10"/>
  <c r="B9" i="6" s="1"/>
  <c r="C49" i="10"/>
  <c r="C48" i="10"/>
  <c r="C47" i="10"/>
  <c r="C46" i="10"/>
  <c r="C45" i="10"/>
  <c r="F20" i="32" s="1"/>
  <c r="C43" i="10"/>
  <c r="C41" i="10"/>
  <c r="C40" i="10"/>
  <c r="C39"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L7" i="10"/>
  <c r="B28" i="11" s="1"/>
  <c r="G7" i="10"/>
  <c r="B19" i="6" s="1"/>
  <c r="D7" i="10"/>
  <c r="B21" i="11" s="1"/>
  <c r="D61" i="9"/>
  <c r="D59" i="9"/>
  <c r="D57" i="9"/>
  <c r="D55" i="9"/>
  <c r="D53" i="9"/>
  <c r="D51" i="9"/>
  <c r="D49" i="9"/>
  <c r="D47" i="9"/>
  <c r="D45" i="9"/>
  <c r="D43" i="9"/>
  <c r="D41" i="9"/>
  <c r="D39" i="9"/>
  <c r="D37" i="9"/>
  <c r="D35" i="9"/>
  <c r="D33" i="9"/>
  <c r="D29" i="9"/>
  <c r="D27" i="9"/>
  <c r="D25" i="9"/>
  <c r="D23" i="9"/>
  <c r="D21" i="9"/>
  <c r="D19" i="9"/>
  <c r="D9" i="9"/>
  <c r="D7" i="9"/>
  <c r="G116" i="8"/>
  <c r="F116" i="8"/>
  <c r="E116" i="8"/>
  <c r="G115" i="8"/>
  <c r="F115" i="8"/>
  <c r="E115" i="8"/>
  <c r="D115" i="8" s="1"/>
  <c r="G114" i="8"/>
  <c r="F114" i="8"/>
  <c r="E114" i="8"/>
  <c r="D114" i="8" s="1"/>
  <c r="G113" i="8"/>
  <c r="F113" i="8"/>
  <c r="E113" i="8"/>
  <c r="G112" i="8"/>
  <c r="F112" i="8"/>
  <c r="E112" i="8"/>
  <c r="G111" i="8"/>
  <c r="F111" i="8"/>
  <c r="E111" i="8"/>
  <c r="G110" i="8"/>
  <c r="F110" i="8"/>
  <c r="E110" i="8"/>
  <c r="D109" i="8"/>
  <c r="G108" i="8"/>
  <c r="F108" i="8"/>
  <c r="E108" i="8"/>
  <c r="G103" i="8"/>
  <c r="F103" i="8"/>
  <c r="E103" i="8"/>
  <c r="G102" i="8"/>
  <c r="F102" i="8"/>
  <c r="E102" i="8"/>
  <c r="G101" i="8"/>
  <c r="F101" i="8"/>
  <c r="E101" i="8"/>
  <c r="G100" i="8"/>
  <c r="F100" i="8"/>
  <c r="E100" i="8"/>
  <c r="G99" i="8"/>
  <c r="F99" i="8"/>
  <c r="E99" i="8"/>
  <c r="G98" i="8"/>
  <c r="F98" i="8"/>
  <c r="E98" i="8"/>
  <c r="G97" i="8"/>
  <c r="F97" i="8"/>
  <c r="E97" i="8"/>
  <c r="D96" i="8"/>
  <c r="G90" i="8"/>
  <c r="F90" i="8"/>
  <c r="E90" i="8"/>
  <c r="G89" i="8"/>
  <c r="F89" i="8"/>
  <c r="E89" i="8"/>
  <c r="G88" i="8"/>
  <c r="F88" i="8"/>
  <c r="E88" i="8"/>
  <c r="G87" i="8"/>
  <c r="F87" i="8"/>
  <c r="E87" i="8"/>
  <c r="G86" i="8"/>
  <c r="F86" i="8"/>
  <c r="E86" i="8"/>
  <c r="G85" i="8"/>
  <c r="F85" i="8"/>
  <c r="E85" i="8"/>
  <c r="D85" i="8" s="1"/>
  <c r="G84" i="8"/>
  <c r="F84" i="8"/>
  <c r="E84" i="8"/>
  <c r="D83" i="8"/>
  <c r="G78" i="8"/>
  <c r="F78" i="8"/>
  <c r="E78" i="8"/>
  <c r="D78" i="8" s="1"/>
  <c r="G77" i="8"/>
  <c r="F77" i="8"/>
  <c r="E77" i="8"/>
  <c r="G76" i="8"/>
  <c r="F76" i="8"/>
  <c r="E76" i="8"/>
  <c r="G75" i="8"/>
  <c r="F75" i="8"/>
  <c r="E75" i="8"/>
  <c r="G74" i="8"/>
  <c r="F74" i="8"/>
  <c r="E74" i="8"/>
  <c r="G73" i="8"/>
  <c r="F73" i="8"/>
  <c r="E73" i="8"/>
  <c r="G72" i="8"/>
  <c r="F72" i="8"/>
  <c r="E72" i="8"/>
  <c r="D71" i="8"/>
  <c r="G65" i="8"/>
  <c r="F65" i="8"/>
  <c r="E65" i="8"/>
  <c r="G64" i="8"/>
  <c r="F64" i="8"/>
  <c r="E64" i="8"/>
  <c r="D64" i="8" s="1"/>
  <c r="G63" i="8"/>
  <c r="F63" i="8"/>
  <c r="E63" i="8"/>
  <c r="G62" i="8"/>
  <c r="F62" i="8"/>
  <c r="E62" i="8"/>
  <c r="D62" i="8" s="1"/>
  <c r="G61" i="8"/>
  <c r="F61" i="8"/>
  <c r="E61" i="8"/>
  <c r="G60" i="8"/>
  <c r="F60" i="8"/>
  <c r="E60" i="8"/>
  <c r="G59" i="8"/>
  <c r="F59" i="8"/>
  <c r="E59" i="8"/>
  <c r="D59" i="8" s="1"/>
  <c r="G58" i="8"/>
  <c r="F58" i="8"/>
  <c r="E58" i="8"/>
  <c r="G57" i="8"/>
  <c r="F57" i="8"/>
  <c r="E57" i="8"/>
  <c r="G56" i="8"/>
  <c r="F56" i="8"/>
  <c r="E56" i="8"/>
  <c r="D56" i="8" s="1"/>
  <c r="G55" i="8"/>
  <c r="F55" i="8"/>
  <c r="E55" i="8"/>
  <c r="D55" i="8" s="1"/>
  <c r="G54" i="8"/>
  <c r="F54" i="8"/>
  <c r="E54" i="8"/>
  <c r="D54" i="8" s="1"/>
  <c r="G53" i="8"/>
  <c r="F53" i="8"/>
  <c r="E53" i="8"/>
  <c r="G52" i="8"/>
  <c r="F52" i="8"/>
  <c r="E52" i="8"/>
  <c r="G51" i="8"/>
  <c r="F51" i="8"/>
  <c r="E51" i="8"/>
  <c r="D51" i="8" s="1"/>
  <c r="G50" i="8"/>
  <c r="F50" i="8"/>
  <c r="E50" i="8"/>
  <c r="G49" i="8"/>
  <c r="F49" i="8"/>
  <c r="E49" i="8"/>
  <c r="G48" i="8"/>
  <c r="F48" i="8"/>
  <c r="E48" i="8"/>
  <c r="D48" i="8" s="1"/>
  <c r="G47" i="8"/>
  <c r="F47" i="8"/>
  <c r="E47" i="8"/>
  <c r="D47" i="8" s="1"/>
  <c r="G46" i="8"/>
  <c r="F46" i="8"/>
  <c r="E46" i="8"/>
  <c r="D46" i="8" s="1"/>
  <c r="G45" i="8"/>
  <c r="F45" i="8"/>
  <c r="E45" i="8"/>
  <c r="G44" i="8"/>
  <c r="F44" i="8"/>
  <c r="E44" i="8"/>
  <c r="D43" i="8"/>
  <c r="D38" i="8"/>
  <c r="D37" i="8"/>
  <c r="D36" i="8"/>
  <c r="D35" i="8"/>
  <c r="D34" i="8"/>
  <c r="D33" i="8"/>
  <c r="D32" i="8"/>
  <c r="D31" i="8"/>
  <c r="D30" i="8"/>
  <c r="D29" i="8"/>
  <c r="D28" i="8"/>
  <c r="D27" i="8"/>
  <c r="D26" i="8"/>
  <c r="D25" i="8"/>
  <c r="D24" i="8"/>
  <c r="D23" i="8"/>
  <c r="D22" i="8"/>
  <c r="D21" i="8"/>
  <c r="D20" i="8"/>
  <c r="D19" i="8"/>
  <c r="G148" i="7"/>
  <c r="F148" i="7"/>
  <c r="E148" i="7"/>
  <c r="G147" i="7"/>
  <c r="F147" i="7"/>
  <c r="E147" i="7"/>
  <c r="G146" i="7"/>
  <c r="F146" i="7"/>
  <c r="E146" i="7"/>
  <c r="D146" i="7" s="1"/>
  <c r="G145" i="7"/>
  <c r="F145" i="7"/>
  <c r="E145" i="7"/>
  <c r="G144" i="7"/>
  <c r="F144" i="7"/>
  <c r="E144" i="7"/>
  <c r="G143" i="7"/>
  <c r="F143" i="7"/>
  <c r="E143" i="7"/>
  <c r="G142" i="7"/>
  <c r="F142" i="7"/>
  <c r="E142" i="7"/>
  <c r="D141" i="7"/>
  <c r="G135" i="7"/>
  <c r="F135" i="7"/>
  <c r="E135" i="7"/>
  <c r="G134" i="7"/>
  <c r="F134" i="7"/>
  <c r="E134" i="7"/>
  <c r="G133" i="7"/>
  <c r="F133" i="7"/>
  <c r="E133" i="7"/>
  <c r="G132" i="7"/>
  <c r="F132" i="7"/>
  <c r="E132" i="7"/>
  <c r="G131" i="7"/>
  <c r="F131" i="7"/>
  <c r="E131" i="7"/>
  <c r="G130" i="7"/>
  <c r="F130" i="7"/>
  <c r="E130" i="7"/>
  <c r="D130" i="7" s="1"/>
  <c r="G129" i="7"/>
  <c r="G136" i="7" s="1"/>
  <c r="E12" i="7" s="1"/>
  <c r="F129" i="7"/>
  <c r="E129" i="7"/>
  <c r="D128" i="7"/>
  <c r="G122" i="7"/>
  <c r="F122" i="7"/>
  <c r="E122" i="7"/>
  <c r="G121" i="7"/>
  <c r="F121" i="7"/>
  <c r="E121" i="7"/>
  <c r="G120" i="7"/>
  <c r="F120" i="7"/>
  <c r="E120" i="7"/>
  <c r="D120" i="7" s="1"/>
  <c r="G119" i="7"/>
  <c r="F119" i="7"/>
  <c r="E119" i="7"/>
  <c r="G118" i="7"/>
  <c r="F118" i="7"/>
  <c r="E118" i="7"/>
  <c r="G117" i="7"/>
  <c r="F117" i="7"/>
  <c r="E117" i="7"/>
  <c r="G116" i="7"/>
  <c r="F116" i="7"/>
  <c r="E116" i="7"/>
  <c r="G115" i="7"/>
  <c r="F115" i="7"/>
  <c r="E115" i="7"/>
  <c r="G114" i="7"/>
  <c r="F114" i="7"/>
  <c r="E114" i="7"/>
  <c r="G113" i="7"/>
  <c r="F113" i="7"/>
  <c r="E113" i="7"/>
  <c r="D112" i="7"/>
  <c r="G106" i="7"/>
  <c r="F106" i="7"/>
  <c r="E106" i="7"/>
  <c r="G105" i="7"/>
  <c r="F105" i="7"/>
  <c r="E105" i="7"/>
  <c r="G104" i="7"/>
  <c r="F104" i="7"/>
  <c r="E104" i="7"/>
  <c r="G103" i="7"/>
  <c r="F103" i="7"/>
  <c r="E103" i="7"/>
  <c r="G102" i="7"/>
  <c r="F102" i="7"/>
  <c r="E102" i="7"/>
  <c r="G101" i="7"/>
  <c r="F101" i="7"/>
  <c r="E101" i="7"/>
  <c r="G100" i="7"/>
  <c r="F100" i="7"/>
  <c r="E100" i="7"/>
  <c r="D100" i="7" s="1"/>
  <c r="G99" i="7"/>
  <c r="F99" i="7"/>
  <c r="E99" i="7"/>
  <c r="D99" i="7" s="1"/>
  <c r="G98" i="7"/>
  <c r="F98" i="7"/>
  <c r="E98" i="7"/>
  <c r="G97" i="7"/>
  <c r="F97" i="7"/>
  <c r="E97" i="7"/>
  <c r="G96" i="7"/>
  <c r="F96" i="7"/>
  <c r="E96" i="7"/>
  <c r="G95" i="7"/>
  <c r="F95" i="7"/>
  <c r="E95" i="7"/>
  <c r="G94" i="7"/>
  <c r="F94" i="7"/>
  <c r="E94" i="7"/>
  <c r="G93" i="7"/>
  <c r="F93" i="7"/>
  <c r="E93" i="7"/>
  <c r="G92" i="7"/>
  <c r="F92" i="7"/>
  <c r="E92" i="7"/>
  <c r="D92" i="7" s="1"/>
  <c r="G91" i="7"/>
  <c r="F91" i="7"/>
  <c r="E91" i="7"/>
  <c r="D91" i="7" s="1"/>
  <c r="G90" i="7"/>
  <c r="F90" i="7"/>
  <c r="E90" i="7"/>
  <c r="G89" i="7"/>
  <c r="F89" i="7"/>
  <c r="E89" i="7"/>
  <c r="G88" i="7"/>
  <c r="F88" i="7"/>
  <c r="E88" i="7"/>
  <c r="D87" i="7"/>
  <c r="G81" i="7"/>
  <c r="F81" i="7"/>
  <c r="E81" i="7"/>
  <c r="G80" i="7"/>
  <c r="F80" i="7"/>
  <c r="E80" i="7"/>
  <c r="G79" i="7"/>
  <c r="F79" i="7"/>
  <c r="E79" i="7"/>
  <c r="G78" i="7"/>
  <c r="F78" i="7"/>
  <c r="E78" i="7"/>
  <c r="D78" i="7" s="1"/>
  <c r="G77" i="7"/>
  <c r="F77" i="7"/>
  <c r="E77" i="7"/>
  <c r="G76" i="7"/>
  <c r="F76" i="7"/>
  <c r="E76" i="7"/>
  <c r="G75" i="7"/>
  <c r="F75" i="7"/>
  <c r="E75" i="7"/>
  <c r="G74" i="7"/>
  <c r="F74" i="7"/>
  <c r="E74" i="7"/>
  <c r="D74" i="7" s="1"/>
  <c r="G73" i="7"/>
  <c r="F73" i="7"/>
  <c r="E73" i="7"/>
  <c r="G72" i="7"/>
  <c r="F72" i="7"/>
  <c r="E72" i="7"/>
  <c r="G71" i="7"/>
  <c r="F71" i="7"/>
  <c r="E71" i="7"/>
  <c r="G70" i="7"/>
  <c r="F70" i="7"/>
  <c r="E70" i="7"/>
  <c r="D70" i="7" s="1"/>
  <c r="G69" i="7"/>
  <c r="F69" i="7"/>
  <c r="E69" i="7"/>
  <c r="G68" i="7"/>
  <c r="F68" i="7"/>
  <c r="E68" i="7"/>
  <c r="G67" i="7"/>
  <c r="F67" i="7"/>
  <c r="E67" i="7"/>
  <c r="G66" i="7"/>
  <c r="F66" i="7"/>
  <c r="E66" i="7"/>
  <c r="D66" i="7" s="1"/>
  <c r="G65" i="7"/>
  <c r="F65" i="7"/>
  <c r="E65" i="7"/>
  <c r="G64" i="7"/>
  <c r="F64" i="7"/>
  <c r="E64" i="7"/>
  <c r="G63" i="7"/>
  <c r="F63" i="7"/>
  <c r="E63" i="7"/>
  <c r="G62" i="7"/>
  <c r="F62" i="7"/>
  <c r="E62" i="7"/>
  <c r="D62" i="7" s="1"/>
  <c r="G61" i="7"/>
  <c r="F61" i="7"/>
  <c r="E61" i="7"/>
  <c r="G60" i="7"/>
  <c r="F60" i="7"/>
  <c r="E60" i="7"/>
  <c r="G59" i="7"/>
  <c r="F59" i="7"/>
  <c r="E59" i="7"/>
  <c r="G58" i="7"/>
  <c r="F58" i="7"/>
  <c r="E58" i="7"/>
  <c r="D58" i="7" s="1"/>
  <c r="G57" i="7"/>
  <c r="F57" i="7"/>
  <c r="E57" i="7"/>
  <c r="G56" i="7"/>
  <c r="F56" i="7"/>
  <c r="E56" i="7"/>
  <c r="G55" i="7"/>
  <c r="F55" i="7"/>
  <c r="E55" i="7"/>
  <c r="D54" i="7"/>
  <c r="D49" i="7"/>
  <c r="D48" i="7"/>
  <c r="D47" i="7"/>
  <c r="D46" i="7"/>
  <c r="D45" i="7"/>
  <c r="D44" i="7"/>
  <c r="D43" i="7"/>
  <c r="D42" i="7"/>
  <c r="D41" i="7"/>
  <c r="D40" i="7"/>
  <c r="D39" i="7"/>
  <c r="D38" i="7"/>
  <c r="D37" i="7"/>
  <c r="D36" i="7"/>
  <c r="D35" i="7"/>
  <c r="D34" i="7"/>
  <c r="D33" i="7"/>
  <c r="D32" i="7"/>
  <c r="D31" i="7"/>
  <c r="D30" i="7"/>
  <c r="D29" i="7"/>
  <c r="D28" i="7"/>
  <c r="D27" i="7"/>
  <c r="D26" i="7"/>
  <c r="D25" i="7"/>
  <c r="E19" i="7"/>
  <c r="D19" i="7"/>
  <c r="C19" i="7"/>
  <c r="B19" i="7" s="1"/>
  <c r="B18" i="7"/>
  <c r="A49" i="6"/>
  <c r="A48" i="6"/>
  <c r="A47" i="6"/>
  <c r="A46" i="6"/>
  <c r="A45" i="6"/>
  <c r="A44" i="6"/>
  <c r="A43" i="6"/>
  <c r="G31" i="6"/>
  <c r="B29" i="6"/>
  <c r="B30" i="6" s="1"/>
  <c r="D27" i="6"/>
  <c r="B21" i="6"/>
  <c r="G9" i="6"/>
  <c r="G8" i="6"/>
  <c r="G7" i="6"/>
  <c r="I20" i="5"/>
  <c r="H20" i="5"/>
  <c r="F20" i="5"/>
  <c r="E20" i="5"/>
  <c r="C20" i="5"/>
  <c r="B20" i="5"/>
  <c r="B11" i="3" s="1"/>
  <c r="J19" i="5"/>
  <c r="G19" i="5"/>
  <c r="D19" i="5"/>
  <c r="K19" i="5" s="1"/>
  <c r="J18" i="5"/>
  <c r="G18" i="5"/>
  <c r="D18" i="5"/>
  <c r="K18" i="5" s="1"/>
  <c r="J17" i="5"/>
  <c r="G17" i="5"/>
  <c r="D17" i="5"/>
  <c r="J16" i="5"/>
  <c r="G16" i="5"/>
  <c r="D16" i="5"/>
  <c r="J15" i="5"/>
  <c r="G15" i="5"/>
  <c r="D15" i="5"/>
  <c r="J14" i="5"/>
  <c r="G14" i="5"/>
  <c r="D14" i="5"/>
  <c r="J13" i="5"/>
  <c r="G13" i="5"/>
  <c r="D13" i="5"/>
  <c r="J12" i="5"/>
  <c r="G12" i="5"/>
  <c r="D12" i="5"/>
  <c r="J11" i="5"/>
  <c r="G11" i="5"/>
  <c r="D11" i="5"/>
  <c r="K11" i="5" s="1"/>
  <c r="J10" i="5"/>
  <c r="G10" i="5"/>
  <c r="D10" i="5"/>
  <c r="K10" i="5" s="1"/>
  <c r="J9" i="5"/>
  <c r="G9" i="5"/>
  <c r="D9" i="5"/>
  <c r="J8" i="5"/>
  <c r="G8" i="5"/>
  <c r="D8" i="5"/>
  <c r="E11" i="30" l="1"/>
  <c r="B7" i="6"/>
  <c r="D63" i="8"/>
  <c r="D112" i="8"/>
  <c r="D49" i="8"/>
  <c r="D57" i="8"/>
  <c r="D65" i="8"/>
  <c r="E104" i="8"/>
  <c r="C11" i="8" s="1"/>
  <c r="E66" i="8"/>
  <c r="C8" i="8" s="1"/>
  <c r="D52" i="8"/>
  <c r="D60" i="8"/>
  <c r="D89" i="8"/>
  <c r="E117" i="8"/>
  <c r="C12" i="8" s="1"/>
  <c r="G79" i="8"/>
  <c r="E9" i="8" s="1"/>
  <c r="F66" i="8"/>
  <c r="D8" i="8" s="1"/>
  <c r="D74" i="8"/>
  <c r="F117" i="8"/>
  <c r="D12" i="8" s="1"/>
  <c r="B12" i="8" s="1"/>
  <c r="D113" i="8"/>
  <c r="G66" i="8"/>
  <c r="E8" i="8" s="1"/>
  <c r="D50" i="8"/>
  <c r="D58" i="8"/>
  <c r="D116" i="8"/>
  <c r="D45" i="8"/>
  <c r="D53" i="8"/>
  <c r="D61" i="8"/>
  <c r="G91" i="8"/>
  <c r="E10" i="8" s="1"/>
  <c r="D111" i="8"/>
  <c r="K12" i="5"/>
  <c r="G20" i="5"/>
  <c r="K14" i="5"/>
  <c r="K9" i="5"/>
  <c r="K17" i="5"/>
  <c r="K15" i="5"/>
  <c r="K13" i="5"/>
  <c r="K20" i="5" s="1"/>
  <c r="K16" i="5"/>
  <c r="D11" i="43"/>
  <c r="C56" i="17"/>
  <c r="H56" i="17" s="1"/>
  <c r="G8" i="9"/>
  <c r="F8" i="9"/>
  <c r="E8" i="9"/>
  <c r="G20" i="9"/>
  <c r="F20" i="9"/>
  <c r="E20" i="9"/>
  <c r="G22" i="9"/>
  <c r="F22" i="9"/>
  <c r="E22" i="9"/>
  <c r="G24" i="9"/>
  <c r="F24" i="9"/>
  <c r="E24" i="9"/>
  <c r="G26" i="9"/>
  <c r="F26" i="9"/>
  <c r="E26" i="9"/>
  <c r="G28" i="9"/>
  <c r="F28" i="9"/>
  <c r="E28" i="9"/>
  <c r="G30" i="9"/>
  <c r="F30" i="9"/>
  <c r="E30" i="9"/>
  <c r="G34" i="9"/>
  <c r="F34" i="9"/>
  <c r="E34" i="9"/>
  <c r="G36" i="9"/>
  <c r="F36" i="9"/>
  <c r="E36" i="9"/>
  <c r="G38" i="9"/>
  <c r="F38" i="9"/>
  <c r="E38" i="9"/>
  <c r="G40" i="9"/>
  <c r="F40" i="9"/>
  <c r="E40" i="9"/>
  <c r="G42" i="9"/>
  <c r="F42" i="9"/>
  <c r="E42" i="9"/>
  <c r="G44" i="9"/>
  <c r="F44" i="9"/>
  <c r="E44" i="9"/>
  <c r="G46" i="9"/>
  <c r="F46" i="9"/>
  <c r="E46" i="9"/>
  <c r="G48" i="9"/>
  <c r="F48" i="9"/>
  <c r="E48" i="9"/>
  <c r="G50" i="9"/>
  <c r="F50" i="9"/>
  <c r="E50" i="9"/>
  <c r="G52" i="9"/>
  <c r="F52" i="9"/>
  <c r="E52" i="9"/>
  <c r="G54" i="9"/>
  <c r="F54" i="9"/>
  <c r="E54" i="9"/>
  <c r="G56" i="9"/>
  <c r="F56" i="9"/>
  <c r="E56" i="9"/>
  <c r="G58" i="9"/>
  <c r="F58" i="9"/>
  <c r="E58" i="9"/>
  <c r="G60" i="9"/>
  <c r="F60" i="9"/>
  <c r="E60" i="9"/>
  <c r="G62" i="9"/>
  <c r="F62" i="9"/>
  <c r="E62" i="9"/>
  <c r="D99" i="8"/>
  <c r="D100" i="8"/>
  <c r="D103" i="8"/>
  <c r="G123" i="7"/>
  <c r="E13" i="7" s="1"/>
  <c r="K8" i="5"/>
  <c r="D33" i="30"/>
  <c r="D29" i="30"/>
  <c r="D37" i="30"/>
  <c r="D57" i="30"/>
  <c r="D65" i="30"/>
  <c r="D78" i="30"/>
  <c r="D48" i="30"/>
  <c r="D61" i="30"/>
  <c r="D69" i="30"/>
  <c r="D89" i="30"/>
  <c r="B34" i="46"/>
  <c r="F37" i="33"/>
  <c r="E13" i="16"/>
  <c r="E29" i="16"/>
  <c r="F10" i="32"/>
  <c r="F21" i="32"/>
  <c r="G21" i="32" s="1"/>
  <c r="B30" i="46"/>
  <c r="B31" i="46" s="1"/>
  <c r="F15" i="32"/>
  <c r="E10" i="16"/>
  <c r="E31" i="16"/>
  <c r="E36" i="16"/>
  <c r="E17" i="11"/>
  <c r="D20" i="5"/>
  <c r="G10" i="9"/>
  <c r="F10" i="9"/>
  <c r="E10" i="9"/>
  <c r="D147" i="7"/>
  <c r="D88" i="7"/>
  <c r="D96" i="7"/>
  <c r="D104" i="7"/>
  <c r="D134" i="7"/>
  <c r="G149" i="7"/>
  <c r="E14" i="7" s="1"/>
  <c r="D59" i="7"/>
  <c r="D67" i="7"/>
  <c r="D75" i="7"/>
  <c r="D121" i="7"/>
  <c r="F136" i="7"/>
  <c r="D12" i="7" s="1"/>
  <c r="D116" i="7"/>
  <c r="D143" i="7"/>
  <c r="D95" i="7"/>
  <c r="D103" i="7"/>
  <c r="D133" i="7"/>
  <c r="D55" i="7"/>
  <c r="D63" i="7"/>
  <c r="D71" i="7"/>
  <c r="D79" i="7"/>
  <c r="D117" i="7"/>
  <c r="D24" i="30"/>
  <c r="D28" i="30"/>
  <c r="G72" i="30"/>
  <c r="G73" i="30" s="1"/>
  <c r="D56" i="30"/>
  <c r="D60" i="30"/>
  <c r="D64" i="30"/>
  <c r="D68" i="30"/>
  <c r="D77" i="30"/>
  <c r="F105" i="30"/>
  <c r="F106" i="30" s="1"/>
  <c r="D88" i="30"/>
  <c r="D91" i="30"/>
  <c r="D92" i="30"/>
  <c r="D96" i="30"/>
  <c r="D100" i="30"/>
  <c r="D104" i="30"/>
  <c r="E39" i="30"/>
  <c r="E40" i="30" s="1"/>
  <c r="D22" i="30"/>
  <c r="E72" i="30"/>
  <c r="E73" i="30" s="1"/>
  <c r="D58" i="30"/>
  <c r="D62" i="30"/>
  <c r="D66" i="30"/>
  <c r="D70" i="30"/>
  <c r="D90" i="30"/>
  <c r="D93" i="30"/>
  <c r="M13" i="30"/>
  <c r="B46" i="46" s="1"/>
  <c r="D23" i="30"/>
  <c r="F72" i="30"/>
  <c r="F73" i="30" s="1"/>
  <c r="D55" i="30"/>
  <c r="D59" i="30"/>
  <c r="D63" i="30"/>
  <c r="D67" i="30"/>
  <c r="D71" i="30"/>
  <c r="D87" i="30"/>
  <c r="D42" i="9"/>
  <c r="D38" i="9"/>
  <c r="F39" i="30"/>
  <c r="F40" i="30" s="1"/>
  <c r="D27" i="30"/>
  <c r="D32" i="30"/>
  <c r="D36" i="30"/>
  <c r="G105" i="30"/>
  <c r="G106" i="30" s="1"/>
  <c r="D95" i="30"/>
  <c r="D99" i="30"/>
  <c r="D103" i="30"/>
  <c r="D114" i="30"/>
  <c r="G39" i="30"/>
  <c r="D26" i="30"/>
  <c r="D31" i="30"/>
  <c r="D35" i="30"/>
  <c r="D44" i="30"/>
  <c r="D45" i="30"/>
  <c r="D94" i="30"/>
  <c r="D98" i="30"/>
  <c r="D102" i="30"/>
  <c r="D21" i="30"/>
  <c r="D25" i="30"/>
  <c r="D30" i="30"/>
  <c r="D34" i="30"/>
  <c r="D38" i="30"/>
  <c r="D54" i="30"/>
  <c r="D81" i="30"/>
  <c r="E105" i="30"/>
  <c r="D97" i="30"/>
  <c r="D101" i="30"/>
  <c r="G117" i="8"/>
  <c r="E12" i="8" s="1"/>
  <c r="D44" i="8"/>
  <c r="D73" i="8"/>
  <c r="D77" i="8"/>
  <c r="D84" i="8"/>
  <c r="D88" i="8"/>
  <c r="F104" i="8"/>
  <c r="D11" i="8" s="1"/>
  <c r="D98" i="8"/>
  <c r="D102" i="8"/>
  <c r="D110" i="8"/>
  <c r="D72" i="8"/>
  <c r="D76" i="8"/>
  <c r="F91" i="8"/>
  <c r="D10" i="8" s="1"/>
  <c r="D13" i="8" s="1"/>
  <c r="D87" i="8"/>
  <c r="D101" i="8"/>
  <c r="F79" i="8"/>
  <c r="D9" i="8" s="1"/>
  <c r="D75" i="8"/>
  <c r="D86" i="8"/>
  <c r="D90" i="8"/>
  <c r="J20" i="5"/>
  <c r="C27" i="6"/>
  <c r="E15" i="16"/>
  <c r="E26" i="16"/>
  <c r="C11" i="6"/>
  <c r="C44" i="6" s="1"/>
  <c r="C47" i="6"/>
  <c r="E39" i="16"/>
  <c r="C8" i="6"/>
  <c r="C43" i="6" s="1"/>
  <c r="E11" i="16"/>
  <c r="E25" i="6"/>
  <c r="J25" i="6" s="1"/>
  <c r="E32" i="16"/>
  <c r="E38" i="16"/>
  <c r="C45" i="6"/>
  <c r="E13" i="6"/>
  <c r="I13" i="6" s="1"/>
  <c r="E33" i="16"/>
  <c r="C40" i="42"/>
  <c r="E33" i="6"/>
  <c r="D44" i="6"/>
  <c r="E17" i="6"/>
  <c r="H17" i="6" s="1"/>
  <c r="D9" i="6"/>
  <c r="E9" i="6" s="1"/>
  <c r="D47" i="6"/>
  <c r="C34" i="6"/>
  <c r="C50" i="6" s="1"/>
  <c r="D36" i="6"/>
  <c r="D50" i="6" s="1"/>
  <c r="E17" i="16"/>
  <c r="E22" i="16"/>
  <c r="B15" i="6"/>
  <c r="E15" i="6" s="1"/>
  <c r="B27" i="6"/>
  <c r="C29" i="6"/>
  <c r="E29" i="6" s="1"/>
  <c r="D30" i="6"/>
  <c r="E30" i="6" s="1"/>
  <c r="H30" i="6" s="1"/>
  <c r="C31" i="6"/>
  <c r="C49" i="6" s="1"/>
  <c r="E21" i="16"/>
  <c r="E23" i="16"/>
  <c r="E27" i="16"/>
  <c r="E35" i="16"/>
  <c r="C122" i="17"/>
  <c r="D40" i="16"/>
  <c r="E14" i="16"/>
  <c r="H13" i="6"/>
  <c r="E7" i="6"/>
  <c r="F107" i="7"/>
  <c r="D11" i="7" s="1"/>
  <c r="E107" i="7"/>
  <c r="C11" i="7" s="1"/>
  <c r="D129" i="7"/>
  <c r="E136" i="7"/>
  <c r="C12" i="7" s="1"/>
  <c r="B12" i="7" s="1"/>
  <c r="G107" i="7"/>
  <c r="E11" i="7" s="1"/>
  <c r="D113" i="7"/>
  <c r="E123" i="7"/>
  <c r="C13" i="7" s="1"/>
  <c r="D97" i="8"/>
  <c r="G104" i="8"/>
  <c r="E11" i="8" s="1"/>
  <c r="E14" i="30"/>
  <c r="F82" i="7"/>
  <c r="D10" i="7" s="1"/>
  <c r="E82" i="7"/>
  <c r="C10" i="7" s="1"/>
  <c r="F123" i="7"/>
  <c r="D13" i="7" s="1"/>
  <c r="D142" i="7"/>
  <c r="E149" i="7"/>
  <c r="C14" i="7" s="1"/>
  <c r="D45" i="6"/>
  <c r="D46" i="6"/>
  <c r="G82" i="7"/>
  <c r="E10" i="7" s="1"/>
  <c r="E15" i="7" s="1"/>
  <c r="E20" i="7" s="1"/>
  <c r="E13" i="46" s="1"/>
  <c r="F149" i="7"/>
  <c r="D14" i="7" s="1"/>
  <c r="E79" i="8"/>
  <c r="C9" i="8" s="1"/>
  <c r="B9" i="8" s="1"/>
  <c r="B22" i="11"/>
  <c r="C7" i="10"/>
  <c r="B11" i="6"/>
  <c r="E91" i="8"/>
  <c r="C10" i="8" s="1"/>
  <c r="D30" i="9"/>
  <c r="B24" i="11"/>
  <c r="E25" i="16"/>
  <c r="D61" i="7"/>
  <c r="D69" i="7"/>
  <c r="D77" i="7"/>
  <c r="D81" i="7"/>
  <c r="D90" i="7"/>
  <c r="D98" i="7"/>
  <c r="D115" i="7"/>
  <c r="D119" i="7"/>
  <c r="D132" i="7"/>
  <c r="D145" i="7"/>
  <c r="C50" i="10"/>
  <c r="B25" i="11"/>
  <c r="E18" i="16"/>
  <c r="B23" i="6"/>
  <c r="D57" i="7"/>
  <c r="D65" i="7"/>
  <c r="D73" i="7"/>
  <c r="D94" i="7"/>
  <c r="D102" i="7"/>
  <c r="D106" i="7"/>
  <c r="C19" i="6"/>
  <c r="C21" i="6"/>
  <c r="E21" i="6" s="1"/>
  <c r="D56" i="7"/>
  <c r="D60" i="7"/>
  <c r="D64" i="7"/>
  <c r="D68" i="7"/>
  <c r="D72" i="7"/>
  <c r="D76" i="7"/>
  <c r="D80" i="7"/>
  <c r="D89" i="7"/>
  <c r="D93" i="7"/>
  <c r="D97" i="7"/>
  <c r="D101" i="7"/>
  <c r="D105" i="7"/>
  <c r="D114" i="7"/>
  <c r="D118" i="7"/>
  <c r="D122" i="7"/>
  <c r="D131" i="7"/>
  <c r="D135" i="7"/>
  <c r="D144" i="7"/>
  <c r="D148" i="7"/>
  <c r="C126" i="12"/>
  <c r="E9" i="16"/>
  <c r="E19" i="16"/>
  <c r="E30" i="16"/>
  <c r="C40" i="16"/>
  <c r="D111" i="30"/>
  <c r="D110" i="30"/>
  <c r="D20" i="9" l="1"/>
  <c r="D48" i="9"/>
  <c r="D60" i="9"/>
  <c r="D44" i="9"/>
  <c r="D26" i="9"/>
  <c r="D10" i="9"/>
  <c r="D56" i="9"/>
  <c r="D22" i="9"/>
  <c r="D40" i="9"/>
  <c r="D50" i="9"/>
  <c r="H33" i="6"/>
  <c r="D62" i="9"/>
  <c r="D46" i="9"/>
  <c r="D36" i="9"/>
  <c r="D28" i="9"/>
  <c r="D24" i="9"/>
  <c r="D34" i="9"/>
  <c r="D8" i="9"/>
  <c r="D58" i="9"/>
  <c r="D66" i="8"/>
  <c r="B8" i="8"/>
  <c r="D117" i="8"/>
  <c r="B10" i="8"/>
  <c r="D91" i="8"/>
  <c r="D79" i="8"/>
  <c r="D104" i="8"/>
  <c r="B11" i="7"/>
  <c r="I16" i="33" s="1"/>
  <c r="D43" i="6"/>
  <c r="D54" i="6"/>
  <c r="D20" i="46"/>
  <c r="B29" i="11"/>
  <c r="D123" i="7"/>
  <c r="D149" i="7"/>
  <c r="G31" i="9"/>
  <c r="E7" i="46"/>
  <c r="D82" i="7"/>
  <c r="D107" i="7"/>
  <c r="D136" i="7"/>
  <c r="E27" i="6"/>
  <c r="H27" i="6" s="1"/>
  <c r="H48" i="6" s="1"/>
  <c r="C48" i="6"/>
  <c r="J17" i="6"/>
  <c r="H25" i="6"/>
  <c r="I25" i="6"/>
  <c r="C54" i="6"/>
  <c r="C20" i="46"/>
  <c r="D72" i="30"/>
  <c r="D105" i="30"/>
  <c r="D39" i="30"/>
  <c r="E106" i="30"/>
  <c r="E107" i="30" s="1"/>
  <c r="G40" i="30"/>
  <c r="G42" i="30" s="1"/>
  <c r="D11" i="30"/>
  <c r="D38" i="6"/>
  <c r="D18" i="46" s="1"/>
  <c r="I33" i="6"/>
  <c r="I30" i="6"/>
  <c r="J33" i="6"/>
  <c r="J30" i="6"/>
  <c r="I17" i="6"/>
  <c r="J13" i="6"/>
  <c r="D48" i="6"/>
  <c r="E31" i="6"/>
  <c r="B12" i="46" s="1"/>
  <c r="H29" i="6"/>
  <c r="J29" i="6"/>
  <c r="I29" i="6"/>
  <c r="H9" i="6"/>
  <c r="I9" i="6"/>
  <c r="J9" i="6"/>
  <c r="E36" i="6"/>
  <c r="F75" i="30"/>
  <c r="F76" i="30"/>
  <c r="F74" i="30"/>
  <c r="E76" i="30"/>
  <c r="E74" i="30"/>
  <c r="E75" i="30"/>
  <c r="D73" i="30"/>
  <c r="G75" i="30"/>
  <c r="G76" i="30"/>
  <c r="G74" i="30"/>
  <c r="C38" i="6"/>
  <c r="C18" i="46" s="1"/>
  <c r="C46" i="6"/>
  <c r="E19" i="6"/>
  <c r="H15" i="6"/>
  <c r="H45" i="6" s="1"/>
  <c r="J15" i="6"/>
  <c r="J45" i="6" s="1"/>
  <c r="I15" i="6"/>
  <c r="I45" i="6" s="1"/>
  <c r="B14" i="7"/>
  <c r="D15" i="7"/>
  <c r="D20" i="7" s="1"/>
  <c r="D13" i="46" s="1"/>
  <c r="F109" i="30"/>
  <c r="F107" i="30"/>
  <c r="F108" i="30"/>
  <c r="E43" i="30"/>
  <c r="E41" i="30"/>
  <c r="E42" i="30"/>
  <c r="D106" i="30"/>
  <c r="D52" i="9"/>
  <c r="E11" i="6"/>
  <c r="B13" i="7"/>
  <c r="H7" i="6"/>
  <c r="J7" i="6"/>
  <c r="I7" i="6"/>
  <c r="F42" i="30"/>
  <c r="F43" i="30"/>
  <c r="F41" i="30"/>
  <c r="B11" i="8"/>
  <c r="E13" i="8"/>
  <c r="G109" i="30"/>
  <c r="G107" i="30"/>
  <c r="G108" i="30"/>
  <c r="E40" i="16"/>
  <c r="H21" i="6"/>
  <c r="J21" i="6"/>
  <c r="I21" i="6"/>
  <c r="E23" i="6"/>
  <c r="C13" i="8"/>
  <c r="C15" i="7"/>
  <c r="B10" i="7"/>
  <c r="D51" i="6" l="1"/>
  <c r="I17" i="33"/>
  <c r="B35" i="46"/>
  <c r="B36" i="46" s="1"/>
  <c r="G41" i="30"/>
  <c r="D41" i="30" s="1"/>
  <c r="D21" i="46"/>
  <c r="C51" i="6"/>
  <c r="C55" i="6" s="1"/>
  <c r="C26" i="11"/>
  <c r="D26" i="11" s="1"/>
  <c r="F26" i="11" s="1"/>
  <c r="I8" i="10" s="1"/>
  <c r="B28" i="6" s="1"/>
  <c r="C28" i="11"/>
  <c r="D28" i="11" s="1"/>
  <c r="F28" i="11" s="1"/>
  <c r="L8" i="10" s="1"/>
  <c r="L51" i="10" s="1"/>
  <c r="B37" i="6" s="1"/>
  <c r="E37" i="6" s="1"/>
  <c r="J37" i="6" s="1"/>
  <c r="C23" i="11"/>
  <c r="D23" i="11" s="1"/>
  <c r="F23" i="11" s="1"/>
  <c r="F8" i="10" s="1"/>
  <c r="C21" i="11"/>
  <c r="C27" i="11"/>
  <c r="D27" i="11" s="1"/>
  <c r="F27" i="11" s="1"/>
  <c r="K8" i="10" s="1"/>
  <c r="K51" i="10" s="1"/>
  <c r="B34" i="6" s="1"/>
  <c r="C25" i="11"/>
  <c r="D25" i="11" s="1"/>
  <c r="F25" i="11" s="1"/>
  <c r="H8" i="10" s="1"/>
  <c r="B24" i="6" s="1"/>
  <c r="C22" i="11"/>
  <c r="D22" i="11" s="1"/>
  <c r="F22" i="11" s="1"/>
  <c r="E8" i="10" s="1"/>
  <c r="B12" i="6" s="1"/>
  <c r="C24" i="11"/>
  <c r="D24" i="11" s="1"/>
  <c r="F24" i="11" s="1"/>
  <c r="G8" i="10" s="1"/>
  <c r="G51" i="10" s="1"/>
  <c r="F31" i="9"/>
  <c r="D7" i="46"/>
  <c r="I27" i="6"/>
  <c r="I48" i="6" s="1"/>
  <c r="J27" i="6"/>
  <c r="J48" i="6" s="1"/>
  <c r="C21" i="46"/>
  <c r="E108" i="30"/>
  <c r="D108" i="30" s="1"/>
  <c r="G43" i="30"/>
  <c r="F46" i="30"/>
  <c r="F49" i="30" s="1"/>
  <c r="E109" i="30"/>
  <c r="D109" i="30" s="1"/>
  <c r="D40" i="30"/>
  <c r="F20" i="7"/>
  <c r="B6" i="46"/>
  <c r="F79" i="30"/>
  <c r="F82" i="30" s="1"/>
  <c r="G112" i="30"/>
  <c r="G115" i="30" s="1"/>
  <c r="B13" i="8"/>
  <c r="E49" i="6"/>
  <c r="C52" i="6"/>
  <c r="H36" i="6"/>
  <c r="J36" i="6"/>
  <c r="I36" i="6"/>
  <c r="E46" i="30"/>
  <c r="D21" i="11"/>
  <c r="J43" i="6"/>
  <c r="J38" i="6"/>
  <c r="J51" i="6" s="1"/>
  <c r="H11" i="6"/>
  <c r="H44" i="6" s="1"/>
  <c r="I11" i="6"/>
  <c r="I44" i="6" s="1"/>
  <c r="J11" i="6"/>
  <c r="J44" i="6" s="1"/>
  <c r="D75" i="30"/>
  <c r="H43" i="6"/>
  <c r="H38" i="6"/>
  <c r="H51" i="6" s="1"/>
  <c r="H19" i="6"/>
  <c r="H46" i="6" s="1"/>
  <c r="J19" i="6"/>
  <c r="J46" i="6" s="1"/>
  <c r="I19" i="6"/>
  <c r="I46" i="6" s="1"/>
  <c r="G79" i="30"/>
  <c r="D74" i="30"/>
  <c r="E79" i="30"/>
  <c r="D55" i="6"/>
  <c r="D52" i="6"/>
  <c r="B15" i="7"/>
  <c r="C20" i="7"/>
  <c r="H23" i="6"/>
  <c r="H47" i="6" s="1"/>
  <c r="I23" i="6"/>
  <c r="I47" i="6" s="1"/>
  <c r="J23" i="6"/>
  <c r="J47" i="6" s="1"/>
  <c r="B16" i="6"/>
  <c r="F51" i="10"/>
  <c r="I43" i="6"/>
  <c r="I38" i="6"/>
  <c r="I51" i="6" s="1"/>
  <c r="D107" i="30"/>
  <c r="D42" i="30"/>
  <c r="F112" i="30"/>
  <c r="D76" i="30"/>
  <c r="E51" i="10" l="1"/>
  <c r="F7" i="30"/>
  <c r="F11" i="9" s="1"/>
  <c r="H51" i="10"/>
  <c r="B20" i="6"/>
  <c r="I51" i="10"/>
  <c r="H37" i="6"/>
  <c r="C7" i="46"/>
  <c r="C13" i="46"/>
  <c r="G46" i="30"/>
  <c r="G49" i="30" s="1"/>
  <c r="E112" i="30"/>
  <c r="E9" i="30" s="1"/>
  <c r="E15" i="9" s="1"/>
  <c r="E34" i="6"/>
  <c r="B50" i="6"/>
  <c r="C29" i="11"/>
  <c r="I37" i="6"/>
  <c r="D43" i="30"/>
  <c r="F8" i="30"/>
  <c r="F13" i="9" s="1"/>
  <c r="J52" i="6"/>
  <c r="G9" i="30"/>
  <c r="G15" i="9" s="1"/>
  <c r="I52" i="6"/>
  <c r="H52" i="6"/>
  <c r="F115" i="30"/>
  <c r="F9" i="30"/>
  <c r="F15" i="9" s="1"/>
  <c r="E16" i="6"/>
  <c r="B45" i="6"/>
  <c r="F21" i="11"/>
  <c r="D29" i="11"/>
  <c r="D38" i="11" s="1"/>
  <c r="E49" i="30"/>
  <c r="E7" i="30"/>
  <c r="E11" i="9" s="1"/>
  <c r="G82" i="30"/>
  <c r="G8" i="30"/>
  <c r="G13" i="9" s="1"/>
  <c r="B20" i="7"/>
  <c r="B13" i="46" s="1"/>
  <c r="B14" i="46" s="1"/>
  <c r="E31" i="9"/>
  <c r="E82" i="30"/>
  <c r="D79" i="30"/>
  <c r="E8" i="30"/>
  <c r="E13" i="9" s="1"/>
  <c r="E12" i="6"/>
  <c r="B44" i="6"/>
  <c r="E20" i="6"/>
  <c r="B46" i="6"/>
  <c r="E24" i="6"/>
  <c r="B47" i="6"/>
  <c r="E28" i="6"/>
  <c r="B48" i="6"/>
  <c r="D13" i="9" l="1"/>
  <c r="F14" i="9" s="1"/>
  <c r="D15" i="9"/>
  <c r="G16" i="9" s="1"/>
  <c r="G7" i="30"/>
  <c r="D46" i="30"/>
  <c r="G47" i="30" s="1"/>
  <c r="D112" i="30"/>
  <c r="E113" i="30" s="1"/>
  <c r="D113" i="30" s="1"/>
  <c r="E115" i="30"/>
  <c r="I34" i="6"/>
  <c r="I50" i="6" s="1"/>
  <c r="J34" i="6"/>
  <c r="J50" i="6" s="1"/>
  <c r="E50" i="6"/>
  <c r="H34" i="6"/>
  <c r="H50" i="6" s="1"/>
  <c r="G20" i="7"/>
  <c r="B7" i="46"/>
  <c r="B8" i="46" s="1"/>
  <c r="F10" i="30"/>
  <c r="F17" i="9" s="1"/>
  <c r="D9" i="30"/>
  <c r="F29" i="11"/>
  <c r="D8" i="10"/>
  <c r="H16" i="6"/>
  <c r="J16" i="6"/>
  <c r="I16" i="6"/>
  <c r="E45" i="6"/>
  <c r="K45" i="6" s="1"/>
  <c r="H28" i="6"/>
  <c r="J28" i="6"/>
  <c r="I28" i="6"/>
  <c r="E48" i="6"/>
  <c r="K48" i="6" s="1"/>
  <c r="H20" i="6"/>
  <c r="J20" i="6"/>
  <c r="I20" i="6"/>
  <c r="E46" i="6"/>
  <c r="K46" i="6" s="1"/>
  <c r="H24" i="6"/>
  <c r="J24" i="6"/>
  <c r="I24" i="6"/>
  <c r="E47" i="6"/>
  <c r="K47" i="6" s="1"/>
  <c r="H12" i="6"/>
  <c r="I12" i="6"/>
  <c r="J12" i="6"/>
  <c r="E44" i="6"/>
  <c r="K44" i="6" s="1"/>
  <c r="E80" i="30"/>
  <c r="D80" i="30" s="1"/>
  <c r="G80" i="30"/>
  <c r="D82" i="30"/>
  <c r="F80" i="30"/>
  <c r="D8" i="30"/>
  <c r="D31" i="9"/>
  <c r="G14" i="9" l="1"/>
  <c r="E14" i="9"/>
  <c r="D14" i="9" s="1"/>
  <c r="E47" i="30"/>
  <c r="D47" i="30" s="1"/>
  <c r="D49" i="30"/>
  <c r="G10" i="30"/>
  <c r="G17" i="9" s="1"/>
  <c r="G11" i="9"/>
  <c r="F47" i="30"/>
  <c r="E16" i="9"/>
  <c r="F16" i="9"/>
  <c r="D7" i="30"/>
  <c r="K50" i="6"/>
  <c r="G32" i="9"/>
  <c r="F32" i="9"/>
  <c r="I31" i="6" s="1"/>
  <c r="D12" i="46" s="1"/>
  <c r="D14" i="46" s="1"/>
  <c r="E32" i="9"/>
  <c r="H31" i="6" s="1"/>
  <c r="C12" i="46" s="1"/>
  <c r="C14" i="46" s="1"/>
  <c r="G113" i="30"/>
  <c r="D115" i="30"/>
  <c r="F12" i="30"/>
  <c r="F113" i="30"/>
  <c r="E10" i="30"/>
  <c r="E17" i="9" s="1"/>
  <c r="B8" i="6"/>
  <c r="C8" i="10"/>
  <c r="C51" i="10" s="1"/>
  <c r="B19" i="46" s="1"/>
  <c r="E20" i="46" s="1"/>
  <c r="D51" i="10"/>
  <c r="J31" i="6"/>
  <c r="E12" i="46" s="1"/>
  <c r="E14" i="46" s="1"/>
  <c r="G12" i="30" l="1"/>
  <c r="D11" i="9"/>
  <c r="D16" i="9"/>
  <c r="D17" i="9"/>
  <c r="F18" i="9" s="1"/>
  <c r="D32" i="9"/>
  <c r="I49" i="6"/>
  <c r="D6" i="46"/>
  <c r="D8" i="46" s="1"/>
  <c r="H49" i="6"/>
  <c r="C6" i="46"/>
  <c r="C8" i="46" s="1"/>
  <c r="J49" i="6"/>
  <c r="E6" i="46"/>
  <c r="E8" i="46" s="1"/>
  <c r="B38" i="6"/>
  <c r="B18" i="46" s="1"/>
  <c r="B21" i="46" s="1"/>
  <c r="E8" i="6"/>
  <c r="B43" i="6"/>
  <c r="B51" i="6" s="1"/>
  <c r="D10" i="30"/>
  <c r="E13" i="30" s="1"/>
  <c r="E12" i="30"/>
  <c r="C7" i="13"/>
  <c r="C37" i="13" s="1"/>
  <c r="B54" i="6"/>
  <c r="B55" i="6" s="1"/>
  <c r="E18" i="9" l="1"/>
  <c r="G18" i="9"/>
  <c r="F12" i="9"/>
  <c r="E12" i="9"/>
  <c r="G12" i="9"/>
  <c r="E15" i="30"/>
  <c r="B45" i="46" s="1"/>
  <c r="F13" i="30"/>
  <c r="G13" i="30"/>
  <c r="K49" i="6"/>
  <c r="B52" i="6"/>
  <c r="H8" i="6"/>
  <c r="I8" i="6"/>
  <c r="J8" i="6"/>
  <c r="E38" i="6"/>
  <c r="E18" i="46" s="1"/>
  <c r="E21" i="46" s="1"/>
  <c r="E43" i="6"/>
  <c r="D12" i="30"/>
  <c r="D12" i="9" l="1"/>
  <c r="D18" i="9"/>
  <c r="D13" i="30"/>
  <c r="B44" i="46"/>
  <c r="B39" i="46"/>
  <c r="B41" i="46" s="1"/>
  <c r="E51" i="6"/>
  <c r="K43" i="6"/>
  <c r="K51" i="6" l="1"/>
  <c r="K52" i="6" s="1"/>
  <c r="E52" i="6"/>
  <c r="D54" i="9"/>
</calcChain>
</file>

<file path=xl/sharedStrings.xml><?xml version="1.0" encoding="utf-8"?>
<sst xmlns="http://schemas.openxmlformats.org/spreadsheetml/2006/main" count="1731" uniqueCount="1049">
  <si>
    <t>Cost Center Drop-down List</t>
  </si>
  <si>
    <t>Cost Component Drop-Down List</t>
  </si>
  <si>
    <t>Schedule C-1</t>
  </si>
  <si>
    <t>Schedule C-2a</t>
  </si>
  <si>
    <t>Schedule C-2i</t>
  </si>
  <si>
    <t>Schedule W</t>
  </si>
  <si>
    <t>Allocable Administration</t>
  </si>
  <si>
    <t>Salaries</t>
  </si>
  <si>
    <t>Allocation</t>
  </si>
  <si>
    <t>Direct PRTF Administration</t>
  </si>
  <si>
    <t>Fringe Benefits</t>
  </si>
  <si>
    <t>Depreciation</t>
  </si>
  <si>
    <t>Direct Care</t>
  </si>
  <si>
    <t>Other Costs</t>
  </si>
  <si>
    <t>Interest Expense</t>
  </si>
  <si>
    <t>Dietary</t>
  </si>
  <si>
    <t>Utilities</t>
  </si>
  <si>
    <t>Lease &amp; Rental</t>
  </si>
  <si>
    <t>Laundry</t>
  </si>
  <si>
    <t>Property Costs</t>
  </si>
  <si>
    <t>Taxes &amp; Specials</t>
  </si>
  <si>
    <t>Plant and Housekeeping</t>
  </si>
  <si>
    <t>Administration</t>
  </si>
  <si>
    <t>Property Insurance</t>
  </si>
  <si>
    <t>All Other QRTP Costs</t>
  </si>
  <si>
    <t>QRTP</t>
  </si>
  <si>
    <t>All Other Non-PRTF Costs</t>
  </si>
  <si>
    <t>Non-PRTF</t>
  </si>
  <si>
    <t>Facility</t>
  </si>
  <si>
    <t>From:</t>
  </si>
  <si>
    <t>To:</t>
  </si>
  <si>
    <t>Property Costs Reconcile</t>
  </si>
  <si>
    <t>Total</t>
  </si>
  <si>
    <t>PRTF</t>
  </si>
  <si>
    <t>Difference</t>
  </si>
  <si>
    <t>Administration Costs Reconcile</t>
  </si>
  <si>
    <t>Total Costs Reconcile</t>
  </si>
  <si>
    <t>Total Costs</t>
  </si>
  <si>
    <t>Facility Adjustments</t>
  </si>
  <si>
    <t>Facility Reclassifications</t>
  </si>
  <si>
    <t>Net Expenses for Allocation</t>
  </si>
  <si>
    <t>Schedule C-4</t>
  </si>
  <si>
    <t>Schedule D</t>
  </si>
  <si>
    <t>Fringe Benefits Reconcile</t>
  </si>
  <si>
    <t>Schedule C-5 line 20</t>
  </si>
  <si>
    <t>Schedule C-5 line 40</t>
  </si>
  <si>
    <t>Depreciation Reconcile</t>
  </si>
  <si>
    <t>Schedule J</t>
  </si>
  <si>
    <t>Interest Reconcile</t>
  </si>
  <si>
    <t>Schedule K</t>
  </si>
  <si>
    <t>Schedule W Reconcile</t>
  </si>
  <si>
    <t>Total WSF</t>
  </si>
  <si>
    <t>Total Reported SF</t>
  </si>
  <si>
    <t>Total Sq. Ft.</t>
  </si>
  <si>
    <t>Sq. Ft. per Bed</t>
  </si>
  <si>
    <t>Total Resident Sq. Ft.</t>
  </si>
  <si>
    <t>Total Resident Rooms</t>
  </si>
  <si>
    <t>North Dakota Department of Health and Human Services</t>
  </si>
  <si>
    <t>Medical Services Division</t>
  </si>
  <si>
    <t>Psychiatric Residential Treatment Facility Cost Report Checklist</t>
  </si>
  <si>
    <t>Reporting Period</t>
  </si>
  <si>
    <t>Completed</t>
  </si>
  <si>
    <t>Schedule</t>
  </si>
  <si>
    <t>Description</t>
  </si>
  <si>
    <t>Schedule Provided</t>
  </si>
  <si>
    <t>Not Applicable</t>
  </si>
  <si>
    <t>A</t>
  </si>
  <si>
    <t>General Information and Certification</t>
  </si>
  <si>
    <t>A-1</t>
  </si>
  <si>
    <t>Private Pay Fees and Charges</t>
  </si>
  <si>
    <t>A-2</t>
  </si>
  <si>
    <t>Questionaire</t>
  </si>
  <si>
    <t>B-1</t>
  </si>
  <si>
    <t>Census Data</t>
  </si>
  <si>
    <t>C-1</t>
  </si>
  <si>
    <t>Cost Summary and Allocation</t>
  </si>
  <si>
    <t>C-2a</t>
  </si>
  <si>
    <t>Allocation of Property Costs</t>
  </si>
  <si>
    <t>C-2i</t>
  </si>
  <si>
    <t>Allocation of Administration Costs</t>
  </si>
  <si>
    <t>C-3</t>
  </si>
  <si>
    <t>Statistical Data</t>
  </si>
  <si>
    <t>C-4</t>
  </si>
  <si>
    <t>Statement of Facility Cost</t>
  </si>
  <si>
    <t>C-5</t>
  </si>
  <si>
    <t>C-5a</t>
  </si>
  <si>
    <t>C-6</t>
  </si>
  <si>
    <t>Cost Reconciliation</t>
  </si>
  <si>
    <t>C-8</t>
  </si>
  <si>
    <t>Revenues &amp; Revenue Reconciliation</t>
  </si>
  <si>
    <t>D</t>
  </si>
  <si>
    <t>Adjustments / Reclassifications Summary</t>
  </si>
  <si>
    <t>D-1</t>
  </si>
  <si>
    <t>Adjustments to Costs</t>
  </si>
  <si>
    <t>D-2</t>
  </si>
  <si>
    <t>Reclassifications to Costs</t>
  </si>
  <si>
    <t>D-5</t>
  </si>
  <si>
    <t>Top Management Compensation</t>
  </si>
  <si>
    <t>D-8</t>
  </si>
  <si>
    <t>Dues, Contributions and Advertising Adjustment</t>
  </si>
  <si>
    <t>E</t>
  </si>
  <si>
    <t>Summary of Home Office Costs</t>
  </si>
  <si>
    <t>F</t>
  </si>
  <si>
    <t>Interest Income</t>
  </si>
  <si>
    <t>G</t>
  </si>
  <si>
    <t>Compensation</t>
  </si>
  <si>
    <t>H</t>
  </si>
  <si>
    <t>Related Party Lease or Rental</t>
  </si>
  <si>
    <t>I</t>
  </si>
  <si>
    <t>Report of PRTF Owner / Operator</t>
  </si>
  <si>
    <t>J</t>
  </si>
  <si>
    <t>K</t>
  </si>
  <si>
    <t>L</t>
  </si>
  <si>
    <t>Lease or Rental Information</t>
  </si>
  <si>
    <t>M</t>
  </si>
  <si>
    <t xml:space="preserve">Special Rates </t>
  </si>
  <si>
    <t>W</t>
  </si>
  <si>
    <t>Square Footage</t>
  </si>
  <si>
    <t>Name of Facility</t>
  </si>
  <si>
    <t>Street Address</t>
  </si>
  <si>
    <t>City</t>
  </si>
  <si>
    <t>Telephone #</t>
  </si>
  <si>
    <t>Name of Administrator</t>
  </si>
  <si>
    <t xml:space="preserve">E-Mail Address </t>
  </si>
  <si>
    <t>(input the email address for the contact person at the facility who will be addressing cost reporting questions.)</t>
  </si>
  <si>
    <t>Medicaid Provider ID</t>
  </si>
  <si>
    <t>Intentional misrepresentation or falsification of any information contained in this Cost Report may be punishable by fine and/or imprisonment under Federal and/or State Law.</t>
  </si>
  <si>
    <t>License Type</t>
  </si>
  <si>
    <t>Number of Licensed Beds</t>
  </si>
  <si>
    <t>Total PRTF Days</t>
  </si>
  <si>
    <t>Licensed PRTF beds</t>
  </si>
  <si>
    <t>Days Available (Line 1 X 365 or 366)</t>
  </si>
  <si>
    <t>Total available days (Line 1 X Line 2)</t>
  </si>
  <si>
    <t>Percent of Occupancy</t>
  </si>
  <si>
    <t>Administrator's Certification</t>
  </si>
  <si>
    <t>I Certify That I Have Examined This Psychiatric Residential Treatment Facility Cost Report In Its Entirety And To The Best Of My Knowledge It Is A True And Correct Statement Prepared From The Accounts And Records Of This Institution Consistent With NDAC 75-02-09.</t>
  </si>
  <si>
    <t xml:space="preserve">   Signature of Administrator</t>
  </si>
  <si>
    <t xml:space="preserve">   Date</t>
  </si>
  <si>
    <t>Accountant's Certification</t>
  </si>
  <si>
    <t>I Certify That I Am Independent Of This Facility And Have Examined This Psychiatric Residential Treatment Facility Cost Report In Its Entirety And  Have Found The Cost Report Information To Be In Compliance With NDAC 75-02-09 And The Cost Finding Principles And Processes Applied On a Basis Consistent With That Of The Prior Year.</t>
  </si>
  <si>
    <t xml:space="preserve">  Signature of Preparer or Firm</t>
  </si>
  <si>
    <t xml:space="preserve"> Reporting Period</t>
  </si>
  <si>
    <t xml:space="preserve"> From:</t>
  </si>
  <si>
    <t xml:space="preserve"> To:</t>
  </si>
  <si>
    <t>Rates charged to private pay or other public pay residents.</t>
  </si>
  <si>
    <t>Period Covered</t>
  </si>
  <si>
    <t>Payor Type i.e. private pay, State of Minnesota</t>
  </si>
  <si>
    <t>Rate</t>
  </si>
  <si>
    <t>From</t>
  </si>
  <si>
    <t>To</t>
  </si>
  <si>
    <t>Yes</t>
  </si>
  <si>
    <t>No</t>
  </si>
  <si>
    <t>Do you charge private pay residents for the day of discharge?</t>
  </si>
  <si>
    <t>Do you charge private pay residents for the day of admission?</t>
  </si>
  <si>
    <t>Are there "other" fringe benefits reported on Schedule C-5?</t>
  </si>
  <si>
    <t>If yes, schedule and identify "other” fringe benefits on a separate sheet.</t>
  </si>
  <si>
    <t>Does the facility offer a deferred compensation plan or a pension plan to any employees?</t>
  </si>
  <si>
    <t>If yes, is the payment structure the same for all employees?</t>
  </si>
  <si>
    <t>Description of pension plan(s).</t>
  </si>
  <si>
    <t>Have costs for transportation of residents been included in the cost report?</t>
  </si>
  <si>
    <t>Have costs for staff travel been included in the cost report?</t>
  </si>
  <si>
    <t>Has documentation been prepared and maintained to establish the purpose of travel and that it is resident related?</t>
  </si>
  <si>
    <t>Do you charge the IRS Federal standard mileage rate for reimbursement of travel?</t>
  </si>
  <si>
    <t>Have utilization records been kept on a daily basis or usage basis for equipment used in non-psychiatric residential treatment?</t>
  </si>
  <si>
    <t>What is the facility's policy for reimbursement of director fees?</t>
  </si>
  <si>
    <t>Have costs for fees paid to members of board of directors been offset on Schedule D-1?</t>
  </si>
  <si>
    <t>Are there any new loans for the current cost reporting year (Schedule K)?</t>
  </si>
  <si>
    <t>If yes, provide copies on the loan agreement and amortization schedule.</t>
  </si>
  <si>
    <t>15.a</t>
  </si>
  <si>
    <t>Are there any changes to total square footage?</t>
  </si>
  <si>
    <t>If yes, provide support for the changes with the rooms labeled and square footage per room identifying total square footage, storage areas, hallways, mechanical room square footage, total resident room square footage, on the spreadsheet detailing square footage for Schedule W.</t>
  </si>
  <si>
    <t>15.b</t>
  </si>
  <si>
    <t>Are there any square footage changes in usage of rooms, offices or other space?</t>
  </si>
  <si>
    <t>If yes, provide support for the changes on the spreadsheet detailing square footage for Schedule W.</t>
  </si>
  <si>
    <t xml:space="preserve"> </t>
  </si>
  <si>
    <t xml:space="preserve">  Licensed Section</t>
  </si>
  <si>
    <t>Non-PRTF Costs</t>
  </si>
  <si>
    <t>OTHER</t>
  </si>
  <si>
    <t>Month</t>
  </si>
  <si>
    <t>In-house</t>
  </si>
  <si>
    <t>Leave</t>
  </si>
  <si>
    <t>Subtotal</t>
  </si>
  <si>
    <t>Allocation Method #</t>
  </si>
  <si>
    <t>Allocation Description</t>
  </si>
  <si>
    <t xml:space="preserve">    Salaries</t>
  </si>
  <si>
    <t xml:space="preserve">    Fringe Benefits</t>
  </si>
  <si>
    <t xml:space="preserve">    Other Costs</t>
  </si>
  <si>
    <t xml:space="preserve">    Utilities</t>
  </si>
  <si>
    <t xml:space="preserve">    Administration</t>
  </si>
  <si>
    <t xml:space="preserve">    All Other QRTP Costs</t>
  </si>
  <si>
    <t xml:space="preserve">    All Other Non-PRTF Costs</t>
  </si>
  <si>
    <t>Subtotals</t>
  </si>
  <si>
    <t>Variance between Colummn D and Total of Allocated Cost</t>
  </si>
  <si>
    <t>Check</t>
  </si>
  <si>
    <t>C-4 Total</t>
  </si>
  <si>
    <t>D-1 Total</t>
  </si>
  <si>
    <t>D-2 Total</t>
  </si>
  <si>
    <t>C-4 Total/ D Total</t>
  </si>
  <si>
    <t>Variance</t>
  </si>
  <si>
    <t>Cost Center:</t>
  </si>
  <si>
    <t>Property &amp; Passthrough</t>
  </si>
  <si>
    <t>Non-PRTF 
Costs</t>
  </si>
  <si>
    <t xml:space="preserve">   Depreciation</t>
  </si>
  <si>
    <t xml:space="preserve">   Interest Expense</t>
  </si>
  <si>
    <t xml:space="preserve">   Property Taxes &amp; Specials</t>
  </si>
  <si>
    <t xml:space="preserve">   Lease and Rental</t>
  </si>
  <si>
    <t xml:space="preserve">   Property Insurance</t>
  </si>
  <si>
    <r>
      <t xml:space="preserve">Total Property Costs                                          </t>
    </r>
    <r>
      <rPr>
        <sz val="9"/>
        <rFont val="Arial"/>
        <family val="2"/>
      </rPr>
      <t>1)</t>
    </r>
  </si>
  <si>
    <t>Passthrough Costs</t>
  </si>
  <si>
    <t xml:space="preserve">   Certain Legal Fees</t>
  </si>
  <si>
    <t>Total Passthrough Costs</t>
  </si>
  <si>
    <t>Cost per C-1</t>
  </si>
  <si>
    <t>Total Property/Passthrough   #10</t>
  </si>
  <si>
    <t>Allocation Statistics</t>
  </si>
  <si>
    <t>Document Referance</t>
  </si>
  <si>
    <t>Allocation Method</t>
  </si>
  <si>
    <t>Allocation Wkst Name</t>
  </si>
  <si>
    <t>GL Description</t>
  </si>
  <si>
    <t>Allocation Wkst Amount</t>
  </si>
  <si>
    <t>Direct</t>
  </si>
  <si>
    <t>Property Taxes &amp; Specials</t>
  </si>
  <si>
    <t>Schedule C-3  Method #</t>
  </si>
  <si>
    <t>Costs</t>
  </si>
  <si>
    <r>
      <t xml:space="preserve">Salaries </t>
    </r>
    <r>
      <rPr>
        <vertAlign val="subscript"/>
        <sz val="12"/>
        <rFont val="Arial"/>
        <family val="2"/>
      </rPr>
      <t>1)</t>
    </r>
  </si>
  <si>
    <r>
      <t xml:space="preserve">Fringe Benefits </t>
    </r>
    <r>
      <rPr>
        <vertAlign val="subscript"/>
        <sz val="12"/>
        <rFont val="Arial"/>
        <family val="2"/>
      </rPr>
      <t>1)</t>
    </r>
  </si>
  <si>
    <r>
      <t xml:space="preserve">Other Costs </t>
    </r>
    <r>
      <rPr>
        <vertAlign val="subscript"/>
        <sz val="12"/>
        <rFont val="Arial"/>
        <family val="2"/>
      </rPr>
      <t>1)</t>
    </r>
  </si>
  <si>
    <r>
      <t xml:space="preserve">D Costs </t>
    </r>
    <r>
      <rPr>
        <vertAlign val="subscript"/>
        <sz val="12"/>
        <rFont val="Arial"/>
        <family val="2"/>
      </rPr>
      <t>1)</t>
    </r>
  </si>
  <si>
    <r>
      <t xml:space="preserve">E Costs </t>
    </r>
    <r>
      <rPr>
        <vertAlign val="subscript"/>
        <sz val="12"/>
        <rFont val="Arial"/>
        <family val="2"/>
      </rPr>
      <t>1)</t>
    </r>
  </si>
  <si>
    <r>
      <t xml:space="preserve">Total Adjusted Costs                   </t>
    </r>
    <r>
      <rPr>
        <sz val="9"/>
        <rFont val="Arial"/>
        <family val="2"/>
      </rPr>
      <t xml:space="preserve"> </t>
    </r>
  </si>
  <si>
    <t>1)  Cost center adjusted costs must be reported on Schedule C-3.</t>
  </si>
  <si>
    <t>Total Salaries Costs</t>
  </si>
  <si>
    <t>Total Fringe Benefits Costs</t>
  </si>
  <si>
    <t>Total Other Costs</t>
  </si>
  <si>
    <t>D Costs</t>
  </si>
  <si>
    <t>Total D Costs</t>
  </si>
  <si>
    <t>E Costs</t>
  </si>
  <si>
    <t>Total E Costs</t>
  </si>
  <si>
    <t>NOTE:  This form must be completed for facilities allocating costs on Schedule C-1.</t>
  </si>
  <si>
    <t>Method Number</t>
  </si>
  <si>
    <t>Item</t>
  </si>
  <si>
    <t>1.</t>
  </si>
  <si>
    <t>Direct Care Salaries</t>
  </si>
  <si>
    <t>(must be direct costed)</t>
  </si>
  <si>
    <t>2.</t>
  </si>
  <si>
    <t>Meals Served</t>
  </si>
  <si>
    <t>Meals</t>
  </si>
  <si>
    <t>3.</t>
  </si>
  <si>
    <t>4.</t>
  </si>
  <si>
    <t>Pounds of Laundry</t>
  </si>
  <si>
    <t># of Laundry</t>
  </si>
  <si>
    <t>5.</t>
  </si>
  <si>
    <t>Resident Days</t>
  </si>
  <si>
    <t>6.</t>
  </si>
  <si>
    <t>In-House Resident Days</t>
  </si>
  <si>
    <t>7.</t>
  </si>
  <si>
    <t>Vehicle Mileage Logs</t>
  </si>
  <si>
    <t>8.</t>
  </si>
  <si>
    <t>TCLPACU</t>
  </si>
  <si>
    <t>9.</t>
  </si>
  <si>
    <t>* Other</t>
  </si>
  <si>
    <t>10.</t>
  </si>
  <si>
    <t>Property C-2a</t>
  </si>
  <si>
    <t>Property</t>
  </si>
  <si>
    <t>11.</t>
  </si>
  <si>
    <t>12.</t>
  </si>
  <si>
    <t>13.</t>
  </si>
  <si>
    <t>14.</t>
  </si>
  <si>
    <t>15.</t>
  </si>
  <si>
    <t>16.</t>
  </si>
  <si>
    <t>17.</t>
  </si>
  <si>
    <t>18.</t>
  </si>
  <si>
    <t>Direct PRTF</t>
  </si>
  <si>
    <t>PRTF Direct</t>
  </si>
  <si>
    <t>Direct QRTP</t>
  </si>
  <si>
    <t>QRTP Direct</t>
  </si>
  <si>
    <t>Direct Non-PRTF</t>
  </si>
  <si>
    <t>Non-PRTF Direct</t>
  </si>
  <si>
    <t>Plant &amp; Housekeeping</t>
  </si>
  <si>
    <t>Salaries &amp; Fringe Benefits</t>
  </si>
  <si>
    <t xml:space="preserve">Salaries  </t>
  </si>
  <si>
    <t>Accounting &amp; Audit Fees</t>
  </si>
  <si>
    <t>Advertising &amp; Recruitment</t>
  </si>
  <si>
    <t>Bank Service Fees</t>
  </si>
  <si>
    <t>Business Meetings</t>
  </si>
  <si>
    <t>Business Office</t>
  </si>
  <si>
    <t>Central or Home Office Costs</t>
  </si>
  <si>
    <t>Clothing</t>
  </si>
  <si>
    <t>Computer Software Costs</t>
  </si>
  <si>
    <t>Contracted Services</t>
  </si>
  <si>
    <t>Dues, License Fees, &amp; Subscriptions</t>
  </si>
  <si>
    <t>Food</t>
  </si>
  <si>
    <t>Fundraising &amp; Promotion</t>
  </si>
  <si>
    <t>Insurance</t>
  </si>
  <si>
    <t>Management Consultant Fees</t>
  </si>
  <si>
    <t>Office Supplies &amp; Forms</t>
  </si>
  <si>
    <t>Operating Supplies</t>
  </si>
  <si>
    <t>Personal Supplies &amp; Allowances</t>
  </si>
  <si>
    <t>Postage and Freight</t>
  </si>
  <si>
    <t>Professional Fees</t>
  </si>
  <si>
    <t>Professional Insurance</t>
  </si>
  <si>
    <t>Recreation</t>
  </si>
  <si>
    <t>Repairs and Maintenance</t>
  </si>
  <si>
    <t>Resident Medical</t>
  </si>
  <si>
    <t>Resident Transportation</t>
  </si>
  <si>
    <t>School Supplies</t>
  </si>
  <si>
    <t>Security Services</t>
  </si>
  <si>
    <t>Start Up Costs</t>
  </si>
  <si>
    <t xml:space="preserve">Telephone </t>
  </si>
  <si>
    <t>Any Other Costs</t>
  </si>
  <si>
    <t>Interest</t>
  </si>
  <si>
    <t>Property Taxes/Specials</t>
  </si>
  <si>
    <t>Lease &amp; Rental Costs</t>
  </si>
  <si>
    <t>Social Security &amp; Medicare (FICA) Taxes</t>
  </si>
  <si>
    <t>Affordable Care Act Taxes</t>
  </si>
  <si>
    <t>Unemployment Insurance</t>
  </si>
  <si>
    <t>Workforce Safety &amp; Insurance</t>
  </si>
  <si>
    <t>Retirement Benefits or Plans</t>
  </si>
  <si>
    <t>Health Insurance</t>
  </si>
  <si>
    <t>Life Insurance</t>
  </si>
  <si>
    <t>Dental Insurance</t>
  </si>
  <si>
    <t>Vision Insurance</t>
  </si>
  <si>
    <t>Uniform Allowances</t>
  </si>
  <si>
    <t>Other (Identify)</t>
  </si>
  <si>
    <t xml:space="preserve">   6)</t>
  </si>
  <si>
    <t xml:space="preserve">   5)</t>
  </si>
  <si>
    <t xml:space="preserve">   2)</t>
  </si>
  <si>
    <t>Allocable Admin</t>
  </si>
  <si>
    <t>Direct PRTF Admin</t>
  </si>
  <si>
    <t>Plant</t>
  </si>
  <si>
    <t>TOTALS</t>
  </si>
  <si>
    <t xml:space="preserve">   3)</t>
  </si>
  <si>
    <t xml:space="preserve">   4)</t>
  </si>
  <si>
    <t>1)  Only costs as defined in NDAC 75-02-09 Section 1.11 can be included as fringe benefits.</t>
  </si>
  <si>
    <t>2)  Must equal Line 2, Total Costs of Schedule C-4.</t>
  </si>
  <si>
    <t>3)  Must equal Line 1, Total Costs of Schedule C-4.</t>
  </si>
  <si>
    <t>4)  Round to two (2) decimal places, i.e. 10.47%.</t>
  </si>
  <si>
    <t>5)  Totals of these columns must equal.</t>
  </si>
  <si>
    <t>6)  Totals of these columns must equal.</t>
  </si>
  <si>
    <t>Position</t>
  </si>
  <si>
    <t>Employee #</t>
  </si>
  <si>
    <r>
      <t>Total</t>
    </r>
    <r>
      <rPr>
        <sz val="9"/>
        <rFont val="Arial"/>
        <family val="2"/>
      </rPr>
      <t xml:space="preserve"> 1)</t>
    </r>
  </si>
  <si>
    <t>Plant &amp; Houskeeping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</si>
  <si>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</si>
  <si>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</si>
  <si>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</si>
  <si>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</si>
  <si>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</si>
  <si>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</si>
  <si>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</si>
  <si>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</si>
  <si>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</si>
  <si>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</si>
  <si>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</si>
  <si>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</si>
  <si>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</si>
  <si>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</si>
  <si>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</si>
  <si>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</si>
  <si>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</si>
  <si>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</si>
  <si>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</si>
  <si>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</si>
  <si>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</si>
  <si>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</si>
  <si>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</si>
  <si>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</si>
  <si>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</si>
  <si>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</si>
  <si>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</si>
  <si>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</si>
  <si>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</si>
  <si>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</si>
  <si>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</si>
  <si>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</si>
  <si>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</si>
  <si>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</si>
  <si>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</si>
  <si>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</si>
  <si>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</si>
  <si>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</si>
  <si>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</si>
  <si>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</si>
  <si>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</si>
  <si>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</si>
  <si>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</si>
  <si>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</si>
  <si>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</si>
  <si>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</si>
  <si>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</si>
  <si>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</si>
  <si>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</si>
  <si>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</si>
  <si>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</si>
  <si>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</si>
  <si>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</si>
  <si>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</si>
  <si>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</si>
  <si>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</si>
  <si>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</si>
  <si>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</si>
  <si>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</si>
  <si>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</si>
  <si>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</si>
  <si>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</si>
  <si>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</si>
  <si>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</si>
  <si>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</si>
  <si>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</si>
  <si>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</si>
  <si>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</si>
  <si>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</si>
  <si>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</si>
  <si>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</si>
  <si>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</si>
  <si>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</si>
  <si>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</si>
  <si>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</si>
  <si>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</si>
  <si>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</si>
  <si>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</si>
  <si>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</si>
  <si>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</si>
  <si>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</si>
  <si>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</si>
  <si>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</si>
  <si>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</si>
  <si>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</si>
  <si>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</si>
  <si>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</si>
  <si>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</si>
  <si>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</si>
  <si>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</si>
  <si>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</si>
  <si>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</si>
  <si>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</si>
  <si>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</si>
  <si>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</si>
  <si>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</si>
  <si>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</si>
  <si>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</si>
  <si>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</si>
  <si>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</si>
  <si>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</si>
  <si>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</si>
  <si>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</si>
  <si>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</si>
  <si>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</si>
  <si>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</si>
  <si>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</si>
  <si>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</si>
  <si>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</si>
  <si>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</si>
  <si>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</si>
  <si>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</si>
  <si>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</si>
  <si>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</si>
  <si>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</si>
  <si>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</si>
  <si>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</si>
  <si>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</si>
  <si>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</si>
  <si>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</si>
  <si>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  If a position is allocated - indicate the basis of allocation below.</t>
  </si>
  <si>
    <t>Amount</t>
  </si>
  <si>
    <t>Total facility cost, Schedule C-4, Total Costs, Line 29</t>
  </si>
  <si>
    <t>Reconciling Items and Explanation</t>
  </si>
  <si>
    <t>GL Account
Number</t>
  </si>
  <si>
    <t>Total facility expenses per financial statements</t>
  </si>
  <si>
    <t>Facility Revenues</t>
  </si>
  <si>
    <t>Account Description</t>
  </si>
  <si>
    <t>Total Facility Revenue</t>
  </si>
  <si>
    <t>Total facility revenue per financial statements</t>
  </si>
  <si>
    <t>Sch D-1</t>
  </si>
  <si>
    <t>Sch D-2</t>
  </si>
  <si>
    <t>NDAC 75-02-09 Reference</t>
  </si>
  <si>
    <t>Cost Center</t>
  </si>
  <si>
    <t>Cost Component</t>
  </si>
  <si>
    <t>Sch D Total</t>
  </si>
  <si>
    <t>Sch D/D-1 Comparison of Costs by Cost Center/Component</t>
  </si>
  <si>
    <t>08.1</t>
  </si>
  <si>
    <t>08.2</t>
  </si>
  <si>
    <t>08.3</t>
  </si>
  <si>
    <t>08.4</t>
  </si>
  <si>
    <t>08.5</t>
  </si>
  <si>
    <t>08.6</t>
  </si>
  <si>
    <t>08.7</t>
  </si>
  <si>
    <t>08.8</t>
  </si>
  <si>
    <t>08.9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</si>
  <si>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</si>
  <si>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</si>
  <si>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</si>
  <si>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</si>
  <si>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</si>
  <si>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</si>
  <si>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</si>
  <si>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</si>
  <si>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</si>
  <si>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</si>
  <si>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</si>
  <si>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</si>
  <si>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</si>
  <si>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</si>
  <si>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</si>
  <si>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</si>
  <si>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</si>
  <si>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</si>
  <si>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</si>
  <si>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</si>
  <si>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</si>
  <si>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</si>
  <si>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</si>
  <si>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</si>
  <si>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</si>
  <si>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</si>
  <si>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</si>
  <si>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</si>
  <si>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</si>
  <si>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</si>
  <si>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</si>
  <si>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Food &amp; Dietary Supplements</t>
  </si>
  <si>
    <t>08.41</t>
  </si>
  <si>
    <t>08.42</t>
  </si>
  <si>
    <t>09.2.a</t>
  </si>
  <si>
    <t>09.2.b</t>
  </si>
  <si>
    <t>09.3.a</t>
  </si>
  <si>
    <t>09.3.b</t>
  </si>
  <si>
    <t>09.5</t>
  </si>
  <si>
    <t>10</t>
  </si>
  <si>
    <t>10.4</t>
  </si>
  <si>
    <t>11.3</t>
  </si>
  <si>
    <t>12</t>
  </si>
  <si>
    <t>Adjustments to home office costs (Schedule E)</t>
  </si>
  <si>
    <t>13.1</t>
  </si>
  <si>
    <t>13.2</t>
  </si>
  <si>
    <t>14</t>
  </si>
  <si>
    <t>15</t>
  </si>
  <si>
    <t>16.1</t>
  </si>
  <si>
    <t>Food income</t>
  </si>
  <si>
    <t>16.2</t>
  </si>
  <si>
    <t>Vending income</t>
  </si>
  <si>
    <t>16.3</t>
  </si>
  <si>
    <t>Insurance recoveries income</t>
  </si>
  <si>
    <t>16.4</t>
  </si>
  <si>
    <t>Refunds and rebates</t>
  </si>
  <si>
    <t>16.5</t>
  </si>
  <si>
    <t>Transportation income</t>
  </si>
  <si>
    <t>16.6</t>
  </si>
  <si>
    <t>Gain on sale of assets</t>
  </si>
  <si>
    <t>16.7</t>
  </si>
  <si>
    <t>Rental income</t>
  </si>
  <si>
    <t>16.8</t>
  </si>
  <si>
    <t>Other Service Revenue</t>
  </si>
  <si>
    <t>16.9</t>
  </si>
  <si>
    <t>Interest income (Schedule F)</t>
  </si>
  <si>
    <t>16.10</t>
  </si>
  <si>
    <t>Grant income</t>
  </si>
  <si>
    <t>16.11</t>
  </si>
  <si>
    <t>Restricted gifts and endowment income</t>
  </si>
  <si>
    <t>16.12</t>
  </si>
  <si>
    <t>Other cost-related income</t>
  </si>
  <si>
    <t>16.13</t>
  </si>
  <si>
    <t>Other income from local, state or federal government units</t>
  </si>
  <si>
    <t>Reference</t>
  </si>
  <si>
    <t>Sch D/D-2 Comparison of Costs by Cost Center/Component</t>
  </si>
  <si>
    <t>Individual</t>
  </si>
  <si>
    <t>Title</t>
  </si>
  <si>
    <r>
      <t xml:space="preserve">Number of Calendar Days Employed </t>
    </r>
    <r>
      <rPr>
        <sz val="9"/>
        <rFont val="Arial"/>
        <family val="2"/>
      </rPr>
      <t>1)</t>
    </r>
  </si>
  <si>
    <t>Employed From Date</t>
  </si>
  <si>
    <t>Employed To Date</t>
  </si>
  <si>
    <t>1) Compensation for top management personnel employed for less than a year must be limited to an amount equal to the limitation divided by 365 times the number of calendar days the individual was employed.  If top management is employed for less than a year, complete a separate column or Schedule D-5 for each individual.</t>
  </si>
  <si>
    <t>Review detail of the above accounts and reclassify into the following cost categories:</t>
  </si>
  <si>
    <t>Allowable No Limitation</t>
  </si>
  <si>
    <t>Unallowable</t>
  </si>
  <si>
    <t>Subject to Limitation</t>
  </si>
  <si>
    <t>Association dues</t>
  </si>
  <si>
    <t>Civic and business organization dues</t>
  </si>
  <si>
    <t xml:space="preserve"> Other</t>
  </si>
  <si>
    <t>Political contributions</t>
  </si>
  <si>
    <t>Community contributions</t>
  </si>
  <si>
    <t>Other</t>
  </si>
  <si>
    <t>Sports, health, fraternal, social</t>
  </si>
  <si>
    <t>Sports teams</t>
  </si>
  <si>
    <t>Recruitment advertising</t>
  </si>
  <si>
    <t>Promotional advertising</t>
  </si>
  <si>
    <t xml:space="preserve"> No</t>
  </si>
  <si>
    <t xml:space="preserve"> Cost Category</t>
  </si>
  <si>
    <t xml:space="preserve">  Line Item</t>
  </si>
  <si>
    <t>NOTE:  This form must be completed if interest income has been earned and interest expense has been claimed.</t>
  </si>
  <si>
    <t>Offsets</t>
  </si>
  <si>
    <t>Account</t>
  </si>
  <si>
    <t>Complete the following information below for any individual or employee who received compensation and qualified for one of the compensation categories listed below.</t>
  </si>
  <si>
    <t>Sole Proprietor</t>
  </si>
  <si>
    <t>Name:</t>
  </si>
  <si>
    <t>Annual Hours Worked</t>
  </si>
  <si>
    <t>Types of Service Performed</t>
  </si>
  <si>
    <r>
      <t>No. of Hours</t>
    </r>
    <r>
      <rPr>
        <vertAlign val="subscript"/>
        <sz val="10"/>
        <rFont val="Arial"/>
        <family val="2"/>
      </rPr>
      <t xml:space="preserve"> 1)</t>
    </r>
  </si>
  <si>
    <r>
      <t xml:space="preserve">Hourly 
Salary </t>
    </r>
    <r>
      <rPr>
        <vertAlign val="subscript"/>
        <sz val="10"/>
        <rFont val="Arial"/>
        <family val="2"/>
      </rPr>
      <t>2)</t>
    </r>
  </si>
  <si>
    <t>Total Salary Amount Above</t>
  </si>
  <si>
    <t>Housing Allowance</t>
  </si>
  <si>
    <t>Flat Rate Automobile Allowance</t>
  </si>
  <si>
    <t>Cost of Assets and Services Received</t>
  </si>
  <si>
    <t>Automobile</t>
  </si>
  <si>
    <t>Deferred Compensation, Pension, Annuity</t>
  </si>
  <si>
    <t>Supplies and Services Received for Personal Use</t>
  </si>
  <si>
    <t>Cost of a Domestic or Other Employee Who Works in the Individual's Home</t>
  </si>
  <si>
    <t>Life and Health Insurance Premiums</t>
  </si>
  <si>
    <t>Other (Itemize)</t>
  </si>
  <si>
    <t>Less Salary and Fringe Adjustments on Cost Report (identify)</t>
  </si>
  <si>
    <t>Total Compensation less Adjustments</t>
  </si>
  <si>
    <t>Percent of Compensation Allocated to Facility</t>
  </si>
  <si>
    <t>Total Amount Allocated to Facility</t>
  </si>
  <si>
    <t>Related Party Name:</t>
  </si>
  <si>
    <t>Cost of Ownership</t>
  </si>
  <si>
    <r>
      <t xml:space="preserve">Lease or Rental Charges Less Cost of Ownership </t>
    </r>
    <r>
      <rPr>
        <sz val="10"/>
        <rFont val="Arial"/>
        <family val="2"/>
      </rPr>
      <t>(Adjustment to Schedule D-1)</t>
    </r>
  </si>
  <si>
    <t>NDAC 75-02-09 includes property insurance, depreciation, interest on the mortgage, and real estate taxes as allowable property costs.</t>
  </si>
  <si>
    <t>Complete the following if payments have been made to a related organization.  For each type of payment, duplicate or attach additional information as necessary.</t>
  </si>
  <si>
    <t>Payment Type</t>
  </si>
  <si>
    <t>Name of Organization</t>
  </si>
  <si>
    <t>% of Payment to Organization</t>
  </si>
  <si>
    <t>Lease</t>
  </si>
  <si>
    <t>Accounting</t>
  </si>
  <si>
    <t>Other (List)</t>
  </si>
  <si>
    <t>Type of Organization</t>
  </si>
  <si>
    <t>Complete Item(s)</t>
  </si>
  <si>
    <t>Non-Profit Organization</t>
  </si>
  <si>
    <t>Church Related</t>
  </si>
  <si>
    <t>1,5</t>
  </si>
  <si>
    <t>Association</t>
  </si>
  <si>
    <t>Corporation</t>
  </si>
  <si>
    <t>1,2,5</t>
  </si>
  <si>
    <t>Proprietary</t>
  </si>
  <si>
    <t>4</t>
  </si>
  <si>
    <t>Partnership</t>
  </si>
  <si>
    <t>3,5</t>
  </si>
  <si>
    <t>E.</t>
  </si>
  <si>
    <t>F.</t>
  </si>
  <si>
    <t>G.</t>
  </si>
  <si>
    <t>Owner</t>
  </si>
  <si>
    <t>Name of Organization or Individual</t>
  </si>
  <si>
    <t>A.</t>
  </si>
  <si>
    <t>B.</t>
  </si>
  <si>
    <t>C.</t>
  </si>
  <si>
    <t>D.</t>
  </si>
  <si>
    <t>Operator</t>
  </si>
  <si>
    <t>Land Improvements</t>
  </si>
  <si>
    <t>Building</t>
  </si>
  <si>
    <t>Fixed 
Equipment</t>
  </si>
  <si>
    <t>Movable 
Equipment</t>
  </si>
  <si>
    <t>Assets</t>
  </si>
  <si>
    <t>Prior Year's Ending Balance</t>
  </si>
  <si>
    <t>Additions</t>
  </si>
  <si>
    <t>Deletions (report as negative amount)</t>
  </si>
  <si>
    <t>Ending Balance</t>
  </si>
  <si>
    <t>Accumulated Depreciation</t>
  </si>
  <si>
    <t>Current Year Additions</t>
  </si>
  <si>
    <t>Current Year Deletions (report as negative amount)</t>
  </si>
  <si>
    <t>1)  Total must agree to Schedule C-4, Line 38.</t>
  </si>
  <si>
    <t>1)</t>
  </si>
  <si>
    <t>What dollar amount did you use for capitalization of individual assets?</t>
  </si>
  <si>
    <t>C-4 Line 38</t>
  </si>
  <si>
    <t>Mortgagor or Lender</t>
  </si>
  <si>
    <t>Purpose of Loan</t>
  </si>
  <si>
    <t>Beginning Balance</t>
  </si>
  <si>
    <t>1)  Total must agree to Schedule C-2a, cell B11.</t>
  </si>
  <si>
    <t>C-2a B11</t>
  </si>
  <si>
    <t>Working Capital</t>
  </si>
  <si>
    <t>1)  Totals must agree to Schedule C-4, Line 39.</t>
  </si>
  <si>
    <t>C-4 Line 39</t>
  </si>
  <si>
    <t>Lease or Rental Description</t>
  </si>
  <si>
    <t>Leased Buildings and/or Equipment (List All)</t>
  </si>
  <si>
    <t>Inclusive Dates Leased</t>
  </si>
  <si>
    <t>Item Leased</t>
  </si>
  <si>
    <t>Name of Lessor</t>
  </si>
  <si>
    <t>Complete the following schedule for facilities of capacity increase of 20% or more, major renovation or construction in excess of $50,000, or changes in services or staff.</t>
  </si>
  <si>
    <t>NDAC 75-02-09, Sections 4.c. and 4.d. provide for special rates for facilities having a capacity increase of 20% or more in the year of the capacity increase and for the subsequent rate year; major renovation or construction in excess of $50,000 in the year a project was completed and placed into service and for the subsequent rate year; or changes in services or staff in the year of increased services or staff and for the subsequent rate year.</t>
  </si>
  <si>
    <t>Entity</t>
  </si>
  <si>
    <t>Total Post Allocated Square Footage</t>
  </si>
  <si>
    <t>Room Square Feet Detail -PRTF Only</t>
  </si>
  <si>
    <t>Total Sq Ft</t>
  </si>
  <si>
    <t>Square Feet</t>
  </si>
  <si>
    <t xml:space="preserve"> # Rooms</t>
  </si>
  <si>
    <t>Private Room A Square Feet</t>
  </si>
  <si>
    <t>WSF #1</t>
  </si>
  <si>
    <t>Private Room B Square Feet</t>
  </si>
  <si>
    <t>WSF #2</t>
  </si>
  <si>
    <t>Private Room C Square Feet</t>
  </si>
  <si>
    <t>WSF #3</t>
  </si>
  <si>
    <t xml:space="preserve">Private Room D Square Feet </t>
  </si>
  <si>
    <t xml:space="preserve">Private Room E Square Feet </t>
  </si>
  <si>
    <t>Semi-Private Room Square Feet</t>
  </si>
  <si>
    <t xml:space="preserve">   Total Weighted Square Footage                                        </t>
  </si>
  <si>
    <t xml:space="preserve">   Common Square Footage</t>
  </si>
  <si>
    <t>Total Resident Rooms/Bathrooms</t>
  </si>
  <si>
    <t>Gross Square Footage</t>
  </si>
  <si>
    <t xml:space="preserve">   Total Weighted Square Footage Percentage                       </t>
  </si>
  <si>
    <t>Licensed Beds</t>
  </si>
  <si>
    <t>Square Ft / Bed</t>
  </si>
  <si>
    <t>Percentage</t>
  </si>
  <si>
    <t>Allocation Area</t>
  </si>
  <si>
    <t>Allocation Square Feet</t>
  </si>
  <si>
    <t>Total Post Allocated Square Feet</t>
  </si>
  <si>
    <t>Resident Rooms / Nursing</t>
  </si>
  <si>
    <t>Therapy</t>
  </si>
  <si>
    <t>Activities</t>
  </si>
  <si>
    <t>Social Services</t>
  </si>
  <si>
    <t>Chapel</t>
  </si>
  <si>
    <t>Pharmacy</t>
  </si>
  <si>
    <t>Nursing Admin.</t>
  </si>
  <si>
    <t>Medical Records (HIM)</t>
  </si>
  <si>
    <t>Beauty Shop</t>
  </si>
  <si>
    <t>Subtotal Allocated Square Feet</t>
  </si>
  <si>
    <t>Allocated Square Feet Percentage</t>
  </si>
  <si>
    <t>Subtotal ASF</t>
  </si>
  <si>
    <t>Housekeeping</t>
  </si>
  <si>
    <t>Total Allocated Square Feet</t>
  </si>
  <si>
    <t>Total Allocation % from Allocated Sq Ft - WSF #1</t>
  </si>
  <si>
    <t>Common Square Feet</t>
  </si>
  <si>
    <t>Total Allocated Square Feet including Common SF</t>
  </si>
  <si>
    <t>Total Allocation % from Allocated Sq Ft - WSF #2</t>
  </si>
  <si>
    <t>Total Allocated Square Feet including Common Sq Ft</t>
  </si>
  <si>
    <t>Total Allocation % from Allocated Sq Ft - WSF #3</t>
  </si>
  <si>
    <t>July</t>
  </si>
  <si>
    <t>August</t>
  </si>
  <si>
    <t>September</t>
  </si>
  <si>
    <t xml:space="preserve">October </t>
  </si>
  <si>
    <t>November</t>
  </si>
  <si>
    <t>December</t>
  </si>
  <si>
    <t>January</t>
  </si>
  <si>
    <t>February</t>
  </si>
  <si>
    <t>March</t>
  </si>
  <si>
    <t>April</t>
  </si>
  <si>
    <t>May</t>
  </si>
  <si>
    <t>June</t>
  </si>
  <si>
    <r>
      <rPr>
        <sz val="12"/>
        <rFont val="Arial"/>
        <family val="2"/>
      </rPr>
      <t>Benefit Type</t>
    </r>
    <r>
      <rPr>
        <sz val="10"/>
        <rFont val="Arial"/>
        <family val="2"/>
      </rPr>
      <t xml:space="preserve"> </t>
    </r>
    <r>
      <rPr>
        <sz val="9"/>
        <rFont val="Arial"/>
        <family val="2"/>
      </rPr>
      <t xml:space="preserve"> 1)</t>
    </r>
  </si>
  <si>
    <t>GL Account Number</t>
  </si>
  <si>
    <t>Direct Amount</t>
  </si>
  <si>
    <t>Allocable Amount</t>
  </si>
  <si>
    <t>Department</t>
  </si>
  <si>
    <t>% of Total
Salaries</t>
  </si>
  <si>
    <t>Share of
Benefits</t>
  </si>
  <si>
    <t>Total (To Sch. C-4 Line 1)</t>
  </si>
  <si>
    <t>Note: Costs reported must include total costs and be adjusted to allowable costs.</t>
  </si>
  <si>
    <t>Promotional, publicity and advertising expenses</t>
  </si>
  <si>
    <t>Political Contributions</t>
  </si>
  <si>
    <t>Lobbyist expenses</t>
  </si>
  <si>
    <t>Research expenses</t>
  </si>
  <si>
    <t>Fines, penalties, overdraft and late charges</t>
  </si>
  <si>
    <t>Bad debts</t>
  </si>
  <si>
    <t>Compensation and expenses for officers, directors,  and stockholders</t>
  </si>
  <si>
    <t>Contributions and charitable donations</t>
  </si>
  <si>
    <t>Expenses related to influencing unionization</t>
  </si>
  <si>
    <t>Membership in health, fraternal and social clubs</t>
  </si>
  <si>
    <t>Corporate costs</t>
  </si>
  <si>
    <t>Unallowable costs incurred by a home office</t>
  </si>
  <si>
    <t>Stockholder servicing costs</t>
  </si>
  <si>
    <t>Equipment not related to resident care</t>
  </si>
  <si>
    <t>Costs related to the sale of any capital asset previously reported and included in a rate paid</t>
  </si>
  <si>
    <t>Depreciation of assets not related to resident care</t>
  </si>
  <si>
    <t>Personal expenses</t>
  </si>
  <si>
    <t>Undocumented costs</t>
  </si>
  <si>
    <t>Unallowable taxes</t>
  </si>
  <si>
    <t>Unvested accrued sick or annual leave</t>
  </si>
  <si>
    <t>Legal expenses related to challenges against state agencies</t>
  </si>
  <si>
    <t>Fringe benefits not approved</t>
  </si>
  <si>
    <t>Discriminatory fringe benefits</t>
  </si>
  <si>
    <t>Fundraising costs</t>
  </si>
  <si>
    <t>Funeral and cemetery expenses</t>
  </si>
  <si>
    <t>Travel not related to resident services</t>
  </si>
  <si>
    <t>Personal comfort costs including telephone, television, or radio located in client rooms</t>
  </si>
  <si>
    <t>Value of donated goods and services</t>
  </si>
  <si>
    <t>Religious salaries and expenses</t>
  </si>
  <si>
    <t>Miscellaneous expenses not related to resident services</t>
  </si>
  <si>
    <t>Life insurance premiums for key personnel</t>
  </si>
  <si>
    <t>Travel costs for vehicles not used exclusively by the facility</t>
  </si>
  <si>
    <t>Vehicle and aircraft costs not related to facility business or resident services</t>
  </si>
  <si>
    <t>Nonresident related operations</t>
  </si>
  <si>
    <t>Costs of income producing activities</t>
  </si>
  <si>
    <t>Unallowable charges by subcontractor or lessor</t>
  </si>
  <si>
    <t>All costs for services paid directly by the department to an outside provider</t>
  </si>
  <si>
    <t>Depreciation on assets acquired with government grants</t>
  </si>
  <si>
    <t>Costs due to inefficiency, unnecessary care, or uncommon activities</t>
  </si>
  <si>
    <t>Cost of food provided to persons other than resident or direct care personnel</t>
  </si>
  <si>
    <t>Payments to residents for work performed or rewards based on behavior</t>
  </si>
  <si>
    <t>In-house education costs</t>
  </si>
  <si>
    <t>Depreciation claimed as a result of use of an accelerated depreciation method</t>
  </si>
  <si>
    <t>Depreciation claimed as a result of using incorrect useful lives</t>
  </si>
  <si>
    <t>Acquisition of assets with historical cost in excess of $1,000, claimed as an expense</t>
  </si>
  <si>
    <t>Repair or maintenance costs in excess of $5,000 claimed as an expense</t>
  </si>
  <si>
    <t>Depreciation in excess of allowed valuation</t>
  </si>
  <si>
    <t>Unallowable interest expense</t>
  </si>
  <si>
    <t>Interest incurred as a result of borrowing from a related party</t>
  </si>
  <si>
    <t>Special assessments in excess of $1,000 which are paid in a lump sum and claimed as an expense</t>
  </si>
  <si>
    <t>Charges for services, facilities, supplies in excess of cost, furnished by a related organization</t>
  </si>
  <si>
    <t>Start up costs which were expensed instead of amortized</t>
  </si>
  <si>
    <t>Compensation in excess of reasonable amounts</t>
  </si>
  <si>
    <t>1. Dues</t>
  </si>
  <si>
    <t>2. Contributions</t>
  </si>
  <si>
    <t>3. Memberships</t>
  </si>
  <si>
    <t>4. Sponsorships</t>
  </si>
  <si>
    <t>5. Advertising</t>
  </si>
  <si>
    <t>6. Other costs</t>
  </si>
  <si>
    <t>10. Dues, Contributions. and Sponsorships Adjustment (line 8 - line 9)</t>
  </si>
  <si>
    <t>Costs reported on Schedule C-4: List all general ledger accounts and amounts for dues, contributions, memberships, sponsorships and advertising.</t>
  </si>
  <si>
    <t>7. Total</t>
  </si>
  <si>
    <t>8. Total Costs subject to limitation (Line 7)</t>
  </si>
  <si>
    <t>9. Limitation amount</t>
  </si>
  <si>
    <t>a. Salary for all services</t>
  </si>
  <si>
    <t>b. Personal benefit payments, i.e. housing, flat rate automobile</t>
  </si>
  <si>
    <t>c. Cost of assets and services received from facility</t>
  </si>
  <si>
    <t>d. Pension, annuities, and deferred compensation</t>
  </si>
  <si>
    <t>e. Value of supplies or services provided by the facility</t>
  </si>
  <si>
    <t>f. Cost of a domestic or other employee who works in the individual's home</t>
  </si>
  <si>
    <t>g. Health insurance</t>
  </si>
  <si>
    <t>h. Life insurance</t>
  </si>
  <si>
    <t>i. Other (identify)</t>
  </si>
  <si>
    <t>2. Total Compensation</t>
  </si>
  <si>
    <t>3. Less Adjustments by Facility on Schedule D-1: (enter as negative numbers)</t>
  </si>
  <si>
    <t>a. Pension</t>
  </si>
  <si>
    <t>b. Other (identify)</t>
  </si>
  <si>
    <r>
      <t xml:space="preserve">4. Total Compensation Less Adjustments 
</t>
    </r>
    <r>
      <rPr>
        <sz val="10"/>
        <rFont val="Arial"/>
        <family val="2"/>
      </rPr>
      <t>(line 2 minus lines 3.a &amp; 3.b)</t>
    </r>
  </si>
  <si>
    <t>1. Home Office Costs claimed on Schedule C-4, Line 24.</t>
  </si>
  <si>
    <t>2. Adjustment to equal Home Office Allocated Cost</t>
  </si>
  <si>
    <t>3. Adjustment for allocated Top Management Compensation in excess of Limit</t>
  </si>
  <si>
    <t>4. Adjustment for Reconciliation of Prior Year Reported Estimated Home Office Costs to Actual Home Office Costs</t>
  </si>
  <si>
    <t>5. Total Adjustment to Schedule D-1</t>
  </si>
  <si>
    <t>6. Allowable Home Office Cost (Line 1 less Line 5)</t>
  </si>
  <si>
    <r>
      <t>7. Allocated Home Office Excess Interest Income</t>
    </r>
    <r>
      <rPr>
        <sz val="10"/>
        <rFont val="Arial"/>
        <family val="2"/>
      </rPr>
      <t xml:space="preserve">  (give explanation and source)</t>
    </r>
  </si>
  <si>
    <t>8. Are allowable home office costs on line 1 less line 2 identified on a report submitted to Medicare?</t>
  </si>
  <si>
    <t>9. What is the name of the Medicare intermediary?</t>
  </si>
  <si>
    <t>10. What fiscal year end was used for the home office cost report?</t>
  </si>
  <si>
    <t>11. If the home office cost report is not a fiscal year end, has another home office cost report been prepared for the fiscal year end?</t>
  </si>
  <si>
    <t>12. What services are provided to the facility by the home office?</t>
  </si>
  <si>
    <t>13. List all home office costs allocated to a cost category other than Line 24, of Schedule C-4.</t>
  </si>
  <si>
    <t>Other Interest / Investment Income not Offset</t>
  </si>
  <si>
    <t>1. Sole Propietor</t>
  </si>
  <si>
    <t>2. Partner</t>
  </si>
  <si>
    <t>3. Corporate Stockholder</t>
  </si>
  <si>
    <t>4. Organizer of a Non-Profit Corporation</t>
  </si>
  <si>
    <t>5. Member of a Governing Board or Group</t>
  </si>
  <si>
    <t>6. Bondholder or creditor to which the provider is obligated to pay in excess of five thousand dollars.</t>
  </si>
  <si>
    <t>7. Individual having an ownership in or is an officer of any related organization.</t>
  </si>
  <si>
    <t>8. Any person within the third degree of relationship to any person identified in 1 through 7.</t>
  </si>
  <si>
    <t xml:space="preserve">1)  Documentation must be available to indicate the types of services performed and the number of hours worked by month and day. </t>
  </si>
  <si>
    <t>2)  Indicate basis of valuation.</t>
  </si>
  <si>
    <t>1. Lease or Rental charges claimed as costs</t>
  </si>
  <si>
    <r>
      <t xml:space="preserve">a. Allowable Cost of Ownership </t>
    </r>
    <r>
      <rPr>
        <vertAlign val="superscript"/>
        <sz val="12"/>
        <rFont val="Arial"/>
        <family val="2"/>
      </rPr>
      <t>1)</t>
    </r>
  </si>
  <si>
    <t>b. Property Insurance</t>
  </si>
  <si>
    <t>c. Interest on Mortgage</t>
  </si>
  <si>
    <r>
      <t xml:space="preserve">d. Depreciation </t>
    </r>
    <r>
      <rPr>
        <vertAlign val="superscript"/>
        <sz val="12"/>
        <rFont val="Arial"/>
        <family val="2"/>
      </rPr>
      <t>2)</t>
    </r>
  </si>
  <si>
    <t>e. Real Estate Taxes</t>
  </si>
  <si>
    <t>2. Total Allowable Cost of Ownership</t>
  </si>
  <si>
    <t>1)  Provide supporting documentation and schedules for costs of ownership.</t>
  </si>
  <si>
    <t>2)  Straight line depreciation, using no less than the minimum estimated useful lives published by the AHA.</t>
  </si>
  <si>
    <t>1. List Board of Directors, Officers, and Addresses.</t>
  </si>
  <si>
    <t>2. List Stockholders with more than 10% Onwership and Addresses.</t>
  </si>
  <si>
    <t>3. List Partners and Addresses.</t>
  </si>
  <si>
    <t>4. Name and Address</t>
  </si>
  <si>
    <t>5. State in which Organized or Incorporated</t>
  </si>
  <si>
    <t>Rental costs which exceed actual ownership costs between related parties (Schedule H)</t>
  </si>
  <si>
    <t>Fiscal Year Total Rent</t>
  </si>
  <si>
    <t>1. Building</t>
  </si>
  <si>
    <t>a. Cost of building lease/rental</t>
  </si>
  <si>
    <t>2. Equipment</t>
  </si>
  <si>
    <t>a. Cost of equipment lease/rental</t>
  </si>
  <si>
    <r>
      <t xml:space="preserve">Amount </t>
    </r>
    <r>
      <rPr>
        <vertAlign val="superscript"/>
        <sz val="10"/>
        <rFont val="Arial"/>
        <family val="2"/>
      </rPr>
      <t>1)</t>
    </r>
  </si>
  <si>
    <t>1)  Total of Amounts must equal Total Building and Equipment Lease Costs</t>
  </si>
  <si>
    <t>Description of renovation or replacement</t>
  </si>
  <si>
    <t>Date project was complete and placed into service</t>
  </si>
  <si>
    <t>Number of beds increased or decreased  (if any)</t>
  </si>
  <si>
    <t>Current licensed capacity</t>
  </si>
  <si>
    <t>Description of changes in services or staff</t>
  </si>
  <si>
    <t>Projected Property Costs Rate Year</t>
  </si>
  <si>
    <t>Certain Legal Fees</t>
  </si>
  <si>
    <t>(Less: Adjustments)</t>
  </si>
  <si>
    <t>Total Property Costs</t>
  </si>
  <si>
    <r>
      <t xml:space="preserve">Census units </t>
    </r>
    <r>
      <rPr>
        <sz val="9"/>
        <rFont val="Arial"/>
        <family val="2"/>
      </rPr>
      <t>1)</t>
    </r>
  </si>
  <si>
    <t>Projected Property Rate</t>
  </si>
  <si>
    <t>Historical  Property Costs Report Year</t>
  </si>
  <si>
    <t>Weighted Square Footage #1</t>
  </si>
  <si>
    <t>Weighted Square Footage #2</t>
  </si>
  <si>
    <t>Weighted Square Footage #3</t>
  </si>
  <si>
    <t>Weighted Square Footage Total</t>
  </si>
  <si>
    <t>Required Training/Travel</t>
  </si>
  <si>
    <t>Other Training</t>
  </si>
  <si>
    <t>Other Travel</t>
  </si>
  <si>
    <t>Vehicle Operating</t>
  </si>
  <si>
    <r>
      <t>Subtotal</t>
    </r>
    <r>
      <rPr>
        <sz val="9"/>
        <rFont val="Arial"/>
        <family val="2"/>
      </rPr>
      <t xml:space="preserve"> (Other Costs) Lines 4-38</t>
    </r>
    <r>
      <rPr>
        <sz val="12"/>
        <rFont val="Arial"/>
        <family val="2"/>
      </rPr>
      <t xml:space="preserve"> </t>
    </r>
    <r>
      <rPr>
        <sz val="9"/>
        <rFont val="Arial"/>
        <family val="2"/>
      </rPr>
      <t>plus 41</t>
    </r>
  </si>
  <si>
    <t>Did you receive an Employee Retention Credit tax credit?</t>
  </si>
  <si>
    <t>1) Travel costs in excess of the amounts established by the Internal Revenue Service must be offset on Schedule D-1.</t>
  </si>
  <si>
    <t>2) All vehicle costs not supported by mileage logs, in excess of the amounts established by the Internal Revenue Service and vehicle costs not related to resident care must be offset on Schedule D-1.</t>
  </si>
  <si>
    <r>
      <t xml:space="preserve">If not, what is the facility's rate per mile reimbursement? </t>
    </r>
    <r>
      <rPr>
        <vertAlign val="subscript"/>
        <sz val="12"/>
        <rFont val="Arial"/>
        <family val="2"/>
      </rPr>
      <t>1)</t>
    </r>
  </si>
  <si>
    <r>
      <t xml:space="preserve">Are mileage logs maintained showing beginning and ending odometer readings, destination and purpose of trip? </t>
    </r>
    <r>
      <rPr>
        <vertAlign val="subscript"/>
        <sz val="12"/>
        <rFont val="Arial"/>
        <family val="2"/>
      </rPr>
      <t>2)</t>
    </r>
  </si>
  <si>
    <t>North Dakota Psychiatric Residential Treatment Rates</t>
  </si>
  <si>
    <t>Daily Rate</t>
  </si>
  <si>
    <t>Schedule A</t>
  </si>
  <si>
    <t>Schedule B-1</t>
  </si>
  <si>
    <t>Schedule C-1 Total Costs</t>
  </si>
  <si>
    <t>Schedule C-1 Adjustments</t>
  </si>
  <si>
    <t>Schedule C-1 Reclassifications</t>
  </si>
  <si>
    <t>Schedule C-1 Net Expenses for Allocation</t>
  </si>
  <si>
    <t>Schedule C-1 PRTF</t>
  </si>
  <si>
    <t>Schedule D-5</t>
  </si>
  <si>
    <t xml:space="preserve">SFN 941 (Rev. 05-24) </t>
  </si>
  <si>
    <t>Medicaid ID</t>
  </si>
  <si>
    <t>License Type #1</t>
  </si>
  <si>
    <t>Licensed Beds #1</t>
  </si>
  <si>
    <t>License Type #2</t>
  </si>
  <si>
    <t>Licensed Beds #2</t>
  </si>
  <si>
    <t>PRTF 
Leave</t>
  </si>
  <si>
    <t>PRTF 
In-house</t>
  </si>
  <si>
    <t>QRTP 
In-house</t>
  </si>
  <si>
    <t>QRTP 
Leave</t>
  </si>
  <si>
    <t>Other 
In-house</t>
  </si>
  <si>
    <t>Other 
Leave</t>
  </si>
  <si>
    <t>Individual #1</t>
  </si>
  <si>
    <t>Indvl #1 Days</t>
  </si>
  <si>
    <t>Indvl #1 Comp</t>
  </si>
  <si>
    <t>Individual #2</t>
  </si>
  <si>
    <t>Indvl #2 Days</t>
  </si>
  <si>
    <t>Indvl #2 Comp</t>
  </si>
  <si>
    <t>Individual #3</t>
  </si>
  <si>
    <t>Indvl #3 Days</t>
  </si>
  <si>
    <t>Indvl #3 Comp</t>
  </si>
  <si>
    <t>Individual #4</t>
  </si>
  <si>
    <t>Indvl #4 Days</t>
  </si>
  <si>
    <t>Indvl #4 Comp</t>
  </si>
  <si>
    <t>Individual #5</t>
  </si>
  <si>
    <t>Indvl #5 Days</t>
  </si>
  <si>
    <t>Indvl #5 Comp</t>
  </si>
  <si>
    <t>Individual #6</t>
  </si>
  <si>
    <t>Indvl #6 Days</t>
  </si>
  <si>
    <t>Indvl #6 Comp</t>
  </si>
  <si>
    <t>Alloc Admin Salaries Total Costs</t>
  </si>
  <si>
    <t>Alloc Admin FB Total Costs</t>
  </si>
  <si>
    <t>Alloc Admin Other Total Costs</t>
  </si>
  <si>
    <t>Direct Admin Salaries Total Costs</t>
  </si>
  <si>
    <t>Direct Admin FB Total Costs</t>
  </si>
  <si>
    <t>Direct Admin Other Total Costs</t>
  </si>
  <si>
    <t>Direct Care Salaries Total Costs</t>
  </si>
  <si>
    <t>Direct Care FB Total Costs</t>
  </si>
  <si>
    <t>Direct Care Other Total Costs</t>
  </si>
  <si>
    <t>Dietary Salaries Total Costs</t>
  </si>
  <si>
    <t>Dietary FB Total Costs</t>
  </si>
  <si>
    <t>Dietary Other Total Costs</t>
  </si>
  <si>
    <t>Laundry Salaries Total Costs</t>
  </si>
  <si>
    <t>Laundry FB Total Costs</t>
  </si>
  <si>
    <t>Laundry Other Total Costs</t>
  </si>
  <si>
    <t>Plant &amp; House Salaries Total Costs</t>
  </si>
  <si>
    <t>Plant &amp; House FB Total Costs</t>
  </si>
  <si>
    <t>Plant &amp; House Other Total Costs</t>
  </si>
  <si>
    <t>Plant &amp; House Utilities Total Costs</t>
  </si>
  <si>
    <t>Property Total Costs</t>
  </si>
  <si>
    <t>QRTP Admin Total Costs</t>
  </si>
  <si>
    <t>QRTP Other Total Costs</t>
  </si>
  <si>
    <t>Non-PRTF Admin Total Costs</t>
  </si>
  <si>
    <t>Non-PRTF Other Total Costs</t>
  </si>
  <si>
    <t>Alloc Admin Salaries Adjust</t>
  </si>
  <si>
    <t>Alloc Admin FB Adjust</t>
  </si>
  <si>
    <t>Alloc Admin Other Adjust</t>
  </si>
  <si>
    <t>Direct Admin Salaries Adjust</t>
  </si>
  <si>
    <t>Direct Admin FB Adjust</t>
  </si>
  <si>
    <t>Direct Admin Other Adjust</t>
  </si>
  <si>
    <t>Direct Care Salaries Adjust</t>
  </si>
  <si>
    <t>Direct Care FB Adjust</t>
  </si>
  <si>
    <t>Direct Care Other Adjust</t>
  </si>
  <si>
    <t>Dietary Salaries Adjust</t>
  </si>
  <si>
    <t>Dietary FB Adjust</t>
  </si>
  <si>
    <t>Dietary Other Adjust</t>
  </si>
  <si>
    <t>Laundry Salaries Adjust</t>
  </si>
  <si>
    <t>Laundry FB Adjust</t>
  </si>
  <si>
    <t>Laundry Other Adjust</t>
  </si>
  <si>
    <t>Plant &amp; House Salaries Adjust</t>
  </si>
  <si>
    <t>Plant &amp; House FB Adjust</t>
  </si>
  <si>
    <t>Plant &amp; House Utilities Adjust</t>
  </si>
  <si>
    <t>Plant &amp; House Other Adjust</t>
  </si>
  <si>
    <t>Property Adjust</t>
  </si>
  <si>
    <t>QRTP Admin Adjust</t>
  </si>
  <si>
    <t>QRTP Other Adjust</t>
  </si>
  <si>
    <t>Non-PRTF Admin Adjust</t>
  </si>
  <si>
    <t>Non-PRTF Other Adjust</t>
  </si>
  <si>
    <t>Adjust Less Allocable Administration</t>
  </si>
  <si>
    <t>Alloc Admin Salaries Reclass</t>
  </si>
  <si>
    <t>Alloc Admin FB Reclass</t>
  </si>
  <si>
    <t>Alloc Admin Other Reclass</t>
  </si>
  <si>
    <t>Direct Admin Salaries Reclass</t>
  </si>
  <si>
    <t>Direct Admin FB Reclass</t>
  </si>
  <si>
    <t>Direct Admin Other Reclass</t>
  </si>
  <si>
    <t>Direct Care Salaries Reclass</t>
  </si>
  <si>
    <t>Direct Care FB Reclass</t>
  </si>
  <si>
    <t>Direct Care Other Reclass</t>
  </si>
  <si>
    <t>Dietary Salaries Reclass</t>
  </si>
  <si>
    <t>Dietary FB Reclass</t>
  </si>
  <si>
    <t>Dietary Other Reclass</t>
  </si>
  <si>
    <t>Laundry Salaries Reclass</t>
  </si>
  <si>
    <t>Laundry FB Reclass</t>
  </si>
  <si>
    <t>Laundry Other Reclass</t>
  </si>
  <si>
    <t>Plant &amp; House Salaries Reclass</t>
  </si>
  <si>
    <t>Plant &amp; House FB Reclass</t>
  </si>
  <si>
    <t>Plant &amp; House Utilities Reclass</t>
  </si>
  <si>
    <t>Plant &amp; House Other Reclass</t>
  </si>
  <si>
    <t>Property Reclass</t>
  </si>
  <si>
    <t>QRTP Admin Reclass</t>
  </si>
  <si>
    <t>QRTP Other Reclass</t>
  </si>
  <si>
    <t>Non-PRTF Admin Reclass</t>
  </si>
  <si>
    <t>Non-PRTF Other Reclass</t>
  </si>
  <si>
    <t>Alloc Admin Salaries Net Costs</t>
  </si>
  <si>
    <t>Alloc Admin FB Net Costs</t>
  </si>
  <si>
    <t>Alloc Admin Other Net Costs</t>
  </si>
  <si>
    <t>Direct Admin Salaries Net Costs</t>
  </si>
  <si>
    <t>Direct Admin FB Net Costs</t>
  </si>
  <si>
    <t>Direct Admin Other Net Costs</t>
  </si>
  <si>
    <t>Direct Care Salaries Net Costs</t>
  </si>
  <si>
    <t>Direct Care FB Net Costs</t>
  </si>
  <si>
    <t>Direct Care Other Net Costs</t>
  </si>
  <si>
    <t>Dietary Salaries Net Costs</t>
  </si>
  <si>
    <t>Dietary FB Net Costs</t>
  </si>
  <si>
    <t>Dietary Other Net Costs</t>
  </si>
  <si>
    <t>Laundry Salaries Net Costs</t>
  </si>
  <si>
    <t>Laundry FB Net Costs</t>
  </si>
  <si>
    <t>Laundry Other Net Costs</t>
  </si>
  <si>
    <t>Plant &amp; House Salaries Net Costs</t>
  </si>
  <si>
    <t>Plant &amp; House FB Net Costs</t>
  </si>
  <si>
    <t>Plant &amp; House Utilities Net Costs</t>
  </si>
  <si>
    <t>Plant &amp; House Other Net Costs</t>
  </si>
  <si>
    <t>Property Net Costs</t>
  </si>
  <si>
    <t>QRTP Admin Net Costs</t>
  </si>
  <si>
    <t>QRTP Other Net Costs</t>
  </si>
  <si>
    <t>Non-PRTF Admin Net Costs</t>
  </si>
  <si>
    <t>Non-PRTF Other Net Costs</t>
  </si>
  <si>
    <t>Alloc Admin Salaries PRTF Costs</t>
  </si>
  <si>
    <t>Alloc Admin FB PRTF Costs</t>
  </si>
  <si>
    <t>Alloc Admin Other PRTF Costs</t>
  </si>
  <si>
    <t>Direct Admin Salaries PRTF Costs</t>
  </si>
  <si>
    <t>Direct Admin FB PRTF Costs</t>
  </si>
  <si>
    <t>Direct Admin Other PRTF Costs</t>
  </si>
  <si>
    <t>Direct Care Salaries PRTF Costs</t>
  </si>
  <si>
    <t>Direct Care FB PRTF Costs</t>
  </si>
  <si>
    <t>Direct Care Other PRTF Costs</t>
  </si>
  <si>
    <t>Dietary Salaries PRTF Costs</t>
  </si>
  <si>
    <t>Dietary FB PRTF Costs</t>
  </si>
  <si>
    <t>Dietary Other PRTF Costs</t>
  </si>
  <si>
    <t>Laundry Salaries PRTF Costs</t>
  </si>
  <si>
    <t>Laundry FB PRTF Costs</t>
  </si>
  <si>
    <t>Laundry Other PRTF Costs</t>
  </si>
  <si>
    <t>Plant &amp; House Salaries PRTF Costs</t>
  </si>
  <si>
    <t>Plant &amp; House FB PRTF Costs</t>
  </si>
  <si>
    <t>Plant &amp; House Utilities PRTF Costs</t>
  </si>
  <si>
    <t>Plant &amp; House Other PRTF Costs</t>
  </si>
  <si>
    <t>Property PRTF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</si>
</sst>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mm/dd/yy;@"/>
    <numFmt numFmtId="165" formatCode="m/d/yy;@"/>
    <numFmt numFmtId="166" formatCode="_(* #,##0_);_(* \(#,##0\);_(* &quot;-&quot;??_);_(@_)"/>
    <numFmt numFmtId="167" formatCode="0.0000%"/>
    <numFmt numFmtId="168" formatCode="0.000%"/>
    <numFmt numFmtId="169" formatCode="#,##0.0_);\(#,##0.0\)"/>
  </numFmts>
  <fonts count="32" x14ac:knownFonts="1">
    <font>
      <sz val="12"/>
      <name val="Arial"/>
      <family val="2"/>
    </font>
    <font>
      <sz val="11"/>
      <color theme="1"/>
      <name val="Segoe UI"/>
      <family val="2"/>
    </font>
    <font>
      <sz val="11"/>
      <color theme="1"/>
      <name val="Segoe UI"/>
      <family val="2"/>
    </font>
    <font>
      <sz val="12"/>
      <name val="Arial"/>
      <family val="2"/>
    </font>
    <font>
      <b/>
      <sz val="12"/>
      <name val="Arial"/>
      <family val="2"/>
    </font>
    <font>
      <sz val="10"/>
      <name val="Arial"/>
      <family val="2"/>
    </font>
    <font>
      <sz val="12"/>
      <name val="Times New Roman"/>
      <family val="1"/>
    </font>
    <font>
      <b/>
      <sz val="10"/>
      <name val="Arial"/>
      <family val="2"/>
    </font>
    <font>
      <u/>
      <sz val="9.85"/>
      <color indexed="12"/>
      <name val="Arial"/>
      <family val="2"/>
    </font>
    <font>
      <sz val="8"/>
      <name val="Arial"/>
      <family val="2"/>
    </font>
    <font>
      <sz val="10"/>
      <name val="Comic Sans MS"/>
      <family val="4"/>
    </font>
    <font>
      <sz val="9"/>
      <name val="Arial"/>
      <family val="2"/>
    </font>
    <font>
      <sz val="12"/>
      <color rgb="FFFF0000"/>
      <name val="Arial"/>
      <family val="2"/>
    </font>
    <font>
      <b/>
      <sz val="8"/>
      <name val="Arial"/>
      <family val="2"/>
    </font>
    <font>
      <sz val="11"/>
      <color theme="1"/>
      <name val="Calibri"/>
      <family val="2"/>
      <scheme val="minor"/>
    </font>
    <font>
      <vertAlign val="subscript"/>
      <sz val="12"/>
      <name val="Arial"/>
      <family val="2"/>
    </font>
    <font>
      <sz val="11"/>
      <name val="Arial"/>
      <family val="2"/>
    </font>
    <font>
      <sz val="14"/>
      <name val="Arial"/>
      <family val="2"/>
    </font>
    <font>
      <b/>
      <sz val="9"/>
      <name val="Arial"/>
      <family val="2"/>
    </font>
    <font>
      <sz val="11"/>
      <color theme="1"/>
      <name val="Arial"/>
      <family val="2"/>
    </font>
    <font>
      <i/>
      <sz val="12"/>
      <name val="Arial"/>
      <family val="2"/>
    </font>
    <font>
      <sz val="12"/>
      <color theme="1"/>
      <name val="Arial"/>
      <family val="2"/>
    </font>
    <font>
      <b/>
      <sz val="12"/>
      <color theme="1"/>
      <name val="Arial"/>
      <family val="2"/>
    </font>
    <font>
      <vertAlign val="subscript"/>
      <sz val="10"/>
      <name val="Arial"/>
      <family val="2"/>
    </font>
    <font>
      <sz val="11"/>
      <name val="Segoe UI"/>
      <family val="2"/>
    </font>
    <font>
      <sz val="12"/>
      <color theme="4" tint="-0.249977111117893"/>
      <name val="Arial"/>
      <family val="2"/>
    </font>
    <font>
      <sz val="12"/>
      <color theme="4"/>
      <name val="Arial"/>
      <family val="2"/>
    </font>
    <font>
      <b/>
      <sz val="12"/>
      <color rgb="FF000000"/>
      <name val="Arial"/>
      <family val="2"/>
    </font>
    <font>
      <vertAlign val="superscript"/>
      <sz val="12"/>
      <name val="Arial"/>
      <family val="2"/>
    </font>
    <font>
      <sz val="10"/>
      <color rgb="FFFF0000"/>
      <name val="Arial"/>
      <family val="2"/>
    </font>
    <font>
      <vertAlign val="superscript"/>
      <sz val="10"/>
      <name val="Arial"/>
      <family val="2"/>
    </font>
    <font>
      <sz val="11"/>
      <color theme="3"/>
      <name val="Segoe UI"/>
      <family val="2"/>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14996795556505021"/>
        <bgColor indexed="8"/>
      </patternFill>
    </fill>
    <fill>
      <patternFill patternType="solid">
        <fgColor theme="0" tint="-0.14999847407452621"/>
        <bgColor indexed="64"/>
      </patternFill>
    </fill>
    <fill>
      <patternFill patternType="solid">
        <fgColor theme="0" tint="-0.14996795556505021"/>
        <bgColor indexed="64"/>
      </patternFill>
    </fill>
  </fills>
  <borders count="365">
    <border>
      <left/>
      <right/>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8"/>
      </left>
      <right/>
      <top/>
      <bottom style="thin">
        <color indexed="64"/>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right/>
      <top/>
      <bottom style="thin">
        <color auto="1"/>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auto="1"/>
      </left>
      <right/>
      <top/>
      <bottom/>
      <diagonal/>
    </border>
    <border>
      <left style="thin">
        <color indexed="64"/>
      </left>
      <right/>
      <top style="thin">
        <color auto="1"/>
      </top>
      <bottom/>
      <diagonal/>
    </border>
    <border>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top style="double">
        <color indexed="8"/>
      </top>
      <bottom/>
      <diagonal/>
    </border>
    <border>
      <left style="thin">
        <color indexed="8"/>
      </left>
      <right style="thin">
        <color indexed="8"/>
      </right>
      <top/>
      <bottom style="double">
        <color indexed="8"/>
      </bottom>
      <diagonal/>
    </border>
    <border>
      <left style="thin">
        <color indexed="8"/>
      </left>
      <right style="thin">
        <color auto="1"/>
      </right>
      <top/>
      <bottom style="thin">
        <color indexed="8"/>
      </bottom>
      <diagonal/>
    </border>
    <border>
      <left style="thin">
        <color indexed="8"/>
      </left>
      <right/>
      <top/>
      <bottom style="double">
        <color indexed="8"/>
      </bottom>
      <diagonal/>
    </border>
    <border>
      <left style="thin">
        <color indexed="8"/>
      </left>
      <right style="thin">
        <color indexed="64"/>
      </right>
      <top/>
      <bottom style="double">
        <color indexed="64"/>
      </bottom>
      <diagonal/>
    </border>
    <border>
      <left style="thin">
        <color indexed="8"/>
      </left>
      <right style="thin">
        <color indexed="8"/>
      </right>
      <top/>
      <bottom style="thin">
        <color indexed="64"/>
      </bottom>
      <diagonal/>
    </border>
    <border>
      <left style="thin">
        <color auto="1"/>
      </left>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64"/>
      </top>
      <bottom style="thin">
        <color indexed="64"/>
      </bottom>
      <diagonal/>
    </border>
    <border>
      <left style="medium">
        <color rgb="FF087482"/>
      </left>
      <right/>
      <top/>
      <bottom/>
      <diagonal/>
    </border>
    <border>
      <left/>
      <right style="medium">
        <color rgb="FF087482"/>
      </right>
      <top/>
      <bottom/>
      <diagonal/>
    </border>
    <border>
      <left/>
      <right style="medium">
        <color rgb="FF087482"/>
      </right>
      <top/>
      <bottom style="medium">
        <color rgb="FF087482"/>
      </bottom>
      <diagonal/>
    </border>
    <border>
      <left style="medium">
        <color rgb="FF087482"/>
      </left>
      <right/>
      <top style="medium">
        <color rgb="FF087482"/>
      </top>
      <bottom style="thin">
        <color auto="1"/>
      </bottom>
      <diagonal/>
    </border>
    <border>
      <left/>
      <right style="medium">
        <color rgb="FF087482"/>
      </right>
      <top style="medium">
        <color rgb="FF087482"/>
      </top>
      <bottom style="thin">
        <color indexed="64"/>
      </bottom>
      <diagonal/>
    </border>
    <border>
      <left style="medium">
        <color rgb="FF087482"/>
      </left>
      <right style="thin">
        <color indexed="64"/>
      </right>
      <top/>
      <bottom/>
      <diagonal/>
    </border>
    <border>
      <left/>
      <right style="medium">
        <color rgb="FF087482"/>
      </right>
      <top/>
      <bottom style="thin">
        <color indexed="64"/>
      </bottom>
      <diagonal/>
    </border>
    <border>
      <left/>
      <right style="medium">
        <color rgb="FF087482"/>
      </right>
      <top style="thin">
        <color auto="1"/>
      </top>
      <bottom style="medium">
        <color rgb="FF087482"/>
      </bottom>
      <diagonal/>
    </border>
    <border>
      <left/>
      <right/>
      <top style="medium">
        <color rgb="FF087482"/>
      </top>
      <bottom style="thin">
        <color indexed="64"/>
      </bottom>
      <diagonal/>
    </border>
    <border>
      <left style="thin">
        <color indexed="64"/>
      </left>
      <right style="medium">
        <color rgb="FF087482"/>
      </right>
      <top/>
      <bottom style="thin">
        <color indexed="64"/>
      </bottom>
      <diagonal/>
    </border>
    <border>
      <left style="medium">
        <color rgb="FF087482"/>
      </left>
      <right style="thin">
        <color indexed="64"/>
      </right>
      <top/>
      <bottom style="thin">
        <color indexed="64"/>
      </bottom>
      <diagonal/>
    </border>
    <border>
      <left/>
      <right/>
      <top style="thin">
        <color auto="1"/>
      </top>
      <bottom style="medium">
        <color rgb="FF087482"/>
      </bottom>
      <diagonal/>
    </border>
    <border>
      <left style="medium">
        <color rgb="FF087482"/>
      </left>
      <right style="thin">
        <color indexed="64"/>
      </right>
      <top style="thin">
        <color indexed="64"/>
      </top>
      <bottom style="medium">
        <color rgb="FF087482"/>
      </bottom>
      <diagonal/>
    </border>
    <border>
      <left style="medium">
        <color rgb="FF087482"/>
      </left>
      <right style="thin">
        <color auto="1"/>
      </right>
      <top style="thin">
        <color auto="1"/>
      </top>
      <bottom/>
      <diagonal/>
    </border>
    <border>
      <left style="thin">
        <color indexed="64"/>
      </left>
      <right style="medium">
        <color rgb="FF087482"/>
      </right>
      <top style="thin">
        <color indexed="64"/>
      </top>
      <bottom style="medium">
        <color rgb="FF087482"/>
      </bottom>
      <diagonal/>
    </border>
    <border>
      <left style="medium">
        <color rgb="FF087482"/>
      </left>
      <right style="thin">
        <color indexed="64"/>
      </right>
      <top/>
      <bottom style="medium">
        <color rgb="FF087482"/>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diagonal/>
    </border>
    <border>
      <left/>
      <right style="thin">
        <color auto="1"/>
      </right>
      <top/>
      <bottom/>
      <diagonal/>
    </border>
    <border>
      <left style="medium">
        <color rgb="FF087482"/>
      </left>
      <right/>
      <top style="medium">
        <color rgb="FF087482"/>
      </top>
      <bottom/>
      <diagonal/>
    </border>
    <border>
      <left/>
      <right/>
      <top style="medium">
        <color rgb="FF087482"/>
      </top>
      <bottom/>
      <diagonal/>
    </border>
    <border>
      <left/>
      <right style="medium">
        <color rgb="FF087482"/>
      </right>
      <top style="medium">
        <color rgb="FF087482"/>
      </top>
      <bottom/>
      <diagonal/>
    </border>
    <border>
      <left style="medium">
        <color rgb="FF087482"/>
      </left>
      <right/>
      <top/>
      <bottom style="medium">
        <color rgb="FF087482"/>
      </bottom>
      <diagonal/>
    </border>
    <border>
      <left/>
      <right/>
      <top/>
      <bottom style="medium">
        <color rgb="FF087482"/>
      </bottom>
      <diagonal/>
    </border>
    <border>
      <left style="thin">
        <color indexed="8"/>
      </left>
      <right style="thin">
        <color indexed="8"/>
      </right>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8"/>
      </right>
      <top/>
      <bottom/>
      <diagonal/>
    </border>
    <border>
      <left/>
      <right/>
      <top/>
      <bottom style="thin">
        <color indexed="8"/>
      </bottom>
      <diagonal/>
    </border>
    <border>
      <left/>
      <right/>
      <top style="thin">
        <color indexed="8"/>
      </top>
      <bottom/>
      <diagonal/>
    </border>
    <border>
      <left/>
      <right style="medium">
        <color rgb="FF087482"/>
      </right>
      <top style="thin">
        <color auto="1"/>
      </top>
      <bottom/>
      <diagonal/>
    </border>
    <border>
      <left style="medium">
        <color rgb="FF087482"/>
      </left>
      <right/>
      <top style="thin">
        <color auto="1"/>
      </top>
      <bottom style="medium">
        <color rgb="FF087482"/>
      </bottom>
      <diagonal/>
    </border>
    <border>
      <left style="thin">
        <color indexed="64"/>
      </left>
      <right style="thin">
        <color indexed="64"/>
      </right>
      <top style="thin">
        <color indexed="64"/>
      </top>
      <bottom style="thin">
        <color indexed="64"/>
      </bottom>
      <diagonal/>
    </border>
    <border>
      <left style="thin">
        <color indexed="64"/>
      </left>
      <right style="medium">
        <color rgb="FF087482"/>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style="thin">
        <color indexed="64"/>
      </left>
      <right style="thin">
        <color indexed="64"/>
      </right>
      <top style="thin">
        <color indexed="8"/>
      </top>
      <bottom style="double">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auto="1"/>
      </left>
      <right style="thin">
        <color indexed="8"/>
      </right>
      <top style="thin">
        <color indexed="8"/>
      </top>
      <bottom style="thin">
        <color indexed="8"/>
      </bottom>
      <diagonal/>
    </border>
    <border>
      <left/>
      <right/>
      <top style="thin">
        <color auto="1"/>
      </top>
      <bottom style="thin">
        <color indexed="8"/>
      </bottom>
      <diagonal/>
    </border>
    <border>
      <left/>
      <right style="thin">
        <color indexed="8"/>
      </right>
      <top style="thin">
        <color indexed="8"/>
      </top>
      <bottom/>
      <diagonal/>
    </border>
    <border>
      <left style="thin">
        <color indexed="64"/>
      </left>
      <right/>
      <top/>
      <bottom style="thin">
        <color auto="1"/>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64"/>
      </right>
      <top/>
      <bottom style="thin">
        <color indexed="8"/>
      </bottom>
      <diagonal/>
    </border>
    <border>
      <left/>
      <right style="thin">
        <color indexed="64"/>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right/>
      <top style="thin">
        <color indexed="64"/>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double">
        <color indexed="64"/>
      </bottom>
      <diagonal/>
    </border>
    <border>
      <left/>
      <right style="thin">
        <color indexed="8"/>
      </right>
      <top style="thin">
        <color indexed="8"/>
      </top>
      <bottom style="thin">
        <color indexed="8"/>
      </bottom>
      <diagonal/>
    </border>
    <border>
      <left style="thin">
        <color indexed="8"/>
      </left>
      <right style="thin">
        <color indexed="64"/>
      </right>
      <top/>
      <bottom style="thin">
        <color indexed="64"/>
      </bottom>
      <diagonal/>
    </border>
    <border>
      <left/>
      <right/>
      <top style="thin">
        <color indexed="8"/>
      </top>
      <bottom style="thin">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double">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diagonal/>
    </border>
    <border>
      <left style="thin">
        <color indexed="64"/>
      </left>
      <right/>
      <top style="thin">
        <color auto="1"/>
      </top>
      <bottom style="thin">
        <color indexed="8"/>
      </bottom>
      <diagonal/>
    </border>
    <border>
      <left style="thin">
        <color indexed="8"/>
      </left>
      <right style="thin">
        <color indexed="64"/>
      </right>
      <top style="thin">
        <color indexed="8"/>
      </top>
      <bottom/>
      <diagonal/>
    </border>
    <border>
      <left style="thin">
        <color indexed="64"/>
      </left>
      <right/>
      <top style="thin">
        <color auto="1"/>
      </top>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top style="thin">
        <color indexed="8"/>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double">
        <color indexed="8"/>
      </bottom>
      <diagonal/>
    </border>
    <border>
      <left/>
      <right style="thin">
        <color indexed="64"/>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8"/>
      </bottom>
      <diagonal/>
    </border>
    <border>
      <left style="thin">
        <color auto="1"/>
      </left>
      <right style="thin">
        <color auto="1"/>
      </right>
      <top style="thin">
        <color auto="1"/>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double">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s>
  <cellStyleXfs count="29">
    <xf numFmtId="0" fontId="0" fillId="0" borderId="0"/>
    <xf numFmtId="43"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10" fillId="0" borderId="0"/>
    <xf numFmtId="0" fontId="3" fillId="0" borderId="0"/>
    <xf numFmtId="0" fontId="3"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43" fontId="6" fillId="0" borderId="0" applyFont="0" applyFill="0" applyBorder="0" applyAlignment="0" applyProtection="0"/>
    <xf numFmtId="0" fontId="3" fillId="0" borderId="0"/>
    <xf numFmtId="0" fontId="3" fillId="0" borderId="0"/>
    <xf numFmtId="37" fontId="3" fillId="0" borderId="0"/>
    <xf numFmtId="37" fontId="3" fillId="0" borderId="0"/>
    <xf numFmtId="43" fontId="14" fillId="0" borderId="0" applyFont="0" applyFill="0" applyBorder="0" applyAlignment="0" applyProtection="0"/>
    <xf numFmtId="9" fontId="6" fillId="0" borderId="0" applyFont="0" applyFill="0" applyBorder="0" applyAlignment="0" applyProtection="0"/>
    <xf numFmtId="44" fontId="3" fillId="0" borderId="0" applyFont="0" applyFill="0" applyBorder="0" applyAlignment="0" applyProtection="0"/>
    <xf numFmtId="37" fontId="3" fillId="0" borderId="0"/>
    <xf numFmtId="44" fontId="6"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0" fontId="3" fillId="0" borderId="0"/>
    <xf numFmtId="44" fontId="1" fillId="0" borderId="0" applyFont="0" applyFill="0" applyBorder="0" applyAlignment="0" applyProtection="0"/>
  </cellStyleXfs>
  <cellXfs count="1304">
    <xf numFmtId="0" fontId="0" fillId="0" borderId="0" xfId="0"/>
    <xf numFmtId="0" fontId="3" fillId="0" borderId="0" xfId="0" applyFont="1" applyAlignment="1">
      <alignment horizontal="centerContinuous"/>
    </xf>
    <xf numFmtId="0" fontId="3" fillId="0" borderId="0" xfId="0" applyFont="1"/>
    <xf numFmtId="0" fontId="5" fillId="0" borderId="0" xfId="0" applyFont="1"/>
    <xf numFmtId="0" fontId="5" fillId="0" borderId="0" xfId="0" applyFont="1" applyAlignment="1">
      <alignment horizontal="centerContinuous"/>
    </xf>
    <xf numFmtId="0" fontId="3" fillId="0" borderId="0" xfId="3"/>
    <xf numFmtId="0" fontId="5" fillId="0" borderId="0" xfId="5" applyFont="1"/>
    <xf numFmtId="0" fontId="3" fillId="0" borderId="0" xfId="6"/>
    <xf numFmtId="0" fontId="3" fillId="0" borderId="1" xfId="0" applyFont="1" applyBorder="1"/>
    <xf numFmtId="0" fontId="3" fillId="0" borderId="8" xfId="0" applyFont="1" applyBorder="1"/>
    <xf numFmtId="0" fontId="3" fillId="0" borderId="0" xfId="4"/>
    <xf numFmtId="0" fontId="5" fillId="0" borderId="0" xfId="8" applyFont="1"/>
    <xf numFmtId="0" fontId="3" fillId="0" borderId="0" xfId="0" applyFont="1" applyAlignment="1">
      <alignment horizontal="center"/>
    </xf>
    <xf numFmtId="0" fontId="3" fillId="0" borderId="0" xfId="5"/>
    <xf numFmtId="0" fontId="3" fillId="0" borderId="0" xfId="0" applyFont="1" applyAlignment="1">
      <alignment horizontal="left"/>
    </xf>
    <xf numFmtId="0" fontId="3" fillId="0" borderId="9" xfId="0" applyFont="1" applyBorder="1"/>
    <xf numFmtId="0" fontId="3" fillId="0" borderId="14" xfId="0" applyFont="1" applyBorder="1" applyAlignment="1">
      <alignment horizontal="right"/>
    </xf>
    <xf numFmtId="0" fontId="9" fillId="0" borderId="0" xfId="0" applyFont="1"/>
    <xf numFmtId="0" fontId="3" fillId="0" borderId="15" xfId="0" applyFont="1" applyBorder="1"/>
    <xf numFmtId="0" fontId="12" fillId="0" borderId="0" xfId="9" applyFont="1"/>
    <xf numFmtId="0" fontId="3" fillId="0" borderId="0" xfId="9"/>
    <xf numFmtId="0" fontId="3" fillId="0" borderId="0" xfId="9" applyAlignment="1">
      <alignment horizontal="center"/>
    </xf>
    <xf numFmtId="0" fontId="12" fillId="0" borderId="0" xfId="9" applyFont="1" applyAlignment="1">
      <alignment horizontal="center" wrapText="1"/>
    </xf>
    <xf numFmtId="0" fontId="12" fillId="0" borderId="0" xfId="9" applyFont="1" applyAlignment="1">
      <alignment horizontal="right"/>
    </xf>
    <xf numFmtId="37" fontId="12" fillId="0" borderId="0" xfId="9" applyNumberFormat="1" applyFont="1"/>
    <xf numFmtId="37" fontId="12" fillId="0" borderId="0" xfId="9" applyNumberFormat="1" applyFont="1" applyAlignment="1">
      <alignment horizontal="center"/>
    </xf>
    <xf numFmtId="10" fontId="3" fillId="0" borderId="0" xfId="2" applyNumberFormat="1" applyFont="1" applyFill="1" applyProtection="1"/>
    <xf numFmtId="0" fontId="13" fillId="0" borderId="0" xfId="10" applyFont="1" applyAlignment="1">
      <alignment horizontal="centerContinuous"/>
    </xf>
    <xf numFmtId="0" fontId="5" fillId="0" borderId="0" xfId="10" applyFont="1" applyAlignment="1">
      <alignment horizontal="centerContinuous"/>
    </xf>
    <xf numFmtId="0" fontId="3" fillId="0" borderId="0" xfId="10" applyAlignment="1">
      <alignment horizontal="centerContinuous"/>
    </xf>
    <xf numFmtId="0" fontId="3" fillId="0" borderId="0" xfId="10"/>
    <xf numFmtId="0" fontId="9" fillId="0" borderId="0" xfId="10" applyFont="1" applyAlignment="1">
      <alignment horizontal="centerContinuous"/>
    </xf>
    <xf numFmtId="0" fontId="5" fillId="0" borderId="0" xfId="10" applyFont="1"/>
    <xf numFmtId="0" fontId="9" fillId="0" borderId="0" xfId="10" applyFont="1"/>
    <xf numFmtId="0" fontId="5" fillId="0" borderId="1" xfId="10" applyFont="1" applyBorder="1"/>
    <xf numFmtId="0" fontId="3" fillId="0" borderId="0" xfId="1" applyNumberFormat="1" applyFont="1" applyFill="1" applyBorder="1" applyProtection="1"/>
    <xf numFmtId="0" fontId="5" fillId="0" borderId="2" xfId="10" applyFont="1" applyBorder="1" applyAlignment="1">
      <alignment horizontal="center" wrapText="1"/>
    </xf>
    <xf numFmtId="0" fontId="5" fillId="0" borderId="1" xfId="10" applyFont="1" applyBorder="1" applyAlignment="1">
      <alignment horizontal="center" wrapText="1"/>
    </xf>
    <xf numFmtId="0" fontId="5" fillId="0" borderId="0" xfId="10" applyFont="1" applyAlignment="1">
      <alignment horizontal="center" wrapText="1"/>
    </xf>
    <xf numFmtId="166" fontId="3" fillId="0" borderId="1" xfId="1" applyNumberFormat="1" applyFont="1" applyFill="1" applyBorder="1" applyProtection="1"/>
    <xf numFmtId="166" fontId="3" fillId="0" borderId="0" xfId="1" applyNumberFormat="1" applyFont="1" applyFill="1" applyBorder="1" applyProtection="1"/>
    <xf numFmtId="37" fontId="3" fillId="0" borderId="1" xfId="1" applyNumberFormat="1" applyFont="1" applyFill="1" applyBorder="1" applyProtection="1"/>
    <xf numFmtId="37" fontId="3" fillId="0" borderId="0" xfId="1" applyNumberFormat="1" applyFont="1" applyFill="1" applyBorder="1" applyProtection="1"/>
    <xf numFmtId="37" fontId="3" fillId="0" borderId="1" xfId="1" applyNumberFormat="1" applyFont="1" applyFill="1" applyBorder="1" applyProtection="1">
      <protection locked="0"/>
    </xf>
    <xf numFmtId="37" fontId="3" fillId="0" borderId="0" xfId="1" applyNumberFormat="1" applyFont="1" applyFill="1" applyBorder="1" applyProtection="1">
      <protection locked="0"/>
    </xf>
    <xf numFmtId="0" fontId="12" fillId="0" borderId="17" xfId="0" applyFont="1" applyBorder="1" applyAlignment="1">
      <alignment horizontal="center"/>
    </xf>
    <xf numFmtId="0" fontId="12" fillId="0" borderId="0" xfId="0" applyFont="1" applyAlignment="1">
      <alignment horizontal="center"/>
    </xf>
    <xf numFmtId="37" fontId="12" fillId="0" borderId="0" xfId="0" applyNumberFormat="1" applyFont="1"/>
    <xf numFmtId="10" fontId="3" fillId="0" borderId="0" xfId="2" applyNumberFormat="1" applyFont="1" applyFill="1" applyBorder="1" applyProtection="1"/>
    <xf numFmtId="0" fontId="3" fillId="0" borderId="18" xfId="10" applyBorder="1"/>
    <xf numFmtId="0" fontId="3" fillId="0" borderId="19" xfId="10" applyBorder="1"/>
    <xf numFmtId="0" fontId="4" fillId="0" borderId="19" xfId="10" applyFont="1" applyBorder="1"/>
    <xf numFmtId="0" fontId="3" fillId="0" borderId="10" xfId="10" applyBorder="1"/>
    <xf numFmtId="0" fontId="4" fillId="0" borderId="0" xfId="10" applyFont="1"/>
    <xf numFmtId="0" fontId="5" fillId="0" borderId="0" xfId="11" applyFont="1" applyAlignment="1">
      <alignment horizontal="centerContinuous"/>
    </xf>
    <xf numFmtId="0" fontId="3" fillId="0" borderId="0" xfId="11" applyFont="1" applyAlignment="1">
      <alignment horizontal="centerContinuous"/>
    </xf>
    <xf numFmtId="0" fontId="9" fillId="0" borderId="0" xfId="11" applyFont="1" applyAlignment="1">
      <alignment horizontal="centerContinuous"/>
    </xf>
    <xf numFmtId="0" fontId="5" fillId="0" borderId="0" xfId="11" applyFont="1"/>
    <xf numFmtId="0" fontId="9" fillId="0" borderId="0" xfId="11" applyFont="1"/>
    <xf numFmtId="0" fontId="3" fillId="0" borderId="0" xfId="11" applyFont="1"/>
    <xf numFmtId="0" fontId="14" fillId="0" borderId="0" xfId="11"/>
    <xf numFmtId="0" fontId="3" fillId="3" borderId="19" xfId="1" applyNumberFormat="1" applyFont="1" applyFill="1" applyBorder="1" applyProtection="1"/>
    <xf numFmtId="0" fontId="5" fillId="0" borderId="0" xfId="11" applyFont="1" applyAlignment="1">
      <alignment horizontal="left"/>
    </xf>
    <xf numFmtId="10" fontId="3" fillId="0" borderId="0" xfId="13" applyNumberFormat="1" applyFont="1" applyFill="1" applyBorder="1" applyProtection="1"/>
    <xf numFmtId="0" fontId="5" fillId="0" borderId="0" xfId="11" applyFont="1" applyAlignment="1">
      <alignment wrapText="1"/>
    </xf>
    <xf numFmtId="0" fontId="3" fillId="0" borderId="18" xfId="11" applyFont="1" applyBorder="1"/>
    <xf numFmtId="0" fontId="14" fillId="0" borderId="19" xfId="11" applyBorder="1"/>
    <xf numFmtId="0" fontId="3" fillId="0" borderId="19" xfId="11" applyFont="1" applyBorder="1"/>
    <xf numFmtId="0" fontId="14" fillId="5" borderId="0" xfId="11" applyFill="1"/>
    <xf numFmtId="0" fontId="14" fillId="0" borderId="10" xfId="11" applyBorder="1"/>
    <xf numFmtId="0" fontId="5" fillId="0" borderId="12" xfId="0" applyFont="1" applyBorder="1" applyAlignment="1">
      <alignment horizontal="center"/>
    </xf>
    <xf numFmtId="0" fontId="5" fillId="0" borderId="12" xfId="0" applyFont="1" applyBorder="1" applyAlignment="1">
      <alignment horizontal="center" wrapText="1"/>
    </xf>
    <xf numFmtId="0" fontId="3" fillId="0" borderId="0" xfId="0" applyFont="1" applyAlignment="1">
      <alignment vertical="top" wrapText="1"/>
    </xf>
    <xf numFmtId="0" fontId="12" fillId="0" borderId="0" xfId="0" applyFont="1"/>
    <xf numFmtId="0" fontId="3" fillId="0" borderId="2" xfId="0" applyFont="1" applyBorder="1" applyAlignment="1">
      <alignment wrapText="1"/>
    </xf>
    <xf numFmtId="0" fontId="3" fillId="0" borderId="16" xfId="0" applyFont="1" applyBorder="1" applyAlignment="1">
      <alignment wrapText="1"/>
    </xf>
    <xf numFmtId="0" fontId="3" fillId="2" borderId="2" xfId="0" applyFont="1" applyFill="1" applyBorder="1" applyAlignment="1" applyProtection="1">
      <alignment wrapText="1"/>
      <protection locked="0"/>
    </xf>
    <xf numFmtId="0" fontId="11" fillId="0" borderId="2" xfId="0" applyFont="1" applyBorder="1" applyAlignment="1">
      <alignment wrapText="1"/>
    </xf>
    <xf numFmtId="0" fontId="11" fillId="0" borderId="0" xfId="0" applyFont="1"/>
    <xf numFmtId="0" fontId="3" fillId="0" borderId="2" xfId="0" applyFont="1" applyBorder="1" applyAlignment="1" applyProtection="1">
      <alignment wrapText="1"/>
      <protection locked="0"/>
    </xf>
    <xf numFmtId="0" fontId="3" fillId="0" borderId="9" xfId="0" applyFont="1" applyBorder="1" applyAlignment="1">
      <alignment horizontal="left"/>
    </xf>
    <xf numFmtId="0" fontId="3" fillId="0" borderId="9" xfId="10" applyBorder="1"/>
    <xf numFmtId="166" fontId="3" fillId="0" borderId="0" xfId="0" applyNumberFormat="1" applyFont="1"/>
    <xf numFmtId="37" fontId="3" fillId="2" borderId="12" xfId="1" applyNumberFormat="1" applyFont="1" applyFill="1" applyBorder="1" applyProtection="1">
      <protection locked="0"/>
    </xf>
    <xf numFmtId="0" fontId="11" fillId="0" borderId="0" xfId="0" applyFont="1" applyAlignment="1">
      <alignment horizontal="right"/>
    </xf>
    <xf numFmtId="0" fontId="5" fillId="0" borderId="9" xfId="0" applyFont="1" applyBorder="1"/>
    <xf numFmtId="0" fontId="3" fillId="0" borderId="12" xfId="0" applyFont="1" applyBorder="1" applyAlignment="1">
      <alignment horizontal="left"/>
    </xf>
    <xf numFmtId="0" fontId="11" fillId="0" borderId="0" xfId="0" applyFont="1" applyAlignment="1">
      <alignment horizontal="center"/>
    </xf>
    <xf numFmtId="0" fontId="7" fillId="0" borderId="0" xfId="0" applyFont="1" applyAlignment="1">
      <alignment horizontal="centerContinuous"/>
    </xf>
    <xf numFmtId="0" fontId="3" fillId="0" borderId="5" xfId="0" applyFont="1" applyBorder="1" applyAlignment="1">
      <alignment horizontal="center" wrapText="1"/>
    </xf>
    <xf numFmtId="0" fontId="3" fillId="0" borderId="0" xfId="0" applyFont="1" applyAlignment="1">
      <alignment horizontal="center" wrapText="1"/>
    </xf>
    <xf numFmtId="0" fontId="3" fillId="2" borderId="8" xfId="0" applyFont="1" applyFill="1" applyBorder="1" applyAlignment="1" applyProtection="1">
      <alignment horizontal="left" wrapText="1"/>
      <protection locked="0"/>
    </xf>
    <xf numFmtId="37" fontId="3" fillId="2" borderId="12" xfId="1" applyNumberFormat="1" applyFont="1" applyFill="1" applyBorder="1" applyAlignment="1" applyProtection="1">
      <alignment wrapText="1"/>
      <protection locked="0"/>
    </xf>
    <xf numFmtId="0" fontId="7" fillId="0" borderId="0" xfId="0" applyFont="1" applyProtection="1">
      <protection locked="0"/>
    </xf>
    <xf numFmtId="0" fontId="3" fillId="0" borderId="0" xfId="5" applyAlignment="1">
      <alignment horizontal="centerContinuous"/>
    </xf>
    <xf numFmtId="0" fontId="9" fillId="0" borderId="0" xfId="5" applyFont="1"/>
    <xf numFmtId="0" fontId="3" fillId="0" borderId="0" xfId="8" applyFont="1"/>
    <xf numFmtId="0" fontId="3" fillId="0" borderId="9" xfId="0" applyFont="1" applyBorder="1" applyAlignment="1">
      <alignment horizontal="centerContinuous"/>
    </xf>
    <xf numFmtId="0" fontId="3" fillId="0" borderId="0" xfId="0" applyFont="1" applyAlignment="1">
      <alignment horizontal="right"/>
    </xf>
    <xf numFmtId="5" fontId="3" fillId="0" borderId="0" xfId="5" applyNumberFormat="1"/>
    <xf numFmtId="0" fontId="5" fillId="0" borderId="0" xfId="5" applyFont="1" applyAlignment="1">
      <alignment horizontal="right"/>
    </xf>
    <xf numFmtId="0" fontId="3" fillId="0" borderId="0" xfId="15"/>
    <xf numFmtId="0" fontId="3" fillId="0" borderId="5" xfId="15" applyBorder="1"/>
    <xf numFmtId="0" fontId="3" fillId="0" borderId="3" xfId="0" applyFont="1" applyBorder="1" applyAlignment="1">
      <alignment vertical="center"/>
    </xf>
    <xf numFmtId="0" fontId="3" fillId="0" borderId="11" xfId="0" applyFont="1" applyBorder="1" applyAlignment="1">
      <alignment vertical="center"/>
    </xf>
    <xf numFmtId="0" fontId="5" fillId="0" borderId="0" xfId="16" applyFont="1"/>
    <xf numFmtId="166" fontId="5" fillId="0" borderId="0" xfId="1" applyNumberFormat="1" applyFont="1" applyFill="1" applyBorder="1" applyAlignment="1" applyProtection="1">
      <alignment horizontal="center" wrapText="1"/>
    </xf>
    <xf numFmtId="0" fontId="5" fillId="0" borderId="0" xfId="0" applyFont="1" applyAlignment="1">
      <alignment horizontal="center" wrapText="1"/>
    </xf>
    <xf numFmtId="38" fontId="3" fillId="2" borderId="12" xfId="1" applyNumberFormat="1" applyFont="1" applyFill="1" applyBorder="1" applyAlignment="1" applyProtection="1">
      <alignment wrapText="1"/>
      <protection locked="0"/>
    </xf>
    <xf numFmtId="38" fontId="3" fillId="2" borderId="12" xfId="16" applyNumberFormat="1" applyFill="1" applyBorder="1" applyAlignment="1" applyProtection="1">
      <alignment wrapText="1"/>
      <protection locked="0"/>
    </xf>
    <xf numFmtId="166" fontId="3" fillId="0" borderId="0" xfId="1" applyNumberFormat="1" applyFont="1" applyProtection="1"/>
    <xf numFmtId="0" fontId="3" fillId="0" borderId="0" xfId="16"/>
    <xf numFmtId="0" fontId="11" fillId="0" borderId="0" xfId="16" applyFont="1" applyAlignment="1">
      <alignment horizontal="center"/>
    </xf>
    <xf numFmtId="14" fontId="5" fillId="0" borderId="0" xfId="10" applyNumberFormat="1" applyFont="1"/>
    <xf numFmtId="0" fontId="11" fillId="0" borderId="0" xfId="10" quotePrefix="1" applyFont="1" applyAlignment="1">
      <alignment horizontal="right"/>
    </xf>
    <xf numFmtId="0" fontId="11" fillId="0" borderId="0" xfId="10" applyFont="1"/>
    <xf numFmtId="10" fontId="11" fillId="0" borderId="0" xfId="2" applyNumberFormat="1" applyFont="1" applyBorder="1" applyAlignment="1" applyProtection="1">
      <alignment horizontal="right"/>
      <protection locked="0"/>
    </xf>
    <xf numFmtId="0" fontId="3" fillId="0" borderId="0" xfId="10" applyAlignment="1">
      <alignment horizontal="left"/>
    </xf>
    <xf numFmtId="37" fontId="3" fillId="2" borderId="4" xfId="1" applyNumberFormat="1" applyFont="1" applyFill="1" applyBorder="1" applyAlignment="1" applyProtection="1">
      <alignment wrapText="1"/>
      <protection locked="0"/>
    </xf>
    <xf numFmtId="0" fontId="3" fillId="0" borderId="0" xfId="10" applyAlignment="1">
      <alignment horizontal="right"/>
    </xf>
    <xf numFmtId="0" fontId="5" fillId="0" borderId="5" xfId="10" applyFont="1" applyBorder="1"/>
    <xf numFmtId="0" fontId="5" fillId="0" borderId="13" xfId="10" applyFont="1" applyBorder="1" applyAlignment="1">
      <alignment horizontal="center" wrapText="1"/>
    </xf>
    <xf numFmtId="0" fontId="11" fillId="0" borderId="0" xfId="10" quotePrefix="1" applyFont="1" applyAlignment="1">
      <alignment horizontal="right" vertical="top"/>
    </xf>
    <xf numFmtId="5" fontId="11" fillId="0" borderId="0" xfId="1" applyNumberFormat="1" applyFont="1" applyFill="1" applyBorder="1" applyProtection="1"/>
    <xf numFmtId="0" fontId="5" fillId="0" borderId="0" xfId="15" applyFont="1"/>
    <xf numFmtId="0" fontId="11" fillId="0" borderId="0" xfId="15" applyFont="1"/>
    <xf numFmtId="0" fontId="3" fillId="0" borderId="2" xfId="15" applyBorder="1"/>
    <xf numFmtId="37" fontId="3" fillId="0" borderId="0" xfId="17"/>
    <xf numFmtId="37" fontId="5" fillId="0" borderId="0" xfId="17" applyFont="1" applyAlignment="1" applyProtection="1">
      <alignment wrapText="1"/>
      <protection locked="0"/>
    </xf>
    <xf numFmtId="0" fontId="5" fillId="0" borderId="0" xfId="10" applyFont="1" applyAlignment="1" applyProtection="1">
      <alignment wrapText="1"/>
      <protection locked="0"/>
    </xf>
    <xf numFmtId="37" fontId="3" fillId="0" borderId="0" xfId="17" quotePrefix="1" applyAlignment="1">
      <alignment horizontal="left"/>
    </xf>
    <xf numFmtId="0" fontId="4" fillId="0" borderId="0" xfId="10" applyFont="1" applyAlignment="1">
      <alignment horizontal="centerContinuous"/>
    </xf>
    <xf numFmtId="37" fontId="11" fillId="0" borderId="0" xfId="17" applyFont="1"/>
    <xf numFmtId="37" fontId="3" fillId="0" borderId="0" xfId="18"/>
    <xf numFmtId="37" fontId="3" fillId="0" borderId="1" xfId="18" applyBorder="1"/>
    <xf numFmtId="37" fontId="11" fillId="0" borderId="22" xfId="18" applyFont="1" applyBorder="1" applyAlignment="1">
      <alignment horizontal="center"/>
    </xf>
    <xf numFmtId="37" fontId="11" fillId="0" borderId="0" xfId="18" applyFont="1"/>
    <xf numFmtId="37" fontId="3" fillId="0" borderId="0" xfId="18" applyAlignment="1">
      <alignment horizontal="center"/>
    </xf>
    <xf numFmtId="10" fontId="3" fillId="2" borderId="12" xfId="2" applyNumberFormat="1" applyFont="1" applyFill="1" applyBorder="1" applyProtection="1">
      <protection locked="0"/>
    </xf>
    <xf numFmtId="14" fontId="3" fillId="0" borderId="0" xfId="0" applyNumberFormat="1" applyFont="1"/>
    <xf numFmtId="7" fontId="3" fillId="0" borderId="0" xfId="0" applyNumberFormat="1" applyFont="1"/>
    <xf numFmtId="0" fontId="16" fillId="0" borderId="1" xfId="10" applyFont="1" applyBorder="1"/>
    <xf numFmtId="0" fontId="16" fillId="0" borderId="0" xfId="10" applyFont="1"/>
    <xf numFmtId="37" fontId="16" fillId="2" borderId="24" xfId="19" applyNumberFormat="1" applyFont="1" applyFill="1" applyBorder="1" applyProtection="1">
      <protection locked="0"/>
    </xf>
    <xf numFmtId="0" fontId="12" fillId="0" borderId="17" xfId="10" applyFont="1" applyBorder="1" applyAlignment="1">
      <alignment horizontal="center"/>
    </xf>
    <xf numFmtId="0" fontId="12" fillId="0" borderId="0" xfId="10" applyFont="1" applyAlignment="1">
      <alignment horizontal="center"/>
    </xf>
    <xf numFmtId="37" fontId="12" fillId="0" borderId="0" xfId="10" applyNumberFormat="1" applyFont="1"/>
    <xf numFmtId="0" fontId="20" fillId="0" borderId="0" xfId="10" applyFont="1"/>
    <xf numFmtId="37" fontId="3" fillId="0" borderId="0" xfId="14" applyNumberFormat="1" applyFont="1" applyFill="1" applyBorder="1" applyProtection="1"/>
    <xf numFmtId="166" fontId="17" fillId="0" borderId="0" xfId="14" applyNumberFormat="1" applyFont="1" applyFill="1" applyBorder="1" applyProtection="1"/>
    <xf numFmtId="0" fontId="3" fillId="0" borderId="1" xfId="10" applyBorder="1"/>
    <xf numFmtId="0" fontId="3" fillId="4" borderId="1" xfId="14" applyNumberFormat="1" applyFont="1" applyFill="1" applyBorder="1" applyProtection="1"/>
    <xf numFmtId="0" fontId="3" fillId="4" borderId="0" xfId="14" applyNumberFormat="1" applyFont="1" applyFill="1" applyBorder="1" applyProtection="1"/>
    <xf numFmtId="0" fontId="22" fillId="0" borderId="0" xfId="10" applyFont="1"/>
    <xf numFmtId="37" fontId="3" fillId="0" borderId="0" xfId="10" applyNumberFormat="1"/>
    <xf numFmtId="10" fontId="3" fillId="0" borderId="0" xfId="20" applyNumberFormat="1" applyFont="1" applyFill="1" applyBorder="1"/>
    <xf numFmtId="0" fontId="3" fillId="4" borderId="17" xfId="14" applyNumberFormat="1" applyFont="1" applyFill="1" applyBorder="1" applyProtection="1"/>
    <xf numFmtId="0" fontId="12" fillId="0" borderId="0" xfId="10" applyFont="1"/>
    <xf numFmtId="0" fontId="12" fillId="0" borderId="0" xfId="10" applyFont="1" applyAlignment="1">
      <alignment horizontal="right"/>
    </xf>
    <xf numFmtId="37" fontId="11" fillId="0" borderId="0" xfId="18" applyFont="1" applyAlignment="1">
      <alignment horizontal="center"/>
    </xf>
    <xf numFmtId="0" fontId="18" fillId="0" borderId="0" xfId="10" applyFont="1"/>
    <xf numFmtId="38" fontId="3" fillId="3" borderId="25" xfId="1" applyNumberFormat="1" applyFont="1" applyFill="1" applyBorder="1" applyAlignment="1" applyProtection="1"/>
    <xf numFmtId="37" fontId="3" fillId="0" borderId="8" xfId="18" applyBorder="1"/>
    <xf numFmtId="38" fontId="3" fillId="2" borderId="14" xfId="1" applyNumberFormat="1" applyFont="1" applyFill="1" applyBorder="1" applyAlignment="1" applyProtection="1">
      <protection locked="0"/>
    </xf>
    <xf numFmtId="38" fontId="3" fillId="2" borderId="8" xfId="1" applyNumberFormat="1" applyFont="1" applyFill="1" applyBorder="1" applyAlignment="1" applyProtection="1">
      <protection locked="0"/>
    </xf>
    <xf numFmtId="37" fontId="3" fillId="0" borderId="6" xfId="18" applyBorder="1" applyAlignment="1">
      <alignment horizontal="left" indent="1"/>
    </xf>
    <xf numFmtId="38" fontId="3" fillId="3" borderId="14" xfId="1" applyNumberFormat="1" applyFont="1" applyFill="1" applyBorder="1" applyAlignment="1" applyProtection="1"/>
    <xf numFmtId="38" fontId="3" fillId="2" borderId="1" xfId="1" applyNumberFormat="1" applyFont="1" applyFill="1" applyBorder="1" applyAlignment="1" applyProtection="1">
      <protection locked="0"/>
    </xf>
    <xf numFmtId="38" fontId="3" fillId="3" borderId="1" xfId="1" applyNumberFormat="1" applyFont="1" applyFill="1" applyBorder="1" applyAlignment="1" applyProtection="1"/>
    <xf numFmtId="0" fontId="7" fillId="0" borderId="0" xfId="10" applyFont="1" applyAlignment="1">
      <alignment horizontal="centerContinuous"/>
    </xf>
    <xf numFmtId="37" fontId="3" fillId="3" borderId="25" xfId="1" applyNumberFormat="1" applyFont="1" applyFill="1" applyBorder="1" applyAlignment="1" applyProtection="1"/>
    <xf numFmtId="37" fontId="3" fillId="3" borderId="23" xfId="1" applyNumberFormat="1" applyFont="1" applyFill="1" applyBorder="1" applyAlignment="1" applyProtection="1"/>
    <xf numFmtId="0" fontId="3" fillId="2" borderId="12" xfId="5" applyFill="1" applyBorder="1" applyAlignment="1" applyProtection="1">
      <alignment wrapText="1"/>
      <protection locked="0"/>
    </xf>
    <xf numFmtId="0" fontId="3" fillId="4" borderId="15" xfId="10" applyFill="1" applyBorder="1"/>
    <xf numFmtId="0" fontId="3" fillId="4" borderId="2" xfId="10" applyFill="1" applyBorder="1"/>
    <xf numFmtId="37" fontId="3" fillId="2" borderId="2" xfId="14" applyNumberFormat="1" applyFont="1" applyFill="1" applyBorder="1" applyProtection="1">
      <protection locked="0"/>
    </xf>
    <xf numFmtId="37" fontId="3" fillId="3" borderId="2" xfId="14" applyNumberFormat="1" applyFont="1" applyFill="1" applyBorder="1"/>
    <xf numFmtId="0" fontId="3" fillId="0" borderId="0" xfId="10" applyAlignment="1">
      <alignment horizontal="center"/>
    </xf>
    <xf numFmtId="37" fontId="3" fillId="0" borderId="27" xfId="17" applyBorder="1" applyAlignment="1">
      <alignment horizontal="right"/>
    </xf>
    <xf numFmtId="0" fontId="5" fillId="0" borderId="0" xfId="10" applyFont="1" applyAlignment="1">
      <alignment wrapText="1"/>
    </xf>
    <xf numFmtId="37" fontId="3" fillId="4" borderId="12" xfId="10" applyNumberFormat="1" applyFill="1" applyBorder="1"/>
    <xf numFmtId="0" fontId="3" fillId="0" borderId="2" xfId="10" applyBorder="1" applyAlignment="1">
      <alignment horizontal="center"/>
    </xf>
    <xf numFmtId="0" fontId="3" fillId="0" borderId="5" xfId="10" applyBorder="1"/>
    <xf numFmtId="37" fontId="3" fillId="3" borderId="23" xfId="1" applyNumberFormat="1" applyFont="1" applyFill="1" applyBorder="1" applyProtection="1"/>
    <xf numFmtId="5" fontId="3" fillId="0" borderId="12" xfId="1" applyNumberFormat="1" applyFont="1" applyFill="1" applyBorder="1" applyProtection="1"/>
    <xf numFmtId="37" fontId="3" fillId="3" borderId="12" xfId="1" applyNumberFormat="1" applyFont="1" applyFill="1" applyBorder="1" applyProtection="1"/>
    <xf numFmtId="37" fontId="3" fillId="4" borderId="8" xfId="10" applyNumberFormat="1" applyFill="1" applyBorder="1"/>
    <xf numFmtId="37" fontId="3" fillId="4" borderId="13" xfId="10" applyNumberFormat="1" applyFill="1" applyBorder="1"/>
    <xf numFmtId="0" fontId="7" fillId="0" borderId="5" xfId="10" applyFont="1" applyBorder="1"/>
    <xf numFmtId="166" fontId="7" fillId="0" borderId="0" xfId="10" applyNumberFormat="1" applyFont="1" applyAlignment="1">
      <alignment wrapText="1"/>
    </xf>
    <xf numFmtId="0" fontId="3" fillId="0" borderId="9" xfId="0" applyFont="1" applyBorder="1" applyAlignment="1">
      <alignment vertical="center"/>
    </xf>
    <xf numFmtId="0" fontId="3" fillId="0" borderId="9" xfId="0" applyFont="1" applyBorder="1" applyAlignment="1">
      <alignment vertical="center" wrapText="1"/>
    </xf>
    <xf numFmtId="0" fontId="3" fillId="0" borderId="12" xfId="0" applyFont="1" applyBorder="1" applyAlignment="1">
      <alignment horizontal="center" vertical="center"/>
    </xf>
    <xf numFmtId="0" fontId="0" fillId="0" borderId="9" xfId="10" applyFont="1" applyBorder="1"/>
    <xf numFmtId="0" fontId="2" fillId="5" borderId="0" xfId="10" applyFont="1" applyFill="1"/>
    <xf numFmtId="0" fontId="24" fillId="0" borderId="0" xfId="10" applyFont="1"/>
    <xf numFmtId="0" fontId="24" fillId="0" borderId="0" xfId="24" applyFont="1" applyAlignment="1">
      <alignment horizontal="center"/>
    </xf>
    <xf numFmtId="0" fontId="24" fillId="0" borderId="0" xfId="24" applyFont="1"/>
    <xf numFmtId="0" fontId="3" fillId="5" borderId="36" xfId="10" applyFill="1" applyBorder="1"/>
    <xf numFmtId="0" fontId="3" fillId="5" borderId="37" xfId="10" applyFill="1" applyBorder="1"/>
    <xf numFmtId="0" fontId="3" fillId="0" borderId="38" xfId="10" applyBorder="1"/>
    <xf numFmtId="37" fontId="3" fillId="0" borderId="34" xfId="10" applyNumberFormat="1" applyBorder="1"/>
    <xf numFmtId="37" fontId="3" fillId="0" borderId="39" xfId="10" applyNumberFormat="1" applyBorder="1"/>
    <xf numFmtId="37" fontId="3" fillId="0" borderId="40" xfId="10" applyNumberFormat="1" applyBorder="1"/>
    <xf numFmtId="37" fontId="3" fillId="5" borderId="41" xfId="10" applyNumberFormat="1" applyFill="1" applyBorder="1"/>
    <xf numFmtId="0" fontId="3" fillId="5" borderId="41" xfId="10" applyFill="1" applyBorder="1"/>
    <xf numFmtId="0" fontId="3" fillId="0" borderId="33" xfId="10" applyBorder="1"/>
    <xf numFmtId="37" fontId="16" fillId="0" borderId="2" xfId="10" applyNumberFormat="1" applyFont="1" applyBorder="1" applyAlignment="1">
      <alignment horizontal="center" wrapText="1"/>
    </xf>
    <xf numFmtId="0" fontId="16" fillId="0" borderId="2" xfId="10" applyFont="1" applyBorder="1" applyAlignment="1">
      <alignment horizontal="center" wrapText="1"/>
    </xf>
    <xf numFmtId="0" fontId="16" fillId="0" borderId="42" xfId="10" applyFont="1" applyBorder="1" applyAlignment="1">
      <alignment horizontal="center" wrapText="1"/>
    </xf>
    <xf numFmtId="0" fontId="3" fillId="0" borderId="43" xfId="10" applyBorder="1"/>
    <xf numFmtId="37" fontId="3" fillId="0" borderId="10" xfId="10" applyNumberFormat="1" applyBorder="1"/>
    <xf numFmtId="37" fontId="3" fillId="0" borderId="44" xfId="10" applyNumberFormat="1" applyBorder="1"/>
    <xf numFmtId="0" fontId="5" fillId="0" borderId="2" xfId="9" applyFont="1" applyBorder="1" applyAlignment="1">
      <alignment horizontal="center" wrapText="1"/>
    </xf>
    <xf numFmtId="0" fontId="5" fillId="0" borderId="42" xfId="9" applyFont="1" applyBorder="1" applyAlignment="1">
      <alignment horizontal="center" wrapText="1"/>
    </xf>
    <xf numFmtId="37" fontId="3" fillId="0" borderId="19" xfId="10" applyNumberFormat="1" applyBorder="1"/>
    <xf numFmtId="0" fontId="3" fillId="0" borderId="45" xfId="10" applyBorder="1"/>
    <xf numFmtId="0" fontId="3" fillId="0" borderId="46" xfId="10" applyBorder="1"/>
    <xf numFmtId="37" fontId="3" fillId="0" borderId="42" xfId="10" applyNumberFormat="1" applyBorder="1"/>
    <xf numFmtId="37" fontId="3" fillId="0" borderId="47" xfId="10" applyNumberFormat="1" applyBorder="1"/>
    <xf numFmtId="0" fontId="3" fillId="0" borderId="48" xfId="10" applyBorder="1"/>
    <xf numFmtId="37" fontId="3" fillId="0" borderId="35" xfId="10" applyNumberFormat="1" applyBorder="1"/>
    <xf numFmtId="0" fontId="24" fillId="0" borderId="0" xfId="24" applyFont="1" applyBorder="1"/>
    <xf numFmtId="0" fontId="5" fillId="2" borderId="13" xfId="10" applyFont="1" applyFill="1" applyBorder="1" applyAlignment="1" applyProtection="1">
      <alignment horizontal="center" wrapText="1"/>
      <protection locked="0"/>
    </xf>
    <xf numFmtId="0" fontId="3" fillId="0" borderId="2" xfId="10" applyBorder="1" applyAlignment="1">
      <alignment horizontal="right"/>
    </xf>
    <xf numFmtId="0" fontId="3" fillId="0" borderId="15" xfId="0" quotePrefix="1" applyFont="1" applyBorder="1" applyAlignment="1">
      <alignment horizontal="right" vertical="top"/>
    </xf>
    <xf numFmtId="0" fontId="3" fillId="0" borderId="0" xfId="4" applyBorder="1"/>
    <xf numFmtId="0" fontId="3" fillId="0" borderId="0" xfId="0" applyFont="1" applyBorder="1"/>
    <xf numFmtId="0" fontId="0" fillId="0" borderId="0" xfId="0" applyFont="1"/>
    <xf numFmtId="10" fontId="3" fillId="0" borderId="0" xfId="1" applyNumberFormat="1" applyFont="1" applyFill="1" applyBorder="1" applyProtection="1"/>
    <xf numFmtId="0" fontId="5" fillId="0" borderId="2" xfId="10" applyFont="1" applyBorder="1"/>
    <xf numFmtId="0" fontId="3" fillId="0" borderId="0" xfId="10" applyFill="1" applyBorder="1"/>
    <xf numFmtId="10" fontId="3" fillId="3" borderId="12" xfId="2" applyNumberFormat="1" applyFont="1" applyFill="1" applyBorder="1" applyAlignment="1">
      <alignment horizontal="right" wrapText="1"/>
    </xf>
    <xf numFmtId="38" fontId="12" fillId="0" borderId="0" xfId="0" applyNumberFormat="1" applyFont="1"/>
    <xf numFmtId="0" fontId="3" fillId="0" borderId="50" xfId="10" quotePrefix="1" applyBorder="1" applyAlignment="1">
      <alignment horizontal="right"/>
    </xf>
    <xf numFmtId="0" fontId="3" fillId="0" borderId="2" xfId="10" quotePrefix="1" applyBorder="1" applyAlignment="1">
      <alignment horizontal="right"/>
    </xf>
    <xf numFmtId="0" fontId="3" fillId="0" borderId="0" xfId="10" applyFill="1" applyBorder="1" applyAlignment="1">
      <alignment horizontal="center"/>
    </xf>
    <xf numFmtId="0" fontId="3" fillId="0" borderId="0" xfId="5" applyFill="1" applyBorder="1"/>
    <xf numFmtId="37" fontId="3" fillId="3" borderId="25" xfId="14" applyNumberFormat="1" applyFont="1" applyFill="1" applyBorder="1" applyAlignment="1" applyProtection="1"/>
    <xf numFmtId="37" fontId="11" fillId="0" borderId="0" xfId="22" applyFont="1" applyAlignment="1">
      <alignment horizontal="centerContinuous"/>
    </xf>
    <xf numFmtId="37" fontId="11" fillId="0" borderId="22" xfId="22" applyFont="1" applyBorder="1" applyAlignment="1">
      <alignment horizontal="center"/>
    </xf>
    <xf numFmtId="37" fontId="12" fillId="0" borderId="5" xfId="10" applyNumberFormat="1" applyFont="1" applyBorder="1"/>
    <xf numFmtId="37" fontId="12" fillId="0" borderId="0" xfId="18" applyFont="1"/>
    <xf numFmtId="0" fontId="3" fillId="0" borderId="0" xfId="10" applyProtection="1">
      <protection locked="0"/>
    </xf>
    <xf numFmtId="0" fontId="16" fillId="0" borderId="7" xfId="10" applyFont="1" applyBorder="1"/>
    <xf numFmtId="14" fontId="16" fillId="0" borderId="51" xfId="10" applyNumberFormat="1" applyFont="1" applyBorder="1" applyProtection="1">
      <protection locked="0"/>
    </xf>
    <xf numFmtId="0" fontId="5" fillId="0" borderId="0" xfId="0" applyFont="1" applyBorder="1"/>
    <xf numFmtId="0" fontId="5" fillId="0" borderId="0" xfId="0" applyFont="1" applyBorder="1" applyAlignment="1">
      <alignment horizontal="left"/>
    </xf>
    <xf numFmtId="0" fontId="25" fillId="0" borderId="0" xfId="10" applyFont="1" applyProtection="1">
      <protection locked="0"/>
    </xf>
    <xf numFmtId="0" fontId="3" fillId="0" borderId="52" xfId="10" applyBorder="1" applyProtection="1">
      <protection locked="0"/>
    </xf>
    <xf numFmtId="0" fontId="3" fillId="0" borderId="53" xfId="10" applyBorder="1" applyAlignment="1" applyProtection="1">
      <alignment horizontal="left"/>
      <protection locked="0"/>
    </xf>
    <xf numFmtId="0" fontId="3" fillId="0" borderId="54" xfId="10" applyBorder="1" applyAlignment="1" applyProtection="1">
      <alignment horizontal="left"/>
      <protection locked="0"/>
    </xf>
    <xf numFmtId="14" fontId="3" fillId="0" borderId="54" xfId="10" applyNumberFormat="1" applyBorder="1" applyProtection="1">
      <protection locked="0"/>
    </xf>
    <xf numFmtId="0" fontId="3" fillId="0" borderId="55" xfId="10" applyBorder="1" applyAlignment="1" applyProtection="1">
      <alignment horizontal="left"/>
      <protection locked="0"/>
    </xf>
    <xf numFmtId="0" fontId="3" fillId="0" borderId="56" xfId="10" applyBorder="1"/>
    <xf numFmtId="0" fontId="3" fillId="0" borderId="35" xfId="10" applyBorder="1"/>
    <xf numFmtId="0" fontId="3" fillId="0" borderId="55" xfId="10" applyBorder="1" applyProtection="1">
      <protection locked="0"/>
    </xf>
    <xf numFmtId="14" fontId="3" fillId="0" borderId="35" xfId="10" applyNumberFormat="1" applyBorder="1" applyProtection="1">
      <protection locked="0"/>
    </xf>
    <xf numFmtId="0" fontId="0" fillId="0" borderId="0" xfId="0" applyFont="1" applyBorder="1"/>
    <xf numFmtId="0" fontId="0" fillId="0" borderId="0" xfId="0" applyFont="1" applyBorder="1" applyAlignment="1">
      <alignment horizontal="left"/>
    </xf>
    <xf numFmtId="0" fontId="0" fillId="0" borderId="33" xfId="0" applyFont="1" applyBorder="1" applyAlignment="1">
      <alignment horizontal="left"/>
    </xf>
    <xf numFmtId="0" fontId="3" fillId="0" borderId="53" xfId="10" applyBorder="1"/>
    <xf numFmtId="0" fontId="3" fillId="0" borderId="0" xfId="10" applyBorder="1" applyAlignment="1">
      <alignment horizontal="centerContinuous"/>
    </xf>
    <xf numFmtId="0" fontId="3" fillId="0" borderId="0" xfId="10" applyBorder="1"/>
    <xf numFmtId="0" fontId="5" fillId="0" borderId="0" xfId="10" applyFont="1" applyBorder="1"/>
    <xf numFmtId="169" fontId="3" fillId="3" borderId="57" xfId="12" applyNumberFormat="1" applyFont="1" applyFill="1" applyBorder="1" applyProtection="1"/>
    <xf numFmtId="0" fontId="11" fillId="0" borderId="0" xfId="10" applyFont="1" applyAlignment="1">
      <alignment horizontal="left" wrapText="1"/>
    </xf>
    <xf numFmtId="0" fontId="3" fillId="0" borderId="0" xfId="6" applyBorder="1"/>
    <xf numFmtId="0" fontId="3" fillId="2" borderId="0" xfId="6" applyFill="1" applyBorder="1" applyAlignment="1" applyProtection="1">
      <alignment horizontal="left" wrapText="1"/>
      <protection locked="0"/>
    </xf>
    <xf numFmtId="14" fontId="16" fillId="2" borderId="51" xfId="10" applyNumberFormat="1" applyFont="1" applyFill="1" applyBorder="1" applyProtection="1">
      <protection locked="0"/>
    </xf>
    <xf numFmtId="0" fontId="3" fillId="0" borderId="0" xfId="6" applyFill="1" applyBorder="1" applyAlignment="1" applyProtection="1">
      <alignment horizontal="left" wrapText="1"/>
      <protection locked="0"/>
    </xf>
    <xf numFmtId="0" fontId="3" fillId="0" borderId="0" xfId="0" applyFont="1" applyFill="1"/>
    <xf numFmtId="0" fontId="5" fillId="0" borderId="0" xfId="0" applyFont="1" applyFill="1" applyBorder="1" applyAlignment="1" applyProtection="1">
      <alignment horizontal="left" wrapText="1"/>
      <protection locked="0"/>
    </xf>
    <xf numFmtId="0" fontId="8" fillId="0" borderId="0" xfId="7" applyFill="1" applyBorder="1" applyAlignment="1" applyProtection="1">
      <alignment horizontal="left" wrapText="1"/>
      <protection locked="0"/>
    </xf>
    <xf numFmtId="0" fontId="3" fillId="0" borderId="0" xfId="0" applyFont="1" applyFill="1" applyBorder="1"/>
    <xf numFmtId="14" fontId="3" fillId="0" borderId="0" xfId="0" applyNumberFormat="1" applyFont="1" applyFill="1" applyBorder="1" applyProtection="1">
      <protection locked="0"/>
    </xf>
    <xf numFmtId="164" fontId="3" fillId="0" borderId="0" xfId="0" applyNumberFormat="1" applyFont="1" applyFill="1" applyBorder="1"/>
    <xf numFmtId="0" fontId="0" fillId="0" borderId="0" xfId="0" applyFill="1"/>
    <xf numFmtId="0" fontId="3" fillId="0" borderId="0" xfId="27"/>
    <xf numFmtId="0" fontId="5" fillId="0" borderId="0" xfId="27" applyFont="1"/>
    <xf numFmtId="0" fontId="3" fillId="2" borderId="0" xfId="10" applyFill="1" applyAlignment="1" applyProtection="1">
      <alignment horizontal="left"/>
      <protection locked="0"/>
    </xf>
    <xf numFmtId="0" fontId="3" fillId="0" borderId="0" xfId="6" applyFill="1" applyBorder="1"/>
    <xf numFmtId="0" fontId="5" fillId="0" borderId="0" xfId="4" applyFont="1" applyFill="1" applyBorder="1" applyAlignment="1" applyProtection="1">
      <alignment horizontal="left"/>
      <protection locked="0"/>
    </xf>
    <xf numFmtId="0" fontId="3" fillId="0" borderId="0" xfId="0" applyFont="1" applyFill="1" applyBorder="1" applyAlignment="1">
      <alignment horizontal="left"/>
    </xf>
    <xf numFmtId="14" fontId="3" fillId="0" borderId="0" xfId="6" applyNumberFormat="1" applyFill="1" applyBorder="1" applyAlignment="1" applyProtection="1">
      <alignment wrapText="1"/>
      <protection locked="0"/>
    </xf>
    <xf numFmtId="0" fontId="3" fillId="0" borderId="0" xfId="6" applyFill="1"/>
    <xf numFmtId="0" fontId="3" fillId="0" borderId="0" xfId="10" applyFill="1"/>
    <xf numFmtId="0" fontId="3" fillId="0" borderId="0" xfId="10" applyFill="1" applyAlignment="1" applyProtection="1">
      <alignment horizontal="left"/>
      <protection locked="0"/>
    </xf>
    <xf numFmtId="0" fontId="9" fillId="0" borderId="0" xfId="0" applyFont="1" applyBorder="1" applyAlignment="1">
      <alignment horizontal="justify" vertical="justify" wrapText="1"/>
    </xf>
    <xf numFmtId="0" fontId="3" fillId="0" borderId="0" xfId="0" applyFont="1" applyBorder="1" applyAlignment="1">
      <alignment horizontal="center"/>
    </xf>
    <xf numFmtId="0" fontId="5" fillId="0" borderId="0" xfId="0" applyFont="1" applyBorder="1" applyAlignment="1">
      <alignment horizontal="justify" wrapText="1"/>
    </xf>
    <xf numFmtId="0" fontId="5" fillId="0" borderId="0" xfId="10" applyFont="1" applyBorder="1" applyAlignment="1">
      <alignment horizontal="center"/>
    </xf>
    <xf numFmtId="0" fontId="5" fillId="0" borderId="10" xfId="0" applyFont="1" applyFill="1" applyBorder="1" applyAlignment="1" applyProtection="1">
      <alignment horizontal="left" wrapText="1"/>
      <protection locked="0"/>
    </xf>
    <xf numFmtId="0" fontId="3" fillId="0" borderId="10" xfId="0" applyFont="1" applyBorder="1"/>
    <xf numFmtId="0" fontId="5" fillId="0" borderId="0" xfId="0" applyFont="1" applyFill="1" applyBorder="1"/>
    <xf numFmtId="0" fontId="3" fillId="0" borderId="0" xfId="0" applyFont="1" applyBorder="1" applyAlignment="1">
      <alignment horizontal="centerContinuous"/>
    </xf>
    <xf numFmtId="0" fontId="5" fillId="0" borderId="58" xfId="0" applyFont="1" applyBorder="1"/>
    <xf numFmtId="0" fontId="5" fillId="0" borderId="59" xfId="0" applyFont="1" applyBorder="1"/>
    <xf numFmtId="0" fontId="5" fillId="0" borderId="60" xfId="0" applyFont="1" applyBorder="1"/>
    <xf numFmtId="14" fontId="5" fillId="0" borderId="61" xfId="0" applyNumberFormat="1" applyFont="1" applyBorder="1"/>
    <xf numFmtId="0" fontId="5" fillId="0" borderId="62" xfId="0" applyFont="1" applyBorder="1"/>
    <xf numFmtId="14" fontId="5" fillId="0" borderId="63" xfId="0" applyNumberFormat="1" applyFont="1" applyBorder="1"/>
    <xf numFmtId="0" fontId="26" fillId="0" borderId="0" xfId="0" applyFont="1"/>
    <xf numFmtId="0" fontId="5" fillId="0" borderId="0" xfId="0" applyFont="1" applyBorder="1" applyAlignment="1">
      <alignment horizontal="centerContinuous"/>
    </xf>
    <xf numFmtId="0" fontId="3" fillId="0" borderId="59" xfId="0" applyFont="1" applyBorder="1"/>
    <xf numFmtId="0" fontId="27" fillId="0" borderId="0" xfId="0" applyFont="1"/>
    <xf numFmtId="0" fontId="5" fillId="0" borderId="0" xfId="10" applyFont="1" applyBorder="1" applyAlignment="1">
      <alignment horizontal="left"/>
    </xf>
    <xf numFmtId="0" fontId="5" fillId="0" borderId="58" xfId="10" applyFont="1" applyBorder="1"/>
    <xf numFmtId="0" fontId="5" fillId="0" borderId="59" xfId="10" applyFont="1" applyBorder="1"/>
    <xf numFmtId="0" fontId="5" fillId="0" borderId="62" xfId="10" applyFont="1" applyBorder="1"/>
    <xf numFmtId="0" fontId="5" fillId="0" borderId="60" xfId="10" applyFont="1" applyBorder="1"/>
    <xf numFmtId="0" fontId="5" fillId="0" borderId="0" xfId="11" applyFont="1" applyBorder="1"/>
    <xf numFmtId="0" fontId="5" fillId="0" borderId="58" xfId="11" applyFont="1" applyBorder="1"/>
    <xf numFmtId="0" fontId="5" fillId="0" borderId="59" xfId="11" applyFont="1" applyBorder="1"/>
    <xf numFmtId="0" fontId="5" fillId="0" borderId="60" xfId="11" applyFont="1" applyBorder="1"/>
    <xf numFmtId="0" fontId="5" fillId="0" borderId="62" xfId="11" applyFont="1" applyBorder="1"/>
    <xf numFmtId="0" fontId="5" fillId="0" borderId="0" xfId="0" applyFont="1" applyBorder="1" applyAlignment="1" applyProtection="1">
      <alignment horizontal="left"/>
      <protection locked="0"/>
    </xf>
    <xf numFmtId="0" fontId="0" fillId="0" borderId="0" xfId="0" applyBorder="1"/>
    <xf numFmtId="0" fontId="5" fillId="0" borderId="0" xfId="10" applyFont="1" applyBorder="1" applyAlignment="1">
      <alignment horizontal="centerContinuous"/>
    </xf>
    <xf numFmtId="0" fontId="5" fillId="0" borderId="0" xfId="10" applyFont="1" applyFill="1" applyBorder="1"/>
    <xf numFmtId="0" fontId="5" fillId="0" borderId="0" xfId="10" applyFont="1" applyFill="1" applyBorder="1" applyAlignment="1">
      <alignment horizontal="left"/>
    </xf>
    <xf numFmtId="0" fontId="5" fillId="0" borderId="58" xfId="10" applyFont="1" applyFill="1" applyBorder="1"/>
    <xf numFmtId="0" fontId="5" fillId="0" borderId="59" xfId="10" applyFont="1" applyFill="1" applyBorder="1"/>
    <xf numFmtId="0" fontId="5" fillId="0" borderId="60" xfId="0" applyFont="1" applyFill="1" applyBorder="1"/>
    <xf numFmtId="0" fontId="5" fillId="0" borderId="62" xfId="0" applyFont="1" applyFill="1" applyBorder="1"/>
    <xf numFmtId="0" fontId="2" fillId="5" borderId="49" xfId="10" applyFont="1" applyFill="1" applyBorder="1"/>
    <xf numFmtId="0" fontId="24" fillId="0" borderId="49" xfId="10" applyFont="1" applyBorder="1"/>
    <xf numFmtId="0" fontId="24" fillId="0" borderId="49" xfId="10" applyFont="1" applyFill="1" applyBorder="1"/>
    <xf numFmtId="0" fontId="24" fillId="5" borderId="49" xfId="24" applyFont="1" applyFill="1" applyBorder="1" applyAlignment="1">
      <alignment horizontal="center"/>
    </xf>
    <xf numFmtId="0" fontId="24" fillId="0" borderId="49" xfId="24" applyFont="1" applyBorder="1"/>
    <xf numFmtId="0" fontId="24" fillId="0" borderId="49" xfId="25" applyFont="1" applyBorder="1"/>
    <xf numFmtId="0" fontId="0" fillId="0" borderId="66" xfId="0" applyFont="1" applyBorder="1"/>
    <xf numFmtId="37" fontId="3" fillId="0" borderId="67" xfId="10" applyNumberFormat="1" applyBorder="1"/>
    <xf numFmtId="0" fontId="3" fillId="0" borderId="68" xfId="10" applyBorder="1"/>
    <xf numFmtId="0" fontId="5" fillId="0" borderId="69" xfId="9" applyFont="1" applyBorder="1" applyAlignment="1">
      <alignment horizontal="center" wrapText="1"/>
    </xf>
    <xf numFmtId="37" fontId="3" fillId="0" borderId="70" xfId="10" applyNumberFormat="1" applyBorder="1"/>
    <xf numFmtId="0" fontId="16" fillId="0" borderId="18" xfId="10" applyFont="1" applyBorder="1"/>
    <xf numFmtId="0" fontId="16" fillId="0" borderId="21" xfId="10" applyFont="1" applyBorder="1"/>
    <xf numFmtId="0" fontId="16" fillId="0" borderId="20" xfId="10" applyFont="1" applyBorder="1"/>
    <xf numFmtId="14" fontId="16" fillId="0" borderId="71" xfId="10" applyNumberFormat="1" applyFont="1" applyBorder="1" applyProtection="1">
      <protection locked="0"/>
    </xf>
    <xf numFmtId="0" fontId="3" fillId="0" borderId="72" xfId="0" applyFont="1" applyBorder="1"/>
    <xf numFmtId="0" fontId="5" fillId="0" borderId="73" xfId="10" applyFont="1" applyBorder="1"/>
    <xf numFmtId="0" fontId="5" fillId="0" borderId="18" xfId="10" applyFont="1" applyBorder="1"/>
    <xf numFmtId="0" fontId="5" fillId="0" borderId="28" xfId="10" applyFont="1" applyBorder="1" applyAlignment="1">
      <alignment horizontal="centerContinuous"/>
    </xf>
    <xf numFmtId="0" fontId="5" fillId="0" borderId="74" xfId="10" applyFont="1" applyBorder="1" applyAlignment="1">
      <alignment horizontal="centerContinuous"/>
    </xf>
    <xf numFmtId="0" fontId="5" fillId="0" borderId="20" xfId="10" applyFont="1" applyBorder="1"/>
    <xf numFmtId="0" fontId="5" fillId="0" borderId="69" xfId="10" applyFont="1" applyBorder="1" applyAlignment="1">
      <alignment horizontal="center" wrapText="1"/>
    </xf>
    <xf numFmtId="0" fontId="3" fillId="0" borderId="69" xfId="0" applyFont="1" applyBorder="1"/>
    <xf numFmtId="0" fontId="3" fillId="2" borderId="69" xfId="0" applyFont="1" applyFill="1" applyBorder="1" applyAlignment="1" applyProtection="1">
      <alignment horizontal="center"/>
      <protection locked="0"/>
    </xf>
    <xf numFmtId="37" fontId="3" fillId="6" borderId="75" xfId="1" applyNumberFormat="1" applyFont="1" applyFill="1" applyBorder="1" applyProtection="1"/>
    <xf numFmtId="0" fontId="3" fillId="0" borderId="76" xfId="0" applyFont="1" applyBorder="1"/>
    <xf numFmtId="0" fontId="3" fillId="0" borderId="77" xfId="0" applyFont="1" applyBorder="1"/>
    <xf numFmtId="0" fontId="16" fillId="0" borderId="78" xfId="10" applyFont="1" applyBorder="1"/>
    <xf numFmtId="0" fontId="16" fillId="0" borderId="79" xfId="10" applyFont="1" applyBorder="1"/>
    <xf numFmtId="14" fontId="16" fillId="2" borderId="71" xfId="10" applyNumberFormat="1" applyFont="1" applyFill="1" applyBorder="1" applyProtection="1">
      <protection locked="0"/>
    </xf>
    <xf numFmtId="0" fontId="3" fillId="0" borderId="7" xfId="10" applyBorder="1"/>
    <xf numFmtId="37" fontId="3" fillId="3" borderId="69" xfId="4" applyNumberFormat="1" applyFill="1" applyBorder="1" applyAlignment="1">
      <alignment horizontal="right"/>
    </xf>
    <xf numFmtId="10" fontId="3" fillId="3" borderId="69" xfId="2" applyNumberFormat="1" applyFont="1" applyFill="1" applyBorder="1" applyAlignment="1" applyProtection="1">
      <alignment horizontal="right"/>
    </xf>
    <xf numFmtId="0" fontId="3" fillId="0" borderId="21" xfId="0" applyFont="1" applyBorder="1"/>
    <xf numFmtId="14" fontId="5" fillId="2" borderId="20" xfId="0" applyNumberFormat="1" applyFont="1" applyFill="1" applyBorder="1" applyAlignment="1" applyProtection="1">
      <alignment horizontal="left" wrapText="1"/>
      <protection locked="0"/>
    </xf>
    <xf numFmtId="0" fontId="3" fillId="0" borderId="32" xfId="0" applyFont="1" applyBorder="1"/>
    <xf numFmtId="0" fontId="3" fillId="0" borderId="81" xfId="5" applyBorder="1" applyAlignment="1">
      <alignment horizontal="center"/>
    </xf>
    <xf numFmtId="0" fontId="3" fillId="0" borderId="82" xfId="5" applyBorder="1" applyAlignment="1">
      <alignment horizontal="center"/>
    </xf>
    <xf numFmtId="0" fontId="3" fillId="0" borderId="29" xfId="5" applyBorder="1" applyAlignment="1">
      <alignment horizontal="center"/>
    </xf>
    <xf numFmtId="0" fontId="5" fillId="2" borderId="30" xfId="0" applyFont="1" applyFill="1" applyBorder="1" applyAlignment="1" applyProtection="1">
      <alignment horizontal="left"/>
      <protection locked="0"/>
    </xf>
    <xf numFmtId="7" fontId="5" fillId="2" borderId="83" xfId="0" applyNumberFormat="1" applyFont="1" applyFill="1" applyBorder="1" applyProtection="1">
      <protection locked="0"/>
    </xf>
    <xf numFmtId="165" fontId="5" fillId="2" borderId="57" xfId="0" applyNumberFormat="1" applyFont="1" applyFill="1" applyBorder="1" applyProtection="1">
      <protection locked="0"/>
    </xf>
    <xf numFmtId="0" fontId="5" fillId="2" borderId="84" xfId="5" applyFont="1" applyFill="1" applyBorder="1" applyAlignment="1" applyProtection="1">
      <alignment horizontal="left"/>
      <protection locked="0"/>
    </xf>
    <xf numFmtId="0" fontId="3" fillId="0" borderId="85" xfId="5" applyBorder="1"/>
    <xf numFmtId="7" fontId="5" fillId="2" borderId="87" xfId="5" applyNumberFormat="1" applyFont="1" applyFill="1" applyBorder="1" applyProtection="1">
      <protection locked="0"/>
    </xf>
    <xf numFmtId="165" fontId="5" fillId="2" borderId="29" xfId="0" applyNumberFormat="1" applyFont="1" applyFill="1" applyBorder="1" applyProtection="1">
      <protection locked="0"/>
    </xf>
    <xf numFmtId="7" fontId="5" fillId="2" borderId="84" xfId="5" applyNumberFormat="1" applyFont="1" applyFill="1" applyBorder="1" applyProtection="1">
      <protection locked="0"/>
    </xf>
    <xf numFmtId="0" fontId="3" fillId="0" borderId="87" xfId="0" applyFont="1" applyBorder="1" applyAlignment="1">
      <alignment horizontal="right"/>
    </xf>
    <xf numFmtId="0" fontId="3" fillId="0" borderId="88" xfId="0" applyFont="1" applyBorder="1"/>
    <xf numFmtId="0" fontId="3" fillId="0" borderId="69" xfId="10" applyBorder="1" applyAlignment="1">
      <alignment horizontal="center"/>
    </xf>
    <xf numFmtId="0" fontId="3" fillId="0" borderId="89" xfId="10" quotePrefix="1" applyBorder="1" applyAlignment="1">
      <alignment horizontal="right"/>
    </xf>
    <xf numFmtId="0" fontId="3" fillId="0" borderId="88" xfId="10" applyBorder="1"/>
    <xf numFmtId="0" fontId="3" fillId="0" borderId="65" xfId="0" applyFont="1" applyBorder="1"/>
    <xf numFmtId="0" fontId="3" fillId="2" borderId="90" xfId="0" applyFont="1" applyFill="1" applyBorder="1" applyAlignment="1" applyProtection="1">
      <alignment horizontal="center" wrapText="1"/>
      <protection locked="0"/>
    </xf>
    <xf numFmtId="0" fontId="3" fillId="0" borderId="91" xfId="10" quotePrefix="1" applyBorder="1" applyAlignment="1">
      <alignment horizontal="right"/>
    </xf>
    <xf numFmtId="0" fontId="3" fillId="0" borderId="92" xfId="10" applyBorder="1"/>
    <xf numFmtId="0" fontId="3" fillId="0" borderId="93" xfId="0" applyFont="1" applyBorder="1" applyAlignment="1">
      <alignment horizontal="right"/>
    </xf>
    <xf numFmtId="0" fontId="3" fillId="2" borderId="96" xfId="10" applyFill="1" applyBorder="1" applyAlignment="1" applyProtection="1">
      <alignment horizontal="center" wrapText="1"/>
      <protection locked="0"/>
    </xf>
    <xf numFmtId="0" fontId="3" fillId="2" borderId="97" xfId="10" applyFill="1" applyBorder="1" applyAlignment="1" applyProtection="1">
      <alignment horizontal="center" wrapText="1"/>
      <protection locked="0"/>
    </xf>
    <xf numFmtId="37" fontId="3" fillId="6" borderId="98" xfId="1" applyNumberFormat="1" applyFont="1" applyFill="1" applyBorder="1" applyProtection="1"/>
    <xf numFmtId="37" fontId="3" fillId="6" borderId="99" xfId="1" applyNumberFormat="1" applyFont="1" applyFill="1" applyBorder="1" applyProtection="1"/>
    <xf numFmtId="0" fontId="5" fillId="2" borderId="57" xfId="10" applyFont="1" applyFill="1" applyBorder="1" applyAlignment="1" applyProtection="1">
      <alignment horizontal="center" wrapText="1"/>
      <protection locked="0"/>
    </xf>
    <xf numFmtId="0" fontId="3" fillId="0" borderId="64" xfId="10" applyBorder="1"/>
    <xf numFmtId="0" fontId="3" fillId="0" borderId="100" xfId="10" applyBorder="1"/>
    <xf numFmtId="0" fontId="3" fillId="0" borderId="65" xfId="10" applyBorder="1"/>
    <xf numFmtId="0" fontId="5" fillId="2" borderId="90" xfId="10" applyFont="1" applyFill="1" applyBorder="1" applyAlignment="1" applyProtection="1">
      <alignment horizontal="center" wrapText="1"/>
      <protection locked="0"/>
    </xf>
    <xf numFmtId="0" fontId="3" fillId="0" borderId="93" xfId="0" applyFont="1" applyBorder="1" applyAlignment="1">
      <alignment horizontal="right" vertical="top"/>
    </xf>
    <xf numFmtId="0" fontId="5" fillId="2" borderId="103" xfId="10" applyFont="1" applyFill="1" applyBorder="1" applyAlignment="1" applyProtection="1">
      <alignment horizontal="center" wrapText="1"/>
      <protection locked="0"/>
    </xf>
    <xf numFmtId="0" fontId="3" fillId="0" borderId="69" xfId="0" quotePrefix="1" applyFont="1" applyBorder="1" applyAlignment="1">
      <alignment horizontal="right" vertical="top"/>
    </xf>
    <xf numFmtId="0" fontId="5" fillId="2" borderId="64" xfId="10" applyFont="1" applyFill="1" applyBorder="1" applyAlignment="1" applyProtection="1">
      <alignment horizontal="center" wrapText="1"/>
      <protection locked="0"/>
    </xf>
    <xf numFmtId="0" fontId="3" fillId="2" borderId="106" xfId="10" applyFill="1" applyBorder="1" applyAlignment="1" applyProtection="1">
      <alignment horizontal="center" wrapText="1"/>
      <protection locked="0"/>
    </xf>
    <xf numFmtId="0" fontId="3" fillId="2" borderId="107" xfId="10" applyFill="1" applyBorder="1" applyAlignment="1" applyProtection="1">
      <alignment horizontal="center" wrapText="1"/>
      <protection locked="0"/>
    </xf>
    <xf numFmtId="37" fontId="3" fillId="6" borderId="98" xfId="14" applyNumberFormat="1" applyFont="1" applyFill="1" applyBorder="1" applyProtection="1"/>
    <xf numFmtId="37" fontId="3" fillId="6" borderId="99" xfId="14" applyNumberFormat="1" applyFont="1" applyFill="1" applyBorder="1" applyProtection="1"/>
    <xf numFmtId="0" fontId="3" fillId="0" borderId="108" xfId="10" quotePrefix="1" applyBorder="1" applyAlignment="1">
      <alignment horizontal="right"/>
    </xf>
    <xf numFmtId="0" fontId="3" fillId="2" borderId="103" xfId="10" applyFill="1" applyBorder="1" applyAlignment="1" applyProtection="1">
      <alignment horizontal="center" wrapText="1"/>
      <protection locked="0"/>
    </xf>
    <xf numFmtId="37" fontId="3" fillId="6" borderId="109" xfId="14" applyNumberFormat="1" applyFont="1" applyFill="1" applyBorder="1" applyProtection="1"/>
    <xf numFmtId="37" fontId="3" fillId="6" borderId="95" xfId="14" applyNumberFormat="1" applyFont="1" applyFill="1" applyBorder="1" applyProtection="1"/>
    <xf numFmtId="0" fontId="3" fillId="0" borderId="78" xfId="10" quotePrefix="1" applyBorder="1" applyAlignment="1">
      <alignment horizontal="right"/>
    </xf>
    <xf numFmtId="0" fontId="3" fillId="2" borderId="111" xfId="10" applyFill="1" applyBorder="1" applyAlignment="1" applyProtection="1">
      <alignment horizontal="center" wrapText="1"/>
      <protection locked="0"/>
    </xf>
    <xf numFmtId="0" fontId="3" fillId="2" borderId="112" xfId="10" applyFill="1" applyBorder="1" applyAlignment="1" applyProtection="1">
      <alignment horizontal="center" wrapText="1"/>
      <protection locked="0"/>
    </xf>
    <xf numFmtId="0" fontId="3" fillId="0" borderId="110" xfId="0" applyFont="1" applyBorder="1"/>
    <xf numFmtId="0" fontId="3" fillId="0" borderId="100" xfId="0" applyFont="1" applyBorder="1"/>
    <xf numFmtId="0" fontId="3" fillId="0" borderId="101" xfId="0" applyFont="1" applyBorder="1"/>
    <xf numFmtId="0" fontId="3" fillId="0" borderId="81" xfId="0" applyFont="1" applyBorder="1"/>
    <xf numFmtId="0" fontId="3" fillId="0" borderId="77" xfId="0" applyFont="1" applyBorder="1" applyAlignment="1">
      <alignment horizontal="center"/>
    </xf>
    <xf numFmtId="0" fontId="3" fillId="0" borderId="115" xfId="0" applyFont="1" applyBorder="1" applyAlignment="1">
      <alignment horizontal="center"/>
    </xf>
    <xf numFmtId="0" fontId="3" fillId="0" borderId="90" xfId="0" applyFont="1" applyBorder="1" applyAlignment="1">
      <alignment horizontal="center"/>
    </xf>
    <xf numFmtId="0" fontId="3" fillId="0" borderId="116" xfId="0" applyFont="1" applyBorder="1" applyAlignment="1">
      <alignment horizontal="center"/>
    </xf>
    <xf numFmtId="0" fontId="3" fillId="0" borderId="117" xfId="0" applyFont="1" applyBorder="1" applyAlignment="1">
      <alignment horizontal="center"/>
    </xf>
    <xf numFmtId="37" fontId="3" fillId="2" borderId="83" xfId="1" applyNumberFormat="1" applyFont="1" applyFill="1" applyBorder="1" applyProtection="1">
      <protection locked="0"/>
    </xf>
    <xf numFmtId="37" fontId="3" fillId="3" borderId="31" xfId="1" applyNumberFormat="1" applyFont="1" applyFill="1" applyBorder="1" applyProtection="1"/>
    <xf numFmtId="37" fontId="3" fillId="3" borderId="117" xfId="1" applyNumberFormat="1" applyFont="1" applyFill="1" applyBorder="1" applyProtection="1"/>
    <xf numFmtId="37" fontId="3" fillId="3" borderId="118" xfId="1" applyNumberFormat="1" applyFont="1" applyFill="1" applyBorder="1" applyProtection="1"/>
    <xf numFmtId="37" fontId="3" fillId="3" borderId="119" xfId="1" applyNumberFormat="1" applyFont="1" applyFill="1" applyBorder="1" applyProtection="1"/>
    <xf numFmtId="37" fontId="3" fillId="3" borderId="120" xfId="1" applyNumberFormat="1" applyFont="1" applyFill="1" applyBorder="1" applyProtection="1"/>
    <xf numFmtId="37" fontId="3" fillId="3" borderId="121" xfId="1" applyNumberFormat="1" applyFont="1" applyFill="1" applyBorder="1" applyProtection="1"/>
    <xf numFmtId="0" fontId="3" fillId="0" borderId="96" xfId="0" applyFont="1" applyBorder="1"/>
    <xf numFmtId="0" fontId="5" fillId="0" borderId="122" xfId="0" applyFont="1" applyBorder="1" applyAlignment="1">
      <alignment horizontal="center" wrapText="1"/>
    </xf>
    <xf numFmtId="0" fontId="3" fillId="0" borderId="115" xfId="0" applyFont="1" applyBorder="1" applyAlignment="1">
      <alignment vertical="center"/>
    </xf>
    <xf numFmtId="37" fontId="3" fillId="4" borderId="69" xfId="1" applyNumberFormat="1" applyFont="1" applyFill="1" applyBorder="1" applyProtection="1"/>
    <xf numFmtId="37" fontId="3" fillId="4" borderId="69" xfId="1" applyNumberFormat="1" applyFont="1" applyFill="1" applyBorder="1" applyAlignment="1" applyProtection="1">
      <alignment shrinkToFit="1"/>
    </xf>
    <xf numFmtId="37" fontId="3" fillId="3" borderId="90" xfId="1" applyNumberFormat="1" applyFont="1" applyFill="1" applyBorder="1" applyProtection="1"/>
    <xf numFmtId="37" fontId="3" fillId="2" borderId="90" xfId="1" applyNumberFormat="1" applyFont="1" applyFill="1" applyBorder="1" applyProtection="1">
      <protection locked="0"/>
    </xf>
    <xf numFmtId="37" fontId="3" fillId="3" borderId="90" xfId="1" applyNumberFormat="1" applyFont="1" applyFill="1" applyBorder="1" applyAlignment="1" applyProtection="1">
      <alignment horizontal="center" shrinkToFit="1"/>
    </xf>
    <xf numFmtId="0" fontId="3" fillId="0" borderId="90" xfId="10" applyBorder="1" applyAlignment="1">
      <alignment vertical="center"/>
    </xf>
    <xf numFmtId="37" fontId="3" fillId="3" borderId="123" xfId="1" applyNumberFormat="1" applyFont="1" applyFill="1" applyBorder="1" applyProtection="1"/>
    <xf numFmtId="37" fontId="3" fillId="5" borderId="123" xfId="14" applyNumberFormat="1" applyFont="1" applyFill="1" applyBorder="1" applyAlignment="1" applyProtection="1"/>
    <xf numFmtId="37" fontId="16" fillId="5" borderId="123" xfId="14" applyNumberFormat="1" applyFont="1" applyFill="1" applyBorder="1" applyAlignment="1" applyProtection="1"/>
    <xf numFmtId="37" fontId="12" fillId="0" borderId="72" xfId="9" applyNumberFormat="1" applyFont="1" applyBorder="1"/>
    <xf numFmtId="0" fontId="3" fillId="0" borderId="69" xfId="10" applyBorder="1" applyAlignment="1">
      <alignment horizontal="right"/>
    </xf>
    <xf numFmtId="0" fontId="3" fillId="3" borderId="110" xfId="1" applyNumberFormat="1" applyFont="1" applyFill="1" applyBorder="1" applyProtection="1"/>
    <xf numFmtId="0" fontId="3" fillId="3" borderId="100" xfId="1" applyNumberFormat="1" applyFont="1" applyFill="1" applyBorder="1" applyProtection="1"/>
    <xf numFmtId="0" fontId="3" fillId="3" borderId="101" xfId="1" applyNumberFormat="1" applyFont="1" applyFill="1" applyBorder="1" applyProtection="1"/>
    <xf numFmtId="0" fontId="3" fillId="0" borderId="81" xfId="10" applyBorder="1"/>
    <xf numFmtId="0" fontId="5" fillId="0" borderId="30" xfId="10" applyFont="1" applyBorder="1" applyAlignment="1">
      <alignment horizontal="center"/>
    </xf>
    <xf numFmtId="38" fontId="5" fillId="0" borderId="91" xfId="10" applyNumberFormat="1" applyFont="1" applyBorder="1" applyAlignment="1">
      <alignment horizontal="center" wrapText="1"/>
    </xf>
    <xf numFmtId="38" fontId="5" fillId="0" borderId="124" xfId="10" applyNumberFormat="1" applyFont="1" applyBorder="1" applyAlignment="1">
      <alignment horizontal="center" wrapText="1"/>
    </xf>
    <xf numFmtId="38" fontId="5" fillId="0" borderId="125" xfId="10" applyNumberFormat="1" applyFont="1" applyBorder="1" applyAlignment="1">
      <alignment horizontal="center" wrapText="1"/>
    </xf>
    <xf numFmtId="0" fontId="3" fillId="0" borderId="77" xfId="10" applyBorder="1"/>
    <xf numFmtId="37" fontId="3" fillId="3" borderId="90" xfId="10" applyNumberFormat="1" applyFill="1" applyBorder="1"/>
    <xf numFmtId="0" fontId="3" fillId="0" borderId="111" xfId="10" applyBorder="1"/>
    <xf numFmtId="37" fontId="3" fillId="3" borderId="125" xfId="10" applyNumberFormat="1" applyFill="1" applyBorder="1"/>
    <xf numFmtId="0" fontId="4" fillId="0" borderId="100" xfId="10" applyFont="1" applyBorder="1"/>
    <xf numFmtId="0" fontId="5" fillId="0" borderId="126" xfId="10" applyFont="1" applyBorder="1" applyAlignment="1">
      <alignment horizontal="center" wrapText="1"/>
    </xf>
    <xf numFmtId="0" fontId="5" fillId="0" borderId="127" xfId="10" applyFont="1" applyBorder="1" applyAlignment="1">
      <alignment horizontal="center" wrapText="1"/>
    </xf>
    <xf numFmtId="0" fontId="5" fillId="0" borderId="87" xfId="10" applyFont="1" applyBorder="1" applyAlignment="1">
      <alignment horizontal="center"/>
    </xf>
    <xf numFmtId="37" fontId="3" fillId="2" borderId="115" xfId="1" applyNumberFormat="1" applyFont="1" applyFill="1" applyBorder="1" applyProtection="1">
      <protection locked="0"/>
    </xf>
    <xf numFmtId="167" fontId="3" fillId="3" borderId="90" xfId="1" applyNumberFormat="1" applyFont="1" applyFill="1" applyBorder="1" applyProtection="1"/>
    <xf numFmtId="167" fontId="3" fillId="2" borderId="128" xfId="1" applyNumberFormat="1" applyFont="1" applyFill="1" applyBorder="1" applyProtection="1">
      <protection locked="0"/>
    </xf>
    <xf numFmtId="167" fontId="3" fillId="2" borderId="90" xfId="1" applyNumberFormat="1" applyFont="1" applyFill="1" applyBorder="1" applyProtection="1">
      <protection locked="0"/>
    </xf>
    <xf numFmtId="37" fontId="3" fillId="2" borderId="129" xfId="1" applyNumberFormat="1" applyFont="1" applyFill="1" applyBorder="1" applyProtection="1">
      <protection locked="0"/>
    </xf>
    <xf numFmtId="0" fontId="3" fillId="0" borderId="130" xfId="10" applyBorder="1"/>
    <xf numFmtId="0" fontId="5" fillId="0" borderId="102" xfId="10" applyFont="1" applyBorder="1" applyAlignment="1">
      <alignment horizontal="center"/>
    </xf>
    <xf numFmtId="38" fontId="5" fillId="0" borderId="104" xfId="10" applyNumberFormat="1" applyFont="1" applyBorder="1" applyAlignment="1">
      <alignment horizontal="center" wrapText="1"/>
    </xf>
    <xf numFmtId="38" fontId="5" fillId="0" borderId="131" xfId="10" applyNumberFormat="1" applyFont="1" applyBorder="1" applyAlignment="1">
      <alignment horizontal="center" wrapText="1"/>
    </xf>
    <xf numFmtId="38" fontId="5" fillId="0" borderId="106" xfId="10" applyNumberFormat="1" applyFont="1" applyBorder="1" applyAlignment="1">
      <alignment horizontal="center" wrapText="1"/>
    </xf>
    <xf numFmtId="38" fontId="3" fillId="3" borderId="90" xfId="1" applyNumberFormat="1" applyFont="1" applyFill="1" applyBorder="1" applyProtection="1"/>
    <xf numFmtId="38" fontId="3" fillId="2" borderId="128" xfId="1" applyNumberFormat="1" applyFont="1" applyFill="1" applyBorder="1" applyProtection="1">
      <protection locked="0"/>
    </xf>
    <xf numFmtId="38" fontId="3" fillId="2" borderId="90" xfId="1" applyNumberFormat="1" applyFont="1" applyFill="1" applyBorder="1" applyProtection="1">
      <protection locked="0"/>
    </xf>
    <xf numFmtId="38" fontId="3" fillId="3" borderId="128" xfId="1" applyNumberFormat="1" applyFont="1" applyFill="1" applyBorder="1" applyProtection="1"/>
    <xf numFmtId="0" fontId="3" fillId="0" borderId="132" xfId="10" applyBorder="1"/>
    <xf numFmtId="38" fontId="3" fillId="3" borderId="119" xfId="1" applyNumberFormat="1" applyFont="1" applyFill="1" applyBorder="1" applyProtection="1"/>
    <xf numFmtId="0" fontId="3" fillId="0" borderId="69" xfId="11" applyFont="1" applyBorder="1" applyAlignment="1">
      <alignment horizontal="right"/>
    </xf>
    <xf numFmtId="0" fontId="3" fillId="3" borderId="78" xfId="1" applyNumberFormat="1" applyFont="1" applyFill="1" applyBorder="1" applyProtection="1"/>
    <xf numFmtId="0" fontId="3" fillId="0" borderId="81" xfId="11" applyFont="1" applyBorder="1"/>
    <xf numFmtId="38" fontId="5" fillId="0" borderId="134" xfId="10" applyNumberFormat="1" applyFont="1" applyBorder="1" applyAlignment="1">
      <alignment horizontal="center" wrapText="1"/>
    </xf>
    <xf numFmtId="0" fontId="5" fillId="0" borderId="69" xfId="11" applyFont="1" applyBorder="1" applyAlignment="1">
      <alignment horizontal="center" wrapText="1"/>
    </xf>
    <xf numFmtId="0" fontId="3" fillId="0" borderId="135" xfId="11" applyFont="1" applyBorder="1"/>
    <xf numFmtId="0" fontId="3" fillId="4" borderId="90" xfId="1" applyNumberFormat="1" applyFont="1" applyFill="1" applyBorder="1" applyProtection="1"/>
    <xf numFmtId="0" fontId="3" fillId="4" borderId="57" xfId="1" applyNumberFormat="1" applyFont="1" applyFill="1" applyBorder="1" applyProtection="1"/>
    <xf numFmtId="0" fontId="3" fillId="4" borderId="136" xfId="1" applyNumberFormat="1" applyFont="1" applyFill="1" applyBorder="1" applyProtection="1"/>
    <xf numFmtId="0" fontId="3" fillId="0" borderId="135" xfId="11" applyFont="1" applyBorder="1" applyAlignment="1">
      <alignment horizontal="left" indent="1"/>
    </xf>
    <xf numFmtId="37" fontId="3" fillId="3" borderId="90" xfId="12" applyNumberFormat="1" applyFont="1" applyFill="1" applyBorder="1" applyProtection="1"/>
    <xf numFmtId="37" fontId="3" fillId="2" borderId="57" xfId="12" applyNumberFormat="1" applyFont="1" applyFill="1" applyBorder="1" applyProtection="1">
      <protection locked="0"/>
    </xf>
    <xf numFmtId="0" fontId="3" fillId="0" borderId="111" xfId="11" applyFont="1" applyBorder="1"/>
    <xf numFmtId="0" fontId="3" fillId="0" borderId="133" xfId="10" applyBorder="1"/>
    <xf numFmtId="0" fontId="4" fillId="0" borderId="133" xfId="10" applyFont="1" applyBorder="1"/>
    <xf numFmtId="0" fontId="3" fillId="0" borderId="137" xfId="10" applyBorder="1"/>
    <xf numFmtId="0" fontId="5" fillId="0" borderId="138" xfId="10" applyFont="1" applyBorder="1" applyAlignment="1">
      <alignment horizontal="center" wrapText="1"/>
    </xf>
    <xf numFmtId="0" fontId="5" fillId="0" borderId="139" xfId="10" applyFont="1" applyBorder="1" applyAlignment="1">
      <alignment horizontal="center" wrapText="1"/>
    </xf>
    <xf numFmtId="0" fontId="5" fillId="0" borderId="140" xfId="10" applyFont="1" applyBorder="1" applyAlignment="1">
      <alignment horizontal="center"/>
    </xf>
    <xf numFmtId="37" fontId="3" fillId="2" borderId="141" xfId="12" applyNumberFormat="1" applyFont="1" applyFill="1" applyBorder="1" applyProtection="1">
      <protection locked="0"/>
    </xf>
    <xf numFmtId="37" fontId="3" fillId="2" borderId="142" xfId="12" applyNumberFormat="1" applyFont="1" applyFill="1" applyBorder="1" applyProtection="1">
      <protection locked="0"/>
    </xf>
    <xf numFmtId="37" fontId="3" fillId="2" borderId="143" xfId="12" applyNumberFormat="1" applyFont="1" applyFill="1" applyBorder="1" applyProtection="1">
      <protection locked="0"/>
    </xf>
    <xf numFmtId="167" fontId="3" fillId="3" borderId="69" xfId="1" applyNumberFormat="1" applyFont="1" applyFill="1" applyBorder="1" applyProtection="1"/>
    <xf numFmtId="167" fontId="3" fillId="2" borderId="69" xfId="1" applyNumberFormat="1" applyFont="1" applyFill="1" applyBorder="1" applyProtection="1">
      <protection locked="0"/>
    </xf>
    <xf numFmtId="0" fontId="14" fillId="0" borderId="144" xfId="11" applyBorder="1"/>
    <xf numFmtId="38" fontId="5" fillId="0" borderId="145" xfId="10" applyNumberFormat="1" applyFont="1" applyBorder="1" applyAlignment="1">
      <alignment horizontal="center" wrapText="1"/>
    </xf>
    <xf numFmtId="38" fontId="5" fillId="0" borderId="146" xfId="10" applyNumberFormat="1" applyFont="1" applyBorder="1" applyAlignment="1">
      <alignment horizontal="center" wrapText="1"/>
    </xf>
    <xf numFmtId="38" fontId="5" fillId="0" borderId="147" xfId="10" applyNumberFormat="1" applyFont="1" applyBorder="1" applyAlignment="1">
      <alignment horizontal="center" wrapText="1"/>
    </xf>
    <xf numFmtId="0" fontId="5" fillId="0" borderId="139" xfId="11" applyFont="1" applyBorder="1" applyAlignment="1">
      <alignment horizontal="center" wrapText="1"/>
    </xf>
    <xf numFmtId="37" fontId="3" fillId="2" borderId="148" xfId="12" applyNumberFormat="1" applyFont="1" applyFill="1" applyBorder="1" applyProtection="1">
      <protection locked="0"/>
    </xf>
    <xf numFmtId="37" fontId="3" fillId="3" borderId="148" xfId="1" applyNumberFormat="1" applyFont="1" applyFill="1" applyBorder="1" applyProtection="1"/>
    <xf numFmtId="0" fontId="3" fillId="0" borderId="20" xfId="11" applyFont="1" applyBorder="1"/>
    <xf numFmtId="37" fontId="3" fillId="3" borderId="149" xfId="12" applyNumberFormat="1" applyFont="1" applyFill="1" applyBorder="1" applyProtection="1"/>
    <xf numFmtId="0" fontId="11" fillId="0" borderId="110" xfId="0" applyFont="1" applyBorder="1" applyAlignment="1">
      <alignment horizontal="centerContinuous"/>
    </xf>
    <xf numFmtId="0" fontId="11" fillId="0" borderId="133" xfId="0" applyFont="1" applyBorder="1" applyAlignment="1">
      <alignment horizontal="centerContinuous"/>
    </xf>
    <xf numFmtId="0" fontId="9" fillId="0" borderId="69" xfId="10" applyFont="1" applyBorder="1" applyAlignment="1">
      <alignment horizontal="center" wrapText="1"/>
    </xf>
    <xf numFmtId="0" fontId="5" fillId="0" borderId="69" xfId="10" applyFont="1" applyBorder="1" applyAlignment="1">
      <alignment horizontal="left"/>
    </xf>
    <xf numFmtId="0" fontId="5" fillId="0" borderId="69" xfId="10" applyFont="1" applyBorder="1" applyAlignment="1">
      <alignment horizontal="center"/>
    </xf>
    <xf numFmtId="0" fontId="3" fillId="0" borderId="150" xfId="0" applyFont="1" applyBorder="1" applyAlignment="1">
      <alignment horizontal="right" vertical="top"/>
    </xf>
    <xf numFmtId="0" fontId="3" fillId="0" borderId="151" xfId="10" applyBorder="1" applyAlignment="1">
      <alignment vertical="top" wrapText="1"/>
    </xf>
    <xf numFmtId="37" fontId="3" fillId="3" borderId="142" xfId="0" applyNumberFormat="1" applyFont="1" applyFill="1" applyBorder="1"/>
    <xf numFmtId="37" fontId="3" fillId="2" borderId="142" xfId="1" applyNumberFormat="1" applyFont="1" applyFill="1" applyBorder="1" applyProtection="1">
      <protection locked="0"/>
    </xf>
    <xf numFmtId="37" fontId="3" fillId="2" borderId="152" xfId="1" applyNumberFormat="1" applyFont="1" applyFill="1" applyBorder="1" applyProtection="1">
      <protection locked="0"/>
    </xf>
    <xf numFmtId="167" fontId="3" fillId="3" borderId="69" xfId="14" applyNumberFormat="1" applyFont="1" applyFill="1" applyBorder="1" applyProtection="1"/>
    <xf numFmtId="0" fontId="3" fillId="0" borderId="151" xfId="0" applyFont="1" applyBorder="1" applyAlignment="1">
      <alignment vertical="top" wrapText="1"/>
    </xf>
    <xf numFmtId="37" fontId="3" fillId="2" borderId="69" xfId="1" applyNumberFormat="1" applyFont="1" applyFill="1" applyBorder="1" applyProtection="1">
      <protection locked="0"/>
    </xf>
    <xf numFmtId="37" fontId="3" fillId="3" borderId="69" xfId="0" applyNumberFormat="1" applyFont="1" applyFill="1" applyBorder="1"/>
    <xf numFmtId="37" fontId="3" fillId="3" borderId="151" xfId="0" applyNumberFormat="1" applyFont="1" applyFill="1" applyBorder="1"/>
    <xf numFmtId="37" fontId="3" fillId="3" borderId="69" xfId="10" applyNumberFormat="1" applyFill="1" applyBorder="1"/>
    <xf numFmtId="37" fontId="3" fillId="4" borderId="69" xfId="14" applyNumberFormat="1" applyFont="1" applyFill="1" applyBorder="1" applyProtection="1"/>
    <xf numFmtId="37" fontId="3" fillId="3" borderId="142" xfId="1" applyNumberFormat="1" applyFont="1" applyFill="1" applyBorder="1" applyProtection="1"/>
    <xf numFmtId="0" fontId="11" fillId="0" borderId="110" xfId="0" applyFont="1" applyBorder="1"/>
    <xf numFmtId="0" fontId="11" fillId="0" borderId="153" xfId="0" applyFont="1" applyBorder="1"/>
    <xf numFmtId="0" fontId="5" fillId="0" borderId="154" xfId="0" applyFont="1" applyBorder="1" applyAlignment="1">
      <alignment horizontal="center" wrapText="1"/>
    </xf>
    <xf numFmtId="0" fontId="5" fillId="0" borderId="69" xfId="0" applyFont="1" applyBorder="1" applyAlignment="1">
      <alignment horizontal="center" wrapText="1"/>
    </xf>
    <xf numFmtId="0" fontId="5" fillId="0" borderId="153" xfId="0" applyFont="1" applyBorder="1" applyAlignment="1">
      <alignment horizontal="center" wrapText="1"/>
    </xf>
    <xf numFmtId="0" fontId="5" fillId="0" borderId="155" xfId="0" applyFont="1" applyBorder="1" applyAlignment="1">
      <alignment horizontal="center" wrapText="1"/>
    </xf>
    <xf numFmtId="0" fontId="5" fillId="0" borderId="156" xfId="0" applyFont="1" applyBorder="1" applyAlignment="1">
      <alignment horizontal="center" wrapText="1"/>
    </xf>
    <xf numFmtId="0" fontId="3" fillId="0" borderId="153" xfId="10" applyBorder="1" applyAlignment="1">
      <alignment horizontal="right"/>
    </xf>
    <xf numFmtId="37" fontId="3" fillId="3" borderId="149" xfId="1" applyNumberFormat="1" applyFont="1" applyFill="1" applyBorder="1" applyProtection="1"/>
    <xf numFmtId="0" fontId="5" fillId="0" borderId="69" xfId="10" applyFont="1" applyBorder="1" applyAlignment="1">
      <alignment horizontal="centerContinuous" wrapText="1"/>
    </xf>
    <xf numFmtId="0" fontId="16" fillId="0" borderId="143" xfId="0" applyFont="1" applyBorder="1" applyAlignment="1">
      <alignment horizontal="left"/>
    </xf>
    <xf numFmtId="0" fontId="3" fillId="2" borderId="69" xfId="0" applyFont="1" applyFill="1" applyBorder="1" applyAlignment="1" applyProtection="1">
      <alignment horizontal="center" wrapText="1"/>
      <protection locked="0"/>
    </xf>
    <xf numFmtId="0" fontId="3" fillId="0" borderId="143" xfId="0" applyFont="1" applyBorder="1" applyAlignment="1">
      <alignment horizontal="left" wrapText="1"/>
    </xf>
    <xf numFmtId="0" fontId="3" fillId="0" borderId="143" xfId="0" applyFont="1" applyBorder="1" applyAlignment="1">
      <alignment horizontal="left"/>
    </xf>
    <xf numFmtId="0" fontId="3" fillId="0" borderId="143" xfId="5" applyBorder="1" applyAlignment="1">
      <alignment horizontal="left"/>
    </xf>
    <xf numFmtId="0" fontId="3" fillId="0" borderId="157" xfId="5" applyBorder="1"/>
    <xf numFmtId="0" fontId="3" fillId="0" borderId="142" xfId="0" applyFont="1" applyBorder="1" applyAlignment="1">
      <alignment horizontal="left"/>
    </xf>
    <xf numFmtId="0" fontId="3" fillId="0" borderId="146" xfId="0" applyFont="1" applyBorder="1" applyAlignment="1">
      <alignment horizontal="right"/>
    </xf>
    <xf numFmtId="0" fontId="11" fillId="0" borderId="157" xfId="0" applyFont="1" applyBorder="1" applyAlignment="1">
      <alignment horizontal="right"/>
    </xf>
    <xf numFmtId="37" fontId="3" fillId="3" borderId="158" xfId="1" applyNumberFormat="1" applyFont="1" applyFill="1" applyBorder="1" applyAlignment="1">
      <alignment horizontal="center" wrapText="1"/>
    </xf>
    <xf numFmtId="37" fontId="3" fillId="3" borderId="158" xfId="1" applyNumberFormat="1" applyFont="1" applyFill="1" applyBorder="1" applyAlignment="1">
      <alignment wrapText="1"/>
    </xf>
    <xf numFmtId="37" fontId="3" fillId="3" borderId="159" xfId="1" applyNumberFormat="1" applyFont="1" applyFill="1" applyBorder="1" applyAlignment="1">
      <alignment horizontal="center" wrapText="1"/>
    </xf>
    <xf numFmtId="0" fontId="3" fillId="0" borderId="64" xfId="5" applyBorder="1" applyAlignment="1">
      <alignment horizontal="right"/>
    </xf>
    <xf numFmtId="37" fontId="3" fillId="3" borderId="149" xfId="1" applyNumberFormat="1" applyFont="1" applyFill="1" applyBorder="1" applyAlignment="1">
      <alignment wrapText="1"/>
    </xf>
    <xf numFmtId="0" fontId="3" fillId="0" borderId="160" xfId="5" applyBorder="1"/>
    <xf numFmtId="0" fontId="9" fillId="0" borderId="143" xfId="5" applyFont="1" applyBorder="1" applyAlignment="1">
      <alignment horizontal="centerContinuous"/>
    </xf>
    <xf numFmtId="0" fontId="5" fillId="0" borderId="160" xfId="5" applyFont="1" applyBorder="1" applyAlignment="1">
      <alignment horizontal="center"/>
    </xf>
    <xf numFmtId="0" fontId="5" fillId="0" borderId="142" xfId="5" applyFont="1" applyBorder="1" applyAlignment="1">
      <alignment horizontal="center"/>
    </xf>
    <xf numFmtId="37" fontId="5" fillId="3" borderId="142" xfId="5" applyNumberFormat="1" applyFont="1" applyFill="1" applyBorder="1"/>
    <xf numFmtId="37" fontId="3" fillId="0" borderId="142" xfId="5" applyNumberFormat="1" applyBorder="1"/>
    <xf numFmtId="0" fontId="3" fillId="2" borderId="143" xfId="5" applyFill="1" applyBorder="1" applyAlignment="1" applyProtection="1">
      <alignment horizontal="left" wrapText="1"/>
      <protection locked="0"/>
    </xf>
    <xf numFmtId="0" fontId="5" fillId="2" borderId="142" xfId="0" applyFont="1" applyFill="1" applyBorder="1" applyAlignment="1" applyProtection="1">
      <alignment horizontal="center"/>
      <protection locked="0"/>
    </xf>
    <xf numFmtId="37" fontId="3" fillId="2" borderId="158" xfId="1" applyNumberFormat="1" applyFont="1" applyFill="1" applyBorder="1" applyProtection="1">
      <protection locked="0"/>
    </xf>
    <xf numFmtId="0" fontId="3" fillId="0" borderId="157" xfId="0" applyFont="1" applyBorder="1"/>
    <xf numFmtId="0" fontId="3" fillId="0" borderId="157" xfId="0" applyFont="1" applyBorder="1" applyAlignment="1">
      <alignment horizontal="right"/>
    </xf>
    <xf numFmtId="0" fontId="3" fillId="0" borderId="110" xfId="0" applyFont="1" applyBorder="1" applyAlignment="1">
      <alignment horizontal="left"/>
    </xf>
    <xf numFmtId="0" fontId="3" fillId="0" borderId="101" xfId="5" applyBorder="1"/>
    <xf numFmtId="0" fontId="5" fillId="0" borderId="143" xfId="10" applyFont="1" applyBorder="1" applyAlignment="1">
      <alignment horizontal="left"/>
    </xf>
    <xf numFmtId="37" fontId="5" fillId="0" borderId="12" xfId="10" applyNumberFormat="1" applyFont="1" applyBorder="1" applyAlignment="1">
      <alignment horizontal="center"/>
    </xf>
    <xf numFmtId="0" fontId="3" fillId="0" borderId="143" xfId="10" applyBorder="1" applyAlignment="1">
      <alignment horizontal="left"/>
    </xf>
    <xf numFmtId="0" fontId="3" fillId="0" borderId="152" xfId="10" applyBorder="1" applyAlignment="1">
      <alignment horizontal="center"/>
    </xf>
    <xf numFmtId="37" fontId="3" fillId="3" borderId="161" xfId="10" applyNumberFormat="1" applyFill="1" applyBorder="1"/>
    <xf numFmtId="0" fontId="3" fillId="0" borderId="160" xfId="10" applyFill="1" applyBorder="1" applyAlignment="1">
      <alignment horizontal="left"/>
    </xf>
    <xf numFmtId="37" fontId="3" fillId="0" borderId="162" xfId="10" applyNumberFormat="1" applyFill="1" applyBorder="1"/>
    <xf numFmtId="0" fontId="3" fillId="0" borderId="151" xfId="10" applyBorder="1" applyAlignment="1">
      <alignment horizontal="center"/>
    </xf>
    <xf numFmtId="37" fontId="3" fillId="4" borderId="142" xfId="10" applyNumberFormat="1" applyFill="1" applyBorder="1"/>
    <xf numFmtId="0" fontId="3" fillId="0" borderId="164" xfId="0" applyFont="1" applyBorder="1" applyAlignment="1">
      <alignment horizontal="left" vertical="center" indent="1"/>
    </xf>
    <xf numFmtId="38" fontId="3" fillId="3" borderId="142" xfId="1" applyNumberFormat="1" applyFont="1" applyFill="1" applyBorder="1" applyProtection="1"/>
    <xf numFmtId="0" fontId="3" fillId="0" borderId="164" xfId="0" applyFont="1" applyBorder="1" applyAlignment="1">
      <alignment vertical="center"/>
    </xf>
    <xf numFmtId="0" fontId="3" fillId="0" borderId="165" xfId="0" applyFont="1" applyBorder="1" applyAlignment="1">
      <alignment vertical="center"/>
    </xf>
    <xf numFmtId="0" fontId="3" fillId="0" borderId="166" xfId="0" applyFont="1" applyBorder="1" applyAlignment="1">
      <alignment horizontal="left" vertical="center" indent="1"/>
    </xf>
    <xf numFmtId="0" fontId="0" fillId="0" borderId="69" xfId="0" applyFont="1" applyBorder="1" applyAlignment="1">
      <alignment horizontal="right" vertical="center"/>
    </xf>
    <xf numFmtId="37" fontId="3" fillId="3" borderId="167" xfId="1" applyNumberFormat="1" applyFont="1" applyFill="1" applyBorder="1" applyAlignment="1" applyProtection="1"/>
    <xf numFmtId="0" fontId="5" fillId="0" borderId="110" xfId="10" applyFont="1" applyBorder="1" applyAlignment="1">
      <alignment horizontal="centerContinuous"/>
    </xf>
    <xf numFmtId="0" fontId="3" fillId="0" borderId="142" xfId="0" applyFont="1" applyBorder="1" applyAlignment="1">
      <alignment horizontal="center" vertical="center"/>
    </xf>
    <xf numFmtId="0" fontId="3" fillId="0" borderId="160" xfId="0" applyFont="1" applyBorder="1" applyAlignment="1">
      <alignment vertical="center"/>
    </xf>
    <xf numFmtId="0" fontId="3" fillId="0" borderId="143" xfId="0" applyFont="1" applyBorder="1" applyAlignment="1">
      <alignment vertical="center"/>
    </xf>
    <xf numFmtId="166" fontId="3" fillId="3" borderId="142" xfId="14" applyNumberFormat="1" applyFont="1" applyFill="1" applyBorder="1" applyAlignment="1" applyProtection="1">
      <alignment wrapText="1"/>
    </xf>
    <xf numFmtId="0" fontId="3" fillId="0" borderId="160" xfId="10" applyBorder="1" applyAlignment="1">
      <alignment vertical="center"/>
    </xf>
    <xf numFmtId="37" fontId="3" fillId="3" borderId="142" xfId="1" applyNumberFormat="1" applyFont="1" applyFill="1" applyBorder="1" applyAlignment="1" applyProtection="1">
      <alignment wrapText="1"/>
    </xf>
    <xf numFmtId="0" fontId="3" fillId="2" borderId="142" xfId="0" applyFont="1" applyFill="1" applyBorder="1" applyAlignment="1" applyProtection="1">
      <alignment horizontal="center" vertical="top"/>
      <protection locked="0"/>
    </xf>
    <xf numFmtId="0" fontId="3" fillId="2" borderId="143" xfId="0" applyFont="1" applyFill="1" applyBorder="1" applyAlignment="1" applyProtection="1">
      <alignment horizontal="left" vertical="top" wrapText="1"/>
      <protection locked="0"/>
    </xf>
    <xf numFmtId="38" fontId="3" fillId="2" borderId="159" xfId="1" applyNumberFormat="1" applyFont="1" applyFill="1" applyBorder="1" applyAlignment="1" applyProtection="1">
      <alignment wrapText="1"/>
      <protection locked="0"/>
    </xf>
    <xf numFmtId="0" fontId="3" fillId="0" borderId="110" xfId="10" applyBorder="1" applyAlignment="1">
      <alignment vertical="top"/>
    </xf>
    <xf numFmtId="0" fontId="3" fillId="2" borderId="69" xfId="1" applyNumberFormat="1" applyFont="1" applyFill="1" applyBorder="1" applyAlignment="1" applyProtection="1">
      <alignment horizontal="center" wrapText="1"/>
      <protection locked="0"/>
    </xf>
    <xf numFmtId="37" fontId="3" fillId="2" borderId="69" xfId="1" applyNumberFormat="1" applyFont="1" applyFill="1" applyBorder="1" applyAlignment="1" applyProtection="1">
      <alignment horizontal="center" wrapText="1"/>
      <protection locked="0"/>
    </xf>
    <xf numFmtId="164" fontId="3" fillId="2" borderId="69" xfId="1" applyNumberFormat="1" applyFont="1" applyFill="1" applyBorder="1" applyAlignment="1" applyProtection="1">
      <alignment horizontal="center" wrapText="1"/>
      <protection locked="0"/>
    </xf>
    <xf numFmtId="37" fontId="3" fillId="2" borderId="69" xfId="10" applyNumberFormat="1" applyFill="1" applyBorder="1" applyProtection="1">
      <protection locked="0"/>
    </xf>
    <xf numFmtId="37" fontId="3" fillId="2" borderId="168" xfId="1" applyNumberFormat="1" applyFont="1" applyFill="1" applyBorder="1" applyProtection="1">
      <protection locked="0"/>
    </xf>
    <xf numFmtId="0" fontId="3" fillId="4" borderId="142" xfId="10" applyFill="1" applyBorder="1"/>
    <xf numFmtId="0" fontId="3" fillId="0" borderId="110" xfId="10" applyBorder="1"/>
    <xf numFmtId="0" fontId="3" fillId="0" borderId="101" xfId="10" applyBorder="1"/>
    <xf numFmtId="37" fontId="3" fillId="2" borderId="163" xfId="1" applyNumberFormat="1" applyFont="1" applyFill="1" applyBorder="1" applyAlignment="1" applyProtection="1">
      <alignment wrapText="1"/>
      <protection locked="0"/>
    </xf>
    <xf numFmtId="37" fontId="3" fillId="3" borderId="169" xfId="10" applyNumberFormat="1" applyFill="1" applyBorder="1" applyAlignment="1">
      <alignment wrapText="1"/>
    </xf>
    <xf numFmtId="0" fontId="5" fillId="0" borderId="100" xfId="10" applyFont="1" applyBorder="1"/>
    <xf numFmtId="0" fontId="5" fillId="0" borderId="101" xfId="10" applyFont="1" applyBorder="1"/>
    <xf numFmtId="0" fontId="5" fillId="0" borderId="64" xfId="10" applyFont="1" applyBorder="1" applyAlignment="1">
      <alignment horizontal="center" wrapText="1"/>
    </xf>
    <xf numFmtId="37" fontId="3" fillId="4" borderId="160" xfId="10" applyNumberFormat="1" applyFill="1" applyBorder="1"/>
    <xf numFmtId="37" fontId="3" fillId="4" borderId="152" xfId="10" applyNumberFormat="1" applyFill="1" applyBorder="1"/>
    <xf numFmtId="0" fontId="3" fillId="0" borderId="160" xfId="10" applyBorder="1" applyAlignment="1">
      <alignment horizontal="left" indent="1"/>
    </xf>
    <xf numFmtId="37" fontId="3" fillId="3" borderId="169" xfId="10" applyNumberFormat="1" applyFill="1" applyBorder="1" applyAlignment="1">
      <alignment horizontal="right"/>
    </xf>
    <xf numFmtId="37" fontId="3" fillId="2" borderId="142" xfId="10" applyNumberFormat="1" applyFill="1" applyBorder="1" applyProtection="1">
      <protection locked="0"/>
    </xf>
    <xf numFmtId="0" fontId="3" fillId="0" borderId="160" xfId="10" applyBorder="1"/>
    <xf numFmtId="0" fontId="3" fillId="0" borderId="170" xfId="10" applyBorder="1"/>
    <xf numFmtId="0" fontId="3" fillId="0" borderId="171" xfId="10" applyBorder="1" applyAlignment="1">
      <alignment horizontal="right"/>
    </xf>
    <xf numFmtId="37" fontId="3" fillId="3" borderId="172" xfId="10" applyNumberFormat="1" applyFill="1" applyBorder="1"/>
    <xf numFmtId="0" fontId="3" fillId="0" borderId="9" xfId="10" quotePrefix="1" applyBorder="1" applyAlignment="1">
      <alignment horizontal="right"/>
    </xf>
    <xf numFmtId="0" fontId="3" fillId="0" borderId="160" xfId="10" quotePrefix="1" applyBorder="1" applyAlignment="1">
      <alignment horizontal="right"/>
    </xf>
    <xf numFmtId="0" fontId="3" fillId="0" borderId="170" xfId="10" applyBorder="1" applyAlignment="1">
      <alignment horizontal="left"/>
    </xf>
    <xf numFmtId="0" fontId="3" fillId="0" borderId="173" xfId="10" applyBorder="1" applyAlignment="1">
      <alignment horizontal="left"/>
    </xf>
    <xf numFmtId="0" fontId="3" fillId="0" borderId="110" xfId="10" applyBorder="1" applyAlignment="1">
      <alignment horizontal="centerContinuous"/>
    </xf>
    <xf numFmtId="0" fontId="3" fillId="0" borderId="101" xfId="10" applyBorder="1" applyAlignment="1">
      <alignment horizontal="centerContinuous"/>
    </xf>
    <xf numFmtId="0" fontId="3" fillId="0" borderId="153" xfId="10" applyBorder="1"/>
    <xf numFmtId="37" fontId="3" fillId="3" borderId="69" xfId="1" applyNumberFormat="1" applyFont="1" applyFill="1" applyBorder="1" applyProtection="1"/>
    <xf numFmtId="0" fontId="5" fillId="2" borderId="69" xfId="10" applyFont="1" applyFill="1" applyBorder="1" applyAlignment="1" applyProtection="1">
      <alignment horizontal="left" vertical="top"/>
      <protection locked="0"/>
    </xf>
    <xf numFmtId="0" fontId="16" fillId="0" borderId="110" xfId="10" applyFont="1" applyBorder="1" applyAlignment="1">
      <alignment horizontal="centerContinuous"/>
    </xf>
    <xf numFmtId="0" fontId="3" fillId="2" borderId="143" xfId="10" applyFill="1" applyBorder="1" applyAlignment="1" applyProtection="1">
      <alignment wrapText="1"/>
      <protection locked="0"/>
    </xf>
    <xf numFmtId="0" fontId="3" fillId="0" borderId="110" xfId="10" applyBorder="1" applyAlignment="1">
      <alignment horizontal="left" indent="1"/>
    </xf>
    <xf numFmtId="0" fontId="5" fillId="0" borderId="110" xfId="15" applyFont="1" applyBorder="1"/>
    <xf numFmtId="0" fontId="5" fillId="0" borderId="69" xfId="15" applyFont="1" applyBorder="1" applyAlignment="1">
      <alignment horizontal="center" wrapText="1"/>
    </xf>
    <xf numFmtId="0" fontId="3" fillId="0" borderId="110" xfId="15" applyBorder="1"/>
    <xf numFmtId="37" fontId="5" fillId="0" borderId="69" xfId="17" applyFont="1" applyBorder="1"/>
    <xf numFmtId="37" fontId="3" fillId="0" borderId="69" xfId="17" applyBorder="1"/>
    <xf numFmtId="37" fontId="11" fillId="0" borderId="177" xfId="17" applyFont="1" applyBorder="1"/>
    <xf numFmtId="37" fontId="3" fillId="0" borderId="179" xfId="17" applyBorder="1" applyAlignment="1">
      <alignment horizontal="right"/>
    </xf>
    <xf numFmtId="37" fontId="3" fillId="0" borderId="69" xfId="17" applyBorder="1" applyAlignment="1">
      <alignment horizontal="center"/>
    </xf>
    <xf numFmtId="37" fontId="5" fillId="0" borderId="186" xfId="18" applyFont="1" applyBorder="1" applyAlignment="1">
      <alignment horizontal="centerContinuous"/>
    </xf>
    <xf numFmtId="37" fontId="5" fillId="0" borderId="186" xfId="18" applyFont="1" applyBorder="1" applyAlignment="1">
      <alignment horizontal="centerContinuous" wrapText="1"/>
    </xf>
    <xf numFmtId="37" fontId="5" fillId="0" borderId="187" xfId="18" applyFont="1" applyBorder="1" applyAlignment="1">
      <alignment horizontal="centerContinuous" wrapText="1"/>
    </xf>
    <xf numFmtId="37" fontId="5" fillId="0" borderId="69" xfId="18" applyFont="1" applyBorder="1" applyAlignment="1">
      <alignment horizontal="centerContinuous" wrapText="1"/>
    </xf>
    <xf numFmtId="0" fontId="3" fillId="0" borderId="188" xfId="18" applyNumberFormat="1" applyBorder="1" applyAlignment="1">
      <alignment horizontal="left"/>
    </xf>
    <xf numFmtId="0" fontId="3" fillId="5" borderId="186" xfId="1" applyNumberFormat="1" applyFont="1" applyFill="1" applyBorder="1" applyAlignment="1" applyProtection="1"/>
    <xf numFmtId="0" fontId="3" fillId="5" borderId="182" xfId="1" applyNumberFormat="1" applyFont="1" applyFill="1" applyBorder="1" applyAlignment="1" applyProtection="1"/>
    <xf numFmtId="0" fontId="3" fillId="5" borderId="183" xfId="1" applyNumberFormat="1" applyFont="1" applyFill="1" applyBorder="1" applyAlignment="1" applyProtection="1"/>
    <xf numFmtId="37" fontId="3" fillId="0" borderId="189" xfId="18" applyBorder="1"/>
    <xf numFmtId="38" fontId="3" fillId="2" borderId="188" xfId="1" applyNumberFormat="1" applyFont="1" applyFill="1" applyBorder="1" applyAlignment="1" applyProtection="1">
      <protection locked="0"/>
    </xf>
    <xf numFmtId="38" fontId="3" fillId="3" borderId="190" xfId="1" applyNumberFormat="1" applyFont="1" applyFill="1" applyBorder="1" applyAlignment="1" applyProtection="1"/>
    <xf numFmtId="38" fontId="3" fillId="2" borderId="189" xfId="1" applyNumberFormat="1" applyFont="1" applyFill="1" applyBorder="1" applyAlignment="1" applyProtection="1">
      <protection locked="0"/>
    </xf>
    <xf numFmtId="38" fontId="3" fillId="3" borderId="187" xfId="1" applyNumberFormat="1" applyFont="1" applyFill="1" applyBorder="1" applyAlignment="1" applyProtection="1"/>
    <xf numFmtId="37" fontId="3" fillId="0" borderId="154" xfId="18" applyBorder="1" applyAlignment="1">
      <alignment horizontal="left" indent="1"/>
    </xf>
    <xf numFmtId="38" fontId="3" fillId="3" borderId="191" xfId="1" applyNumberFormat="1" applyFont="1" applyFill="1" applyBorder="1" applyAlignment="1" applyProtection="1"/>
    <xf numFmtId="37" fontId="3" fillId="0" borderId="154" xfId="18" applyBorder="1" applyAlignment="1">
      <alignment horizontal="left" wrapText="1" indent="1"/>
    </xf>
    <xf numFmtId="38" fontId="3" fillId="3" borderId="192" xfId="1" applyNumberFormat="1" applyFont="1" applyFill="1" applyBorder="1" applyAlignment="1" applyProtection="1"/>
    <xf numFmtId="37" fontId="3" fillId="0" borderId="110" xfId="18" applyBorder="1"/>
    <xf numFmtId="166" fontId="7" fillId="0" borderId="181" xfId="1" applyNumberFormat="1" applyFont="1" applyBorder="1" applyAlignment="1" applyProtection="1"/>
    <xf numFmtId="37" fontId="4" fillId="0" borderId="181" xfId="18" applyFont="1" applyBorder="1"/>
    <xf numFmtId="37" fontId="3" fillId="0" borderId="181" xfId="18" applyBorder="1"/>
    <xf numFmtId="0" fontId="3" fillId="0" borderId="181" xfId="10" applyBorder="1"/>
    <xf numFmtId="37" fontId="3" fillId="2" borderId="69" xfId="18" quotePrefix="1" applyFill="1" applyBorder="1" applyAlignment="1" applyProtection="1">
      <alignment horizontal="left"/>
      <protection locked="0"/>
    </xf>
    <xf numFmtId="0" fontId="5" fillId="0" borderId="184" xfId="10" applyFont="1" applyBorder="1"/>
    <xf numFmtId="37" fontId="5" fillId="0" borderId="155" xfId="22" applyFont="1" applyBorder="1" applyAlignment="1">
      <alignment horizontal="center" wrapText="1"/>
    </xf>
    <xf numFmtId="37" fontId="5" fillId="0" borderId="156" xfId="22" applyFont="1" applyBorder="1" applyAlignment="1">
      <alignment horizontal="center" wrapText="1"/>
    </xf>
    <xf numFmtId="37" fontId="5" fillId="0" borderId="194" xfId="22" applyFont="1" applyBorder="1" applyAlignment="1">
      <alignment horizontal="centerContinuous"/>
    </xf>
    <xf numFmtId="37" fontId="3" fillId="0" borderId="195" xfId="22" applyBorder="1" applyAlignment="1">
      <alignment horizontal="right"/>
    </xf>
    <xf numFmtId="166" fontId="3" fillId="4" borderId="69" xfId="1" applyNumberFormat="1" applyFont="1" applyFill="1" applyBorder="1" applyAlignment="1" applyProtection="1">
      <alignment horizontal="centerContinuous"/>
    </xf>
    <xf numFmtId="37" fontId="3" fillId="3" borderId="196" xfId="1" applyNumberFormat="1" applyFont="1" applyFill="1" applyBorder="1" applyAlignment="1" applyProtection="1"/>
    <xf numFmtId="37" fontId="5" fillId="0" borderId="193" xfId="22" applyFont="1" applyBorder="1" applyAlignment="1">
      <alignment horizontal="left"/>
    </xf>
    <xf numFmtId="37" fontId="5" fillId="0" borderId="155" xfId="22" applyFont="1" applyBorder="1" applyAlignment="1">
      <alignment horizontal="left"/>
    </xf>
    <xf numFmtId="0" fontId="3" fillId="2" borderId="12" xfId="15" applyFill="1" applyBorder="1" applyAlignment="1" applyProtection="1">
      <alignment wrapText="1"/>
      <protection locked="0"/>
    </xf>
    <xf numFmtId="37" fontId="3" fillId="2" borderId="12" xfId="14" applyNumberFormat="1" applyFont="1" applyFill="1" applyBorder="1" applyProtection="1">
      <protection locked="0"/>
    </xf>
    <xf numFmtId="10" fontId="3" fillId="2" borderId="12" xfId="26" applyNumberFormat="1" applyFont="1" applyFill="1" applyBorder="1" applyProtection="1">
      <protection locked="0"/>
    </xf>
    <xf numFmtId="0" fontId="3" fillId="2" borderId="142" xfId="15" applyFill="1" applyBorder="1" applyAlignment="1" applyProtection="1">
      <alignment wrapText="1"/>
      <protection locked="0"/>
    </xf>
    <xf numFmtId="10" fontId="3" fillId="2" borderId="142" xfId="26" applyNumberFormat="1" applyFont="1" applyFill="1" applyBorder="1" applyProtection="1">
      <protection locked="0"/>
    </xf>
    <xf numFmtId="10" fontId="3" fillId="2" borderId="197" xfId="26" applyNumberFormat="1" applyFont="1" applyFill="1" applyBorder="1" applyProtection="1">
      <protection locked="0"/>
    </xf>
    <xf numFmtId="166" fontId="3" fillId="4" borderId="69" xfId="14" applyNumberFormat="1" applyFont="1" applyFill="1" applyBorder="1" applyAlignment="1" applyProtection="1">
      <alignment horizontal="centerContinuous"/>
    </xf>
    <xf numFmtId="37" fontId="3" fillId="3" borderId="196" xfId="14" applyNumberFormat="1" applyFont="1" applyFill="1" applyBorder="1" applyAlignment="1" applyProtection="1"/>
    <xf numFmtId="37" fontId="11" fillId="0" borderId="194" xfId="22" applyFont="1" applyBorder="1" applyAlignment="1">
      <alignment horizontal="centerContinuous"/>
    </xf>
    <xf numFmtId="0" fontId="3" fillId="0" borderId="110" xfId="15" applyBorder="1" applyAlignment="1">
      <alignment horizontal="centerContinuous"/>
    </xf>
    <xf numFmtId="0" fontId="5" fillId="0" borderId="193" xfId="15" applyFont="1" applyBorder="1" applyAlignment="1">
      <alignment horizontal="center"/>
    </xf>
    <xf numFmtId="164" fontId="3" fillId="2" borderId="69" xfId="10" applyNumberFormat="1" applyFill="1" applyBorder="1" applyProtection="1">
      <protection locked="0"/>
    </xf>
    <xf numFmtId="0" fontId="16" fillId="0" borderId="174" xfId="10" applyFont="1" applyBorder="1"/>
    <xf numFmtId="0" fontId="16" fillId="0" borderId="175" xfId="10" applyFont="1" applyBorder="1"/>
    <xf numFmtId="0" fontId="3" fillId="0" borderId="143" xfId="10" applyBorder="1"/>
    <xf numFmtId="0" fontId="3" fillId="0" borderId="143" xfId="10" applyBorder="1" applyAlignment="1">
      <alignment horizontal="centerContinuous" wrapText="1"/>
    </xf>
    <xf numFmtId="0" fontId="5" fillId="0" borderId="168" xfId="10" applyFont="1" applyBorder="1" applyAlignment="1">
      <alignment horizontal="centerContinuous" wrapText="1"/>
    </xf>
    <xf numFmtId="0" fontId="11" fillId="0" borderId="143" xfId="10" applyFont="1" applyBorder="1" applyAlignment="1">
      <alignment horizontal="center" wrapText="1"/>
    </xf>
    <xf numFmtId="0" fontId="5" fillId="0" borderId="198" xfId="10" applyFont="1" applyBorder="1" applyAlignment="1">
      <alignment horizontal="center" wrapText="1"/>
    </xf>
    <xf numFmtId="0" fontId="5" fillId="0" borderId="173" xfId="10" applyFont="1" applyBorder="1" applyAlignment="1">
      <alignment horizontal="center" wrapText="1"/>
    </xf>
    <xf numFmtId="0" fontId="5" fillId="0" borderId="199" xfId="10" applyFont="1" applyBorder="1" applyAlignment="1">
      <alignment horizontal="center" wrapText="1"/>
    </xf>
    <xf numFmtId="0" fontId="3" fillId="4" borderId="143" xfId="14" applyNumberFormat="1" applyFont="1" applyFill="1" applyBorder="1" applyProtection="1"/>
    <xf numFmtId="0" fontId="3" fillId="4" borderId="168" xfId="14" applyNumberFormat="1" applyFont="1" applyFill="1" applyBorder="1" applyProtection="1"/>
    <xf numFmtId="0" fontId="3" fillId="4" borderId="142" xfId="14" applyNumberFormat="1" applyFont="1" applyFill="1" applyBorder="1" applyProtection="1"/>
    <xf numFmtId="37" fontId="16" fillId="3" borderId="57" xfId="19" applyNumberFormat="1" applyFont="1" applyFill="1" applyBorder="1" applyProtection="1"/>
    <xf numFmtId="37" fontId="16" fillId="2" borderId="57" xfId="19" applyNumberFormat="1" applyFont="1" applyFill="1" applyBorder="1" applyProtection="1">
      <protection locked="0"/>
    </xf>
    <xf numFmtId="10" fontId="3" fillId="3" borderId="143" xfId="20" applyNumberFormat="1" applyFont="1" applyFill="1" applyBorder="1" applyProtection="1"/>
    <xf numFmtId="0" fontId="3" fillId="3" borderId="168" xfId="10" applyFill="1" applyBorder="1"/>
    <xf numFmtId="37" fontId="3" fillId="3" borderId="142" xfId="14" applyNumberFormat="1" applyFont="1" applyFill="1" applyBorder="1" applyProtection="1"/>
    <xf numFmtId="37" fontId="16" fillId="2" borderId="142" xfId="19" applyNumberFormat="1" applyFont="1" applyFill="1" applyBorder="1" applyProtection="1">
      <protection locked="0"/>
    </xf>
    <xf numFmtId="37" fontId="16" fillId="2" borderId="201" xfId="19" applyNumberFormat="1" applyFont="1" applyFill="1" applyBorder="1" applyProtection="1">
      <protection locked="0"/>
    </xf>
    <xf numFmtId="0" fontId="16" fillId="0" borderId="30" xfId="10" applyFont="1" applyBorder="1"/>
    <xf numFmtId="0" fontId="16" fillId="0" borderId="65" xfId="10" applyFont="1" applyBorder="1"/>
    <xf numFmtId="0" fontId="20" fillId="0" borderId="202" xfId="10" applyFont="1" applyBorder="1"/>
    <xf numFmtId="0" fontId="3" fillId="0" borderId="202" xfId="10" applyBorder="1"/>
    <xf numFmtId="0" fontId="3" fillId="0" borderId="143" xfId="10" applyBorder="1" applyAlignment="1">
      <alignment horizontal="left" indent="1"/>
    </xf>
    <xf numFmtId="0" fontId="3" fillId="0" borderId="202" xfId="10" applyBorder="1" applyAlignment="1">
      <alignment horizontal="left" indent="1"/>
    </xf>
    <xf numFmtId="0" fontId="3" fillId="4" borderId="143" xfId="19" applyNumberFormat="1" applyFont="1" applyFill="1" applyBorder="1" applyProtection="1"/>
    <xf numFmtId="0" fontId="3" fillId="4" borderId="202" xfId="19" applyNumberFormat="1" applyFont="1" applyFill="1" applyBorder="1" applyProtection="1"/>
    <xf numFmtId="0" fontId="3" fillId="4" borderId="203" xfId="19" applyNumberFormat="1" applyFont="1" applyFill="1" applyBorder="1" applyProtection="1"/>
    <xf numFmtId="0" fontId="3" fillId="0" borderId="168" xfId="10" applyBorder="1"/>
    <xf numFmtId="0" fontId="16" fillId="0" borderId="143" xfId="10" applyFont="1" applyBorder="1"/>
    <xf numFmtId="0" fontId="17" fillId="0" borderId="202" xfId="10" applyFont="1" applyBorder="1" applyAlignment="1">
      <alignment horizontal="left" indent="1"/>
    </xf>
    <xf numFmtId="37" fontId="16" fillId="3" borderId="142" xfId="19" applyNumberFormat="1" applyFont="1" applyFill="1" applyBorder="1" applyProtection="1"/>
    <xf numFmtId="0" fontId="3" fillId="4" borderId="142" xfId="19" applyNumberFormat="1" applyFont="1" applyFill="1" applyBorder="1" applyProtection="1"/>
    <xf numFmtId="37" fontId="16" fillId="3" borderId="201" xfId="19" applyNumberFormat="1" applyFont="1" applyFill="1" applyBorder="1" applyProtection="1"/>
    <xf numFmtId="167" fontId="3" fillId="3" borderId="142" xfId="20" applyNumberFormat="1" applyFont="1" applyFill="1" applyBorder="1" applyProtection="1"/>
    <xf numFmtId="0" fontId="3" fillId="0" borderId="204" xfId="10" applyBorder="1"/>
    <xf numFmtId="0" fontId="3" fillId="0" borderId="194" xfId="10" applyBorder="1"/>
    <xf numFmtId="37" fontId="3" fillId="3" borderId="197" xfId="14" applyNumberFormat="1" applyFont="1" applyFill="1" applyBorder="1" applyProtection="1"/>
    <xf numFmtId="0" fontId="3" fillId="0" borderId="205" xfId="10" applyBorder="1"/>
    <xf numFmtId="0" fontId="4" fillId="0" borderId="202" xfId="10" applyFont="1" applyBorder="1"/>
    <xf numFmtId="0" fontId="3" fillId="0" borderId="203" xfId="10" applyBorder="1"/>
    <xf numFmtId="0" fontId="3" fillId="0" borderId="143" xfId="10" applyBorder="1" applyAlignment="1">
      <alignment horizontal="centerContinuous"/>
    </xf>
    <xf numFmtId="0" fontId="3" fillId="0" borderId="202" xfId="10" applyBorder="1" applyAlignment="1">
      <alignment horizontal="centerContinuous"/>
    </xf>
    <xf numFmtId="0" fontId="3" fillId="0" borderId="168" xfId="10" applyBorder="1" applyAlignment="1">
      <alignment horizontal="centerContinuous"/>
    </xf>
    <xf numFmtId="0" fontId="16" fillId="0" borderId="204" xfId="10" applyFont="1" applyBorder="1"/>
    <xf numFmtId="0" fontId="5" fillId="0" borderId="204" xfId="10" applyFont="1" applyBorder="1" applyAlignment="1">
      <alignment horizontal="center" wrapText="1"/>
    </xf>
    <xf numFmtId="0" fontId="5" fillId="0" borderId="206" xfId="10" applyFont="1" applyBorder="1" applyAlignment="1">
      <alignment horizontal="center" wrapText="1"/>
    </xf>
    <xf numFmtId="0" fontId="21" fillId="0" borderId="69" xfId="10" applyFont="1" applyBorder="1" applyAlignment="1">
      <alignment horizontal="left" indent="1"/>
    </xf>
    <xf numFmtId="0" fontId="21" fillId="0" borderId="69" xfId="10" applyFont="1" applyBorder="1"/>
    <xf numFmtId="0" fontId="3" fillId="4" borderId="202" xfId="14" applyNumberFormat="1" applyFont="1" applyFill="1" applyBorder="1" applyProtection="1"/>
    <xf numFmtId="0" fontId="3" fillId="4" borderId="163" xfId="14" applyNumberFormat="1" applyFont="1" applyFill="1" applyBorder="1" applyProtection="1"/>
    <xf numFmtId="0" fontId="3" fillId="2" borderId="69" xfId="10" applyFill="1" applyBorder="1" applyAlignment="1" applyProtection="1">
      <alignment wrapText="1"/>
      <protection locked="0"/>
    </xf>
    <xf numFmtId="37" fontId="3" fillId="2" borderId="152" xfId="14" applyNumberFormat="1" applyFont="1" applyFill="1" applyBorder="1" applyProtection="1">
      <protection locked="0"/>
    </xf>
    <xf numFmtId="37" fontId="3" fillId="3" borderId="57" xfId="14" applyNumberFormat="1" applyFont="1" applyFill="1" applyBorder="1" applyProtection="1"/>
    <xf numFmtId="37" fontId="3" fillId="3" borderId="148" xfId="14" applyNumberFormat="1" applyFont="1" applyFill="1" applyBorder="1" applyProtection="1"/>
    <xf numFmtId="0" fontId="3" fillId="3" borderId="69" xfId="10" applyFill="1" applyBorder="1"/>
    <xf numFmtId="10" fontId="3" fillId="2" borderId="142" xfId="20" applyNumberFormat="1" applyFont="1" applyFill="1" applyBorder="1" applyProtection="1">
      <protection locked="0"/>
    </xf>
    <xf numFmtId="10" fontId="3" fillId="3" borderId="142" xfId="20" applyNumberFormat="1" applyFont="1" applyFill="1" applyBorder="1" applyProtection="1"/>
    <xf numFmtId="0" fontId="3" fillId="2" borderId="30" xfId="10" applyFill="1" applyBorder="1" applyAlignment="1" applyProtection="1">
      <alignment wrapText="1"/>
      <protection locked="0"/>
    </xf>
    <xf numFmtId="37" fontId="3" fillId="2" borderId="142" xfId="14" applyNumberFormat="1" applyFont="1" applyFill="1" applyBorder="1" applyProtection="1">
      <protection locked="0"/>
    </xf>
    <xf numFmtId="37" fontId="3" fillId="3" borderId="142" xfId="10" applyNumberFormat="1" applyFill="1" applyBorder="1"/>
    <xf numFmtId="37" fontId="3" fillId="3" borderId="148" xfId="10" applyNumberFormat="1" applyFill="1" applyBorder="1"/>
    <xf numFmtId="0" fontId="3" fillId="4" borderId="204" xfId="14" applyNumberFormat="1" applyFont="1" applyFill="1" applyBorder="1" applyProtection="1"/>
    <xf numFmtId="0" fontId="3" fillId="4" borderId="194" xfId="14" applyNumberFormat="1" applyFont="1" applyFill="1" applyBorder="1" applyProtection="1"/>
    <xf numFmtId="0" fontId="3" fillId="4" borderId="195" xfId="14" applyNumberFormat="1" applyFont="1" applyFill="1" applyBorder="1" applyProtection="1"/>
    <xf numFmtId="10" fontId="3" fillId="3" borderId="142" xfId="20" applyNumberFormat="1" applyFont="1" applyFill="1" applyBorder="1"/>
    <xf numFmtId="10" fontId="3" fillId="3" borderId="148" xfId="20" applyNumberFormat="1" applyFont="1" applyFill="1" applyBorder="1"/>
    <xf numFmtId="0" fontId="3" fillId="4" borderId="64" xfId="14" applyNumberFormat="1" applyFont="1" applyFill="1" applyBorder="1" applyProtection="1"/>
    <xf numFmtId="0" fontId="3" fillId="0" borderId="142" xfId="10" applyBorder="1"/>
    <xf numFmtId="0" fontId="3" fillId="4" borderId="30" xfId="14" applyNumberFormat="1" applyFont="1" applyFill="1" applyBorder="1" applyProtection="1"/>
    <xf numFmtId="0" fontId="3" fillId="4" borderId="65" xfId="14" applyNumberFormat="1" applyFont="1" applyFill="1" applyBorder="1" applyProtection="1"/>
    <xf numFmtId="0" fontId="3" fillId="4" borderId="29" xfId="14" applyNumberFormat="1" applyFont="1" applyFill="1" applyBorder="1" applyProtection="1"/>
    <xf numFmtId="38" fontId="3" fillId="3" borderId="148" xfId="14" applyNumberFormat="1" applyFont="1" applyFill="1" applyBorder="1" applyProtection="1"/>
    <xf numFmtId="0" fontId="3" fillId="0" borderId="166" xfId="10" applyBorder="1"/>
    <xf numFmtId="0" fontId="21" fillId="0" borderId="173" xfId="10" applyFont="1" applyBorder="1"/>
    <xf numFmtId="37" fontId="21" fillId="0" borderId="101" xfId="10" applyNumberFormat="1" applyFont="1" applyBorder="1"/>
    <xf numFmtId="0" fontId="3" fillId="0" borderId="69" xfId="10" applyBorder="1" applyAlignment="1">
      <alignment horizontal="left" indent="1"/>
    </xf>
    <xf numFmtId="0" fontId="3" fillId="4" borderId="174" xfId="14" applyNumberFormat="1" applyFont="1" applyFill="1" applyBorder="1" applyProtection="1"/>
    <xf numFmtId="0" fontId="3" fillId="4" borderId="162" xfId="14" applyNumberFormat="1" applyFont="1" applyFill="1" applyBorder="1" applyProtection="1"/>
    <xf numFmtId="0" fontId="3" fillId="4" borderId="175" xfId="14" applyNumberFormat="1" applyFont="1" applyFill="1" applyBorder="1" applyProtection="1"/>
    <xf numFmtId="0" fontId="3" fillId="4" borderId="51" xfId="14" applyNumberFormat="1" applyFont="1" applyFill="1" applyBorder="1" applyProtection="1"/>
    <xf numFmtId="0" fontId="3" fillId="4" borderId="20" xfId="14" applyNumberFormat="1" applyFont="1" applyFill="1" applyBorder="1" applyProtection="1"/>
    <xf numFmtId="0" fontId="3" fillId="4" borderId="72" xfId="14" applyNumberFormat="1" applyFont="1" applyFill="1" applyBorder="1" applyProtection="1"/>
    <xf numFmtId="0" fontId="3" fillId="4" borderId="71" xfId="14" applyNumberFormat="1" applyFont="1" applyFill="1" applyBorder="1" applyProtection="1"/>
    <xf numFmtId="0" fontId="3" fillId="0" borderId="28" xfId="5" applyBorder="1" applyAlignment="1">
      <alignment horizontal="left"/>
    </xf>
    <xf numFmtId="0" fontId="3" fillId="0" borderId="110" xfId="0" applyFont="1" applyBorder="1" applyAlignment="1">
      <alignment horizontal="left"/>
    </xf>
    <xf numFmtId="0" fontId="3" fillId="0" borderId="19" xfId="10" applyBorder="1" applyAlignment="1">
      <alignment wrapText="1"/>
    </xf>
    <xf numFmtId="0" fontId="3" fillId="2" borderId="143" xfId="5" applyFill="1" applyBorder="1" applyAlignment="1" applyProtection="1">
      <alignment horizontal="left" wrapText="1"/>
      <protection locked="0"/>
    </xf>
    <xf numFmtId="0" fontId="3" fillId="0" borderId="143" xfId="0" applyFont="1" applyBorder="1" applyAlignment="1">
      <alignment vertical="center" wrapText="1"/>
    </xf>
    <xf numFmtId="0" fontId="3" fillId="0" borderId="160" xfId="10" applyBorder="1" applyAlignment="1">
      <alignment vertical="center" wrapText="1"/>
    </xf>
    <xf numFmtId="0" fontId="3" fillId="0" borderId="110" xfId="10" applyBorder="1" applyAlignment="1">
      <alignment vertical="top" wrapText="1"/>
    </xf>
    <xf numFmtId="0" fontId="3" fillId="2" borderId="69" xfId="10" applyFill="1" applyBorder="1" applyAlignment="1" applyProtection="1">
      <alignment horizontal="center"/>
      <protection locked="0"/>
    </xf>
    <xf numFmtId="0" fontId="3" fillId="2" borderId="110" xfId="10" applyFill="1" applyBorder="1" applyAlignment="1" applyProtection="1">
      <alignment horizontal="left" wrapText="1"/>
      <protection locked="0"/>
    </xf>
    <xf numFmtId="0" fontId="3" fillId="2" borderId="0" xfId="4" applyFont="1" applyFill="1" applyBorder="1" applyAlignment="1" applyProtection="1">
      <alignment horizontal="left"/>
      <protection locked="0"/>
    </xf>
    <xf numFmtId="0" fontId="5" fillId="2" borderId="71" xfId="0" applyFont="1" applyFill="1" applyBorder="1" applyAlignment="1" applyProtection="1">
      <alignment horizontal="left" wrapText="1"/>
      <protection locked="0"/>
    </xf>
    <xf numFmtId="0" fontId="5" fillId="0" borderId="72" xfId="0" applyFont="1" applyFill="1" applyBorder="1" applyAlignment="1" applyProtection="1">
      <alignment horizontal="left" wrapText="1"/>
      <protection locked="0"/>
    </xf>
    <xf numFmtId="0" fontId="3" fillId="0" borderId="185" xfId="0" applyFont="1" applyBorder="1"/>
    <xf numFmtId="0" fontId="3" fillId="0" borderId="210" xfId="10" applyBorder="1"/>
    <xf numFmtId="0" fontId="3" fillId="0" borderId="57" xfId="10" applyBorder="1"/>
    <xf numFmtId="0" fontId="3" fillId="0" borderId="195" xfId="10" applyBorder="1" applyAlignment="1">
      <alignment horizontal="right"/>
    </xf>
    <xf numFmtId="0" fontId="5" fillId="0" borderId="113" xfId="0" applyFont="1" applyBorder="1" applyAlignment="1">
      <alignment horizontal="centerContinuous" wrapText="1"/>
    </xf>
    <xf numFmtId="0" fontId="5" fillId="0" borderId="105" xfId="0" applyFont="1" applyBorder="1" applyAlignment="1">
      <alignment horizontal="centerContinuous" wrapText="1"/>
    </xf>
    <xf numFmtId="0" fontId="5" fillId="0" borderId="114" xfId="0" applyFont="1" applyBorder="1" applyAlignment="1">
      <alignment horizontal="centerContinuous" wrapText="1"/>
    </xf>
    <xf numFmtId="0" fontId="5" fillId="0" borderId="81" xfId="0" applyFont="1" applyBorder="1" applyAlignment="1">
      <alignment horizontal="centerContinuous"/>
    </xf>
    <xf numFmtId="0" fontId="5" fillId="0" borderId="65" xfId="0" applyFont="1" applyBorder="1" applyAlignment="1">
      <alignment horizontal="centerContinuous"/>
    </xf>
    <xf numFmtId="0" fontId="5" fillId="0" borderId="31" xfId="0" applyFont="1" applyBorder="1" applyAlignment="1">
      <alignment horizontal="centerContinuous"/>
    </xf>
    <xf numFmtId="166" fontId="3" fillId="0" borderId="110" xfId="1" applyNumberFormat="1" applyFont="1" applyBorder="1" applyAlignment="1" applyProtection="1">
      <alignment horizontal="centerContinuous"/>
      <protection locked="0"/>
    </xf>
    <xf numFmtId="166" fontId="3" fillId="0" borderId="100" xfId="1" applyNumberFormat="1" applyFont="1" applyBorder="1" applyAlignment="1" applyProtection="1">
      <alignment horizontal="centerContinuous"/>
      <protection locked="0"/>
    </xf>
    <xf numFmtId="166" fontId="3" fillId="0" borderId="101" xfId="1" applyNumberFormat="1" applyFont="1" applyBorder="1" applyAlignment="1" applyProtection="1">
      <alignment horizontal="centerContinuous"/>
      <protection locked="0"/>
    </xf>
    <xf numFmtId="0" fontId="3" fillId="3" borderId="211" xfId="1" applyNumberFormat="1" applyFont="1" applyFill="1" applyBorder="1" applyProtection="1"/>
    <xf numFmtId="0" fontId="5" fillId="0" borderId="180" xfId="10" applyFont="1" applyBorder="1" applyAlignment="1">
      <alignment horizontal="centerContinuous" wrapText="1"/>
    </xf>
    <xf numFmtId="0" fontId="5" fillId="0" borderId="154" xfId="10" applyFont="1" applyBorder="1" applyAlignment="1">
      <alignment horizontal="centerContinuous" wrapText="1"/>
    </xf>
    <xf numFmtId="0" fontId="5" fillId="0" borderId="156" xfId="10" applyFont="1" applyBorder="1" applyAlignment="1">
      <alignment horizontal="centerContinuous" wrapText="1"/>
    </xf>
    <xf numFmtId="0" fontId="3" fillId="0" borderId="212" xfId="10" applyBorder="1" applyAlignment="1">
      <alignment horizontal="center" wrapText="1"/>
    </xf>
    <xf numFmtId="0" fontId="5" fillId="0" borderId="213" xfId="10" applyFont="1" applyBorder="1" applyAlignment="1">
      <alignment horizontal="centerContinuous"/>
    </xf>
    <xf numFmtId="0" fontId="5" fillId="0" borderId="214" xfId="10" applyFont="1" applyBorder="1" applyAlignment="1">
      <alignment horizontal="centerContinuous"/>
    </xf>
    <xf numFmtId="0" fontId="5" fillId="0" borderId="215" xfId="10" applyFont="1" applyBorder="1" applyAlignment="1">
      <alignment horizontal="centerContinuous"/>
    </xf>
    <xf numFmtId="0" fontId="3" fillId="0" borderId="0" xfId="0" applyFont="1" applyFill="1" applyBorder="1" applyAlignment="1" applyProtection="1">
      <alignment horizontal="center" vertical="top"/>
      <protection locked="0"/>
    </xf>
    <xf numFmtId="0" fontId="3" fillId="0" borderId="0" xfId="0" applyFont="1" applyFill="1" applyBorder="1" applyAlignment="1" applyProtection="1">
      <alignment horizontal="left" vertical="top" wrapText="1"/>
      <protection locked="0"/>
    </xf>
    <xf numFmtId="38" fontId="3" fillId="0" borderId="216" xfId="1" applyNumberFormat="1" applyFont="1" applyFill="1" applyBorder="1" applyAlignment="1" applyProtection="1">
      <alignment wrapText="1"/>
      <protection locked="0"/>
    </xf>
    <xf numFmtId="38" fontId="3" fillId="0" borderId="0" xfId="16" applyNumberFormat="1" applyFill="1" applyBorder="1" applyAlignment="1" applyProtection="1">
      <alignment wrapText="1"/>
      <protection locked="0"/>
    </xf>
    <xf numFmtId="0" fontId="3" fillId="0" borderId="0" xfId="16" applyAlignment="1">
      <alignment horizontal="right"/>
    </xf>
    <xf numFmtId="0" fontId="3" fillId="0" borderId="180" xfId="10" applyBorder="1"/>
    <xf numFmtId="0" fontId="3" fillId="0" borderId="217" xfId="10" applyBorder="1"/>
    <xf numFmtId="0" fontId="3" fillId="0" borderId="218" xfId="10" quotePrefix="1" applyBorder="1"/>
    <xf numFmtId="0" fontId="3" fillId="0" borderId="214" xfId="10" applyBorder="1"/>
    <xf numFmtId="0" fontId="3" fillId="0" borderId="217" xfId="10" applyBorder="1" applyAlignment="1">
      <alignment horizontal="left"/>
    </xf>
    <xf numFmtId="0" fontId="3" fillId="0" borderId="220" xfId="10" applyBorder="1"/>
    <xf numFmtId="0" fontId="3" fillId="0" borderId="221" xfId="10" applyBorder="1"/>
    <xf numFmtId="37" fontId="3" fillId="2" borderId="57" xfId="1" applyNumberFormat="1" applyFont="1" applyFill="1" applyBorder="1" applyProtection="1">
      <protection locked="0"/>
    </xf>
    <xf numFmtId="37" fontId="3" fillId="2" borderId="212" xfId="1" applyNumberFormat="1" applyFont="1" applyFill="1" applyBorder="1" applyProtection="1">
      <protection locked="0"/>
    </xf>
    <xf numFmtId="37" fontId="3" fillId="2" borderId="215" xfId="1" applyNumberFormat="1" applyFont="1" applyFill="1" applyBorder="1" applyProtection="1">
      <protection locked="0"/>
    </xf>
    <xf numFmtId="0" fontId="3" fillId="4" borderId="212" xfId="10" applyFill="1" applyBorder="1"/>
    <xf numFmtId="1" fontId="5" fillId="0" borderId="0" xfId="10" applyNumberFormat="1" applyFont="1" applyAlignment="1">
      <alignment horizontal="center"/>
    </xf>
    <xf numFmtId="0" fontId="3" fillId="0" borderId="220" xfId="10" applyBorder="1" applyAlignment="1">
      <alignment vertical="top" wrapText="1"/>
    </xf>
    <xf numFmtId="0" fontId="3" fillId="0" borderId="220" xfId="10" applyBorder="1" applyAlignment="1">
      <alignment vertical="top"/>
    </xf>
    <xf numFmtId="37" fontId="3" fillId="2" borderId="110" xfId="14" applyNumberFormat="1" applyFont="1" applyFill="1" applyBorder="1" applyAlignment="1" applyProtection="1">
      <alignment horizontal="center" vertical="center" wrapText="1"/>
      <protection locked="0"/>
    </xf>
    <xf numFmtId="37" fontId="3" fillId="2" borderId="216" xfId="1" applyNumberFormat="1" applyFont="1" applyFill="1" applyBorder="1" applyProtection="1">
      <protection locked="0"/>
    </xf>
    <xf numFmtId="37" fontId="3" fillId="3" borderId="57" xfId="1" applyNumberFormat="1" applyFont="1" applyFill="1" applyBorder="1" applyProtection="1"/>
    <xf numFmtId="37" fontId="3" fillId="2" borderId="222" xfId="1" applyNumberFormat="1" applyFont="1" applyFill="1" applyBorder="1" applyProtection="1">
      <protection locked="0"/>
    </xf>
    <xf numFmtId="0" fontId="3" fillId="0" borderId="110" xfId="27" applyBorder="1"/>
    <xf numFmtId="0" fontId="3" fillId="0" borderId="1" xfId="10" applyBorder="1" applyAlignment="1">
      <alignment horizontal="right"/>
    </xf>
    <xf numFmtId="37" fontId="3" fillId="2" borderId="110" xfId="14" applyNumberFormat="1" applyFont="1" applyFill="1" applyBorder="1" applyProtection="1">
      <protection locked="0"/>
    </xf>
    <xf numFmtId="37" fontId="3" fillId="2" borderId="219" xfId="14" applyNumberFormat="1" applyFont="1" applyFill="1" applyBorder="1" applyProtection="1">
      <protection locked="0"/>
    </xf>
    <xf numFmtId="37" fontId="3" fillId="0" borderId="69" xfId="1" applyNumberFormat="1" applyFont="1" applyFill="1" applyBorder="1" applyProtection="1">
      <protection locked="0"/>
    </xf>
    <xf numFmtId="0" fontId="3" fillId="4" borderId="223" xfId="10" applyFill="1" applyBorder="1"/>
    <xf numFmtId="0" fontId="3" fillId="0" borderId="220" xfId="27" applyBorder="1"/>
    <xf numFmtId="0" fontId="3" fillId="0" borderId="224" xfId="27" applyBorder="1"/>
    <xf numFmtId="37" fontId="3" fillId="0" borderId="220" xfId="10" applyNumberFormat="1" applyBorder="1"/>
    <xf numFmtId="37" fontId="3" fillId="0" borderId="220" xfId="14" applyNumberFormat="1" applyFont="1" applyFill="1" applyBorder="1" applyProtection="1"/>
    <xf numFmtId="0" fontId="3" fillId="0" borderId="72" xfId="27" applyBorder="1" applyAlignment="1">
      <alignment wrapText="1"/>
    </xf>
    <xf numFmtId="37" fontId="3" fillId="0" borderId="57" xfId="10" applyNumberFormat="1" applyBorder="1"/>
    <xf numFmtId="0" fontId="3" fillId="0" borderId="220" xfId="27" applyBorder="1" applyAlignment="1">
      <alignment wrapText="1"/>
    </xf>
    <xf numFmtId="0" fontId="3" fillId="0" borderId="69" xfId="27" applyBorder="1" applyAlignment="1">
      <alignment wrapText="1"/>
    </xf>
    <xf numFmtId="0" fontId="3" fillId="0" borderId="224" xfId="27" applyBorder="1" applyAlignment="1">
      <alignment wrapText="1"/>
    </xf>
    <xf numFmtId="0" fontId="3" fillId="0" borderId="0" xfId="27" applyAlignment="1">
      <alignment wrapText="1"/>
    </xf>
    <xf numFmtId="0" fontId="3" fillId="2" borderId="69" xfId="14" applyNumberFormat="1" applyFont="1" applyFill="1" applyBorder="1" applyProtection="1">
      <protection locked="0"/>
    </xf>
    <xf numFmtId="0" fontId="3" fillId="0" borderId="219" xfId="27" applyBorder="1"/>
    <xf numFmtId="37" fontId="3" fillId="0" borderId="29" xfId="10" applyNumberFormat="1" applyBorder="1"/>
    <xf numFmtId="0" fontId="5" fillId="0" borderId="2" xfId="10" applyFont="1" applyBorder="1" applyAlignment="1" applyProtection="1">
      <alignment horizontal="left" vertical="top"/>
      <protection locked="0"/>
    </xf>
    <xf numFmtId="0" fontId="3" fillId="0" borderId="0" xfId="10" applyAlignment="1" applyProtection="1">
      <alignment wrapText="1"/>
      <protection locked="0"/>
    </xf>
    <xf numFmtId="0" fontId="3" fillId="0" borderId="0" xfId="27" applyProtection="1">
      <protection locked="0"/>
    </xf>
    <xf numFmtId="0" fontId="3" fillId="0" borderId="221" xfId="27" applyBorder="1"/>
    <xf numFmtId="0" fontId="16" fillId="0" borderId="71" xfId="10" applyFont="1" applyBorder="1" applyAlignment="1">
      <alignment horizontal="centerContinuous"/>
    </xf>
    <xf numFmtId="0" fontId="16" fillId="0" borderId="7" xfId="10" applyFont="1" applyBorder="1" applyAlignment="1">
      <alignment horizontal="center"/>
    </xf>
    <xf numFmtId="0" fontId="16" fillId="0" borderId="1" xfId="10" applyFont="1" applyBorder="1" applyAlignment="1">
      <alignment horizontal="center"/>
    </xf>
    <xf numFmtId="0" fontId="16" fillId="0" borderId="2" xfId="10" applyFont="1" applyBorder="1" applyAlignment="1">
      <alignment horizontal="center"/>
    </xf>
    <xf numFmtId="0" fontId="3" fillId="2" borderId="69" xfId="27" applyFill="1" applyBorder="1" applyProtection="1">
      <protection locked="0"/>
    </xf>
    <xf numFmtId="37" fontId="3" fillId="2" borderId="69" xfId="27" applyNumberFormat="1" applyFill="1" applyBorder="1" applyProtection="1">
      <protection locked="0"/>
    </xf>
    <xf numFmtId="0" fontId="16" fillId="0" borderId="207" xfId="10" applyFont="1" applyBorder="1"/>
    <xf numFmtId="0" fontId="16" fillId="0" borderId="208" xfId="10" applyFont="1" applyBorder="1"/>
    <xf numFmtId="0" fontId="5" fillId="0" borderId="0" xfId="10" applyFont="1" applyAlignment="1">
      <alignment horizontal="left"/>
    </xf>
    <xf numFmtId="0" fontId="16" fillId="0" borderId="219" xfId="10" applyFont="1" applyBorder="1"/>
    <xf numFmtId="0" fontId="16" fillId="0" borderId="220" xfId="10" applyFont="1" applyBorder="1" applyAlignment="1">
      <alignment horizontal="centerContinuous"/>
    </xf>
    <xf numFmtId="0" fontId="3" fillId="0" borderId="221" xfId="10" applyBorder="1" applyAlignment="1">
      <alignment horizontal="centerContinuous"/>
    </xf>
    <xf numFmtId="0" fontId="5" fillId="0" borderId="7" xfId="10" applyFont="1" applyBorder="1"/>
    <xf numFmtId="0" fontId="9" fillId="0" borderId="176" xfId="10" applyFont="1" applyBorder="1"/>
    <xf numFmtId="0" fontId="9" fillId="0" borderId="110" xfId="10" applyFont="1" applyBorder="1" applyAlignment="1">
      <alignment horizontal="center"/>
    </xf>
    <xf numFmtId="0" fontId="9" fillId="0" borderId="220" xfId="10" applyFont="1" applyBorder="1" applyAlignment="1">
      <alignment horizontal="center"/>
    </xf>
    <xf numFmtId="0" fontId="5" fillId="0" borderId="81" xfId="10" applyFont="1" applyBorder="1" applyAlignment="1">
      <alignment horizontal="centerContinuous"/>
    </xf>
    <xf numFmtId="0" fontId="5" fillId="0" borderId="30" xfId="10" applyFont="1" applyBorder="1" applyAlignment="1">
      <alignment horizontal="centerContinuous"/>
    </xf>
    <xf numFmtId="0" fontId="5" fillId="0" borderId="65" xfId="10" applyFont="1" applyBorder="1" applyAlignment="1">
      <alignment horizontal="centerContinuous"/>
    </xf>
    <xf numFmtId="0" fontId="5" fillId="0" borderId="29" xfId="10" applyFont="1" applyBorder="1" applyAlignment="1">
      <alignment horizontal="centerContinuous"/>
    </xf>
    <xf numFmtId="0" fontId="5" fillId="0" borderId="136" xfId="10" applyFont="1" applyBorder="1" applyAlignment="1">
      <alignment horizontal="center"/>
    </xf>
    <xf numFmtId="0" fontId="3" fillId="2" borderId="225" xfId="10" applyFill="1" applyBorder="1" applyAlignment="1" applyProtection="1">
      <alignment wrapText="1"/>
      <protection locked="0"/>
    </xf>
    <xf numFmtId="37" fontId="3" fillId="2" borderId="226" xfId="14" applyNumberFormat="1" applyFont="1" applyFill="1" applyBorder="1" applyProtection="1">
      <protection locked="0"/>
    </xf>
    <xf numFmtId="0" fontId="3" fillId="0" borderId="227" xfId="10" applyBorder="1"/>
    <xf numFmtId="0" fontId="3" fillId="0" borderId="194" xfId="10" applyBorder="1" applyAlignment="1">
      <alignment horizontal="centerContinuous"/>
    </xf>
    <xf numFmtId="0" fontId="3" fillId="0" borderId="228" xfId="10" applyBorder="1" applyAlignment="1">
      <alignment horizontal="centerContinuous"/>
    </xf>
    <xf numFmtId="37" fontId="3" fillId="3" borderId="229" xfId="10" applyNumberFormat="1" applyFill="1" applyBorder="1"/>
    <xf numFmtId="0" fontId="3" fillId="0" borderId="176" xfId="10" applyBorder="1"/>
    <xf numFmtId="0" fontId="3" fillId="0" borderId="230" xfId="10" applyBorder="1"/>
    <xf numFmtId="0" fontId="5" fillId="0" borderId="231" xfId="10" applyFont="1" applyBorder="1" applyAlignment="1">
      <alignment horizontal="centerContinuous"/>
    </xf>
    <xf numFmtId="0" fontId="5" fillId="0" borderId="232" xfId="10" applyFont="1" applyBorder="1" applyAlignment="1">
      <alignment horizontal="centerContinuous"/>
    </xf>
    <xf numFmtId="0" fontId="5" fillId="0" borderId="233" xfId="10" applyFont="1" applyBorder="1" applyAlignment="1">
      <alignment horizontal="centerContinuous"/>
    </xf>
    <xf numFmtId="0" fontId="16" fillId="0" borderId="221" xfId="10" applyFont="1" applyBorder="1" applyAlignment="1">
      <alignment horizontal="centerContinuous"/>
    </xf>
    <xf numFmtId="0" fontId="5" fillId="0" borderId="234" xfId="10" applyFont="1" applyBorder="1" applyAlignment="1">
      <alignment horizontal="centerContinuous"/>
    </xf>
    <xf numFmtId="0" fontId="5" fillId="0" borderId="226" xfId="10" applyFont="1" applyBorder="1" applyAlignment="1">
      <alignment horizontal="center"/>
    </xf>
    <xf numFmtId="0" fontId="3" fillId="0" borderId="72" xfId="10" applyBorder="1"/>
    <xf numFmtId="0" fontId="3" fillId="0" borderId="71" xfId="10" applyBorder="1"/>
    <xf numFmtId="37" fontId="3" fillId="2" borderId="57" xfId="14" applyNumberFormat="1" applyFont="1" applyFill="1" applyBorder="1" applyAlignment="1" applyProtection="1">
      <alignment wrapText="1"/>
      <protection locked="0"/>
    </xf>
    <xf numFmtId="37" fontId="3" fillId="2" borderId="13" xfId="14" applyNumberFormat="1" applyFont="1" applyFill="1" applyBorder="1" applyAlignment="1" applyProtection="1">
      <alignment wrapText="1"/>
      <protection locked="0"/>
    </xf>
    <xf numFmtId="37" fontId="3" fillId="2" borderId="71" xfId="14" applyNumberFormat="1" applyFont="1" applyFill="1" applyBorder="1" applyAlignment="1" applyProtection="1">
      <alignment wrapText="1"/>
      <protection locked="0"/>
    </xf>
    <xf numFmtId="0" fontId="16" fillId="0" borderId="238" xfId="10" applyFont="1" applyBorder="1"/>
    <xf numFmtId="0" fontId="16" fillId="0" borderId="86" xfId="10" applyFont="1" applyBorder="1"/>
    <xf numFmtId="0" fontId="16" fillId="0" borderId="7" xfId="10" quotePrefix="1" applyFont="1" applyBorder="1" applyAlignment="1">
      <alignment vertical="top"/>
    </xf>
    <xf numFmtId="0" fontId="16" fillId="0" borderId="7" xfId="10" quotePrefix="1" applyFont="1" applyBorder="1" applyAlignment="1" applyProtection="1">
      <alignment horizontal="left" vertical="top"/>
      <protection locked="0"/>
    </xf>
    <xf numFmtId="0" fontId="16" fillId="0" borderId="0" xfId="10" quotePrefix="1" applyFont="1" applyAlignment="1" applyProtection="1">
      <alignment horizontal="left" vertical="top" wrapText="1"/>
      <protection locked="0"/>
    </xf>
    <xf numFmtId="0" fontId="16" fillId="0" borderId="176" xfId="10" quotePrefix="1" applyFont="1" applyBorder="1" applyAlignment="1" applyProtection="1">
      <alignment horizontal="left" vertical="top" wrapText="1"/>
      <protection locked="0"/>
    </xf>
    <xf numFmtId="0" fontId="16" fillId="0" borderId="0" xfId="10" quotePrefix="1" applyFont="1" applyAlignment="1" applyProtection="1">
      <alignment horizontal="left" vertical="top"/>
      <protection locked="0"/>
    </xf>
    <xf numFmtId="0" fontId="16" fillId="0" borderId="176" xfId="10" quotePrefix="1" applyFont="1" applyBorder="1" applyAlignment="1" applyProtection="1">
      <alignment horizontal="left" vertical="top"/>
      <protection locked="0"/>
    </xf>
    <xf numFmtId="0" fontId="3" fillId="0" borderId="0" xfId="10" quotePrefix="1" applyAlignment="1">
      <alignment vertical="top"/>
    </xf>
    <xf numFmtId="0" fontId="3" fillId="0" borderId="0" xfId="10" applyAlignment="1">
      <alignment horizontal="justify" vertical="top"/>
    </xf>
    <xf numFmtId="0" fontId="3" fillId="0" borderId="72" xfId="10" applyBorder="1" applyAlignment="1">
      <alignment horizontal="justify" vertical="top"/>
    </xf>
    <xf numFmtId="0" fontId="5" fillId="0" borderId="239" xfId="27" applyFont="1" applyBorder="1" applyAlignment="1">
      <alignment horizontal="center" wrapText="1"/>
    </xf>
    <xf numFmtId="0" fontId="5" fillId="0" borderId="29" xfId="10" applyFont="1" applyBorder="1" applyAlignment="1">
      <alignment horizontal="center" wrapText="1"/>
    </xf>
    <xf numFmtId="0" fontId="5" fillId="0" borderId="29" xfId="27" applyFont="1" applyBorder="1" applyAlignment="1">
      <alignment horizontal="center" wrapText="1"/>
    </xf>
    <xf numFmtId="0" fontId="3" fillId="2" borderId="81" xfId="10" applyFill="1" applyBorder="1" applyAlignment="1" applyProtection="1">
      <alignment horizontal="left" wrapText="1"/>
      <protection locked="0"/>
    </xf>
    <xf numFmtId="7" fontId="3" fillId="2" borderId="57" xfId="23" applyNumberFormat="1" applyFont="1" applyFill="1" applyBorder="1" applyAlignment="1" applyProtection="1">
      <alignment vertical="top" wrapText="1"/>
      <protection locked="0"/>
    </xf>
    <xf numFmtId="37" fontId="3" fillId="3" borderId="136" xfId="14" applyNumberFormat="1" applyFont="1" applyFill="1" applyBorder="1" applyAlignment="1" applyProtection="1"/>
    <xf numFmtId="0" fontId="3" fillId="2" borderId="219" xfId="10" applyFill="1" applyBorder="1" applyAlignment="1" applyProtection="1">
      <alignment horizontal="left" wrapText="1"/>
      <protection locked="0"/>
    </xf>
    <xf numFmtId="37" fontId="3" fillId="2" borderId="239" xfId="14" applyNumberFormat="1" applyFont="1" applyFill="1" applyBorder="1" applyAlignment="1" applyProtection="1">
      <alignment wrapText="1"/>
      <protection locked="0"/>
    </xf>
    <xf numFmtId="37" fontId="3" fillId="3" borderId="169" xfId="14" applyNumberFormat="1" applyFont="1" applyFill="1" applyBorder="1" applyAlignment="1" applyProtection="1"/>
    <xf numFmtId="37" fontId="3" fillId="3" borderId="27" xfId="14" applyNumberFormat="1" applyFont="1" applyFill="1" applyBorder="1" applyAlignment="1" applyProtection="1"/>
    <xf numFmtId="0" fontId="3" fillId="4" borderId="72" xfId="27" applyFill="1" applyBorder="1"/>
    <xf numFmtId="37" fontId="3" fillId="3" borderId="26" xfId="14" applyNumberFormat="1" applyFont="1" applyFill="1" applyBorder="1" applyAlignment="1" applyProtection="1"/>
    <xf numFmtId="0" fontId="3" fillId="4" borderId="86" xfId="27" applyFill="1" applyBorder="1"/>
    <xf numFmtId="37" fontId="3" fillId="3" borderId="222" xfId="14" applyNumberFormat="1" applyFont="1" applyFill="1" applyBorder="1" applyAlignment="1" applyProtection="1"/>
    <xf numFmtId="0" fontId="3" fillId="4" borderId="176" xfId="27" applyFill="1" applyBorder="1"/>
    <xf numFmtId="37" fontId="3" fillId="2" borderId="222" xfId="14" applyNumberFormat="1" applyFont="1" applyFill="1" applyBorder="1" applyAlignment="1" applyProtection="1">
      <alignment wrapText="1"/>
      <protection locked="0"/>
    </xf>
    <xf numFmtId="37" fontId="3" fillId="2" borderId="235" xfId="14" applyNumberFormat="1" applyFont="1" applyFill="1" applyBorder="1" applyAlignment="1" applyProtection="1">
      <alignment wrapText="1"/>
      <protection locked="0"/>
    </xf>
    <xf numFmtId="0" fontId="3" fillId="4" borderId="110" xfId="27" applyFill="1" applyBorder="1"/>
    <xf numFmtId="0" fontId="3" fillId="4" borderId="221" xfId="27" applyFill="1" applyBorder="1"/>
    <xf numFmtId="0" fontId="3" fillId="0" borderId="110" xfId="27" applyBorder="1" applyAlignment="1">
      <alignment horizontal="left" indent="3"/>
    </xf>
    <xf numFmtId="37" fontId="3" fillId="2" borderId="31" xfId="14" applyNumberFormat="1" applyFont="1" applyFill="1" applyBorder="1" applyAlignment="1" applyProtection="1">
      <alignment wrapText="1"/>
      <protection locked="0"/>
    </xf>
    <xf numFmtId="0" fontId="3" fillId="4" borderId="15" xfId="27" applyFill="1" applyBorder="1"/>
    <xf numFmtId="0" fontId="3" fillId="4" borderId="2" xfId="27" applyFill="1" applyBorder="1"/>
    <xf numFmtId="37" fontId="3" fillId="3" borderId="117" xfId="14" applyNumberFormat="1" applyFont="1" applyFill="1" applyBorder="1" applyProtection="1"/>
    <xf numFmtId="0" fontId="3" fillId="0" borderId="110" xfId="27" applyBorder="1" applyAlignment="1">
      <alignment horizontal="left" indent="1"/>
    </xf>
    <xf numFmtId="37" fontId="3" fillId="2" borderId="117" xfId="14" applyNumberFormat="1" applyFont="1" applyFill="1" applyBorder="1" applyProtection="1">
      <protection locked="0"/>
    </xf>
    <xf numFmtId="0" fontId="16" fillId="0" borderId="110" xfId="27" applyFont="1" applyBorder="1" applyAlignment="1">
      <alignment horizontal="left" indent="1"/>
    </xf>
    <xf numFmtId="37" fontId="3" fillId="3" borderId="117" xfId="14" applyNumberFormat="1" applyFont="1" applyFill="1" applyBorder="1" applyAlignment="1" applyProtection="1"/>
    <xf numFmtId="0" fontId="3" fillId="0" borderId="238" xfId="27" applyBorder="1"/>
    <xf numFmtId="10" fontId="3" fillId="2" borderId="15" xfId="20" applyNumberFormat="1" applyFont="1" applyFill="1" applyBorder="1" applyAlignment="1" applyProtection="1">
      <alignment horizontal="center"/>
      <protection locked="0"/>
    </xf>
    <xf numFmtId="0" fontId="3" fillId="4" borderId="71" xfId="27" applyFill="1" applyBorder="1"/>
    <xf numFmtId="37" fontId="3" fillId="3" borderId="239" xfId="14" applyNumberFormat="1" applyFont="1" applyFill="1" applyBorder="1" applyAlignment="1" applyProtection="1"/>
    <xf numFmtId="37" fontId="11" fillId="0" borderId="0" xfId="18" applyFont="1" applyAlignment="1">
      <alignment horizontal="left" indent="1"/>
    </xf>
    <xf numFmtId="0" fontId="5" fillId="0" borderId="220" xfId="15" applyFont="1" applyBorder="1"/>
    <xf numFmtId="0" fontId="5" fillId="0" borderId="239" xfId="15" applyFont="1" applyBorder="1" applyAlignment="1">
      <alignment horizontal="center"/>
    </xf>
    <xf numFmtId="0" fontId="5" fillId="0" borderId="239" xfId="15" applyFont="1" applyBorder="1" applyAlignment="1">
      <alignment horizontal="center" wrapText="1"/>
    </xf>
    <xf numFmtId="49" fontId="3" fillId="0" borderId="110" xfId="15" applyNumberFormat="1" applyBorder="1"/>
    <xf numFmtId="0" fontId="3" fillId="0" borderId="220" xfId="15" applyBorder="1"/>
    <xf numFmtId="0" fontId="3" fillId="4" borderId="239" xfId="27" applyFill="1" applyBorder="1"/>
    <xf numFmtId="37" fontId="3" fillId="2" borderId="239" xfId="14" applyNumberFormat="1" applyFont="1" applyFill="1" applyBorder="1" applyProtection="1">
      <protection locked="0"/>
    </xf>
    <xf numFmtId="0" fontId="3" fillId="0" borderId="238" xfId="15" applyBorder="1" applyAlignment="1">
      <alignment horizontal="left" indent="2"/>
    </xf>
    <xf numFmtId="0" fontId="3" fillId="0" borderId="19" xfId="15" applyBorder="1" applyAlignment="1">
      <alignment horizontal="left"/>
    </xf>
    <xf numFmtId="0" fontId="3" fillId="4" borderId="235" xfId="27" applyFill="1" applyBorder="1"/>
    <xf numFmtId="0" fontId="3" fillId="0" borderId="110" xfId="15" applyBorder="1" applyAlignment="1">
      <alignment horizontal="left" indent="2"/>
    </xf>
    <xf numFmtId="0" fontId="3" fillId="0" borderId="220" xfId="15" applyBorder="1" applyAlignment="1">
      <alignment horizontal="left"/>
    </xf>
    <xf numFmtId="37" fontId="3" fillId="2" borderId="235" xfId="14" applyNumberFormat="1" applyFont="1" applyFill="1" applyBorder="1" applyAlignment="1" applyProtection="1">
      <alignment horizontal="right"/>
      <protection locked="0"/>
    </xf>
    <xf numFmtId="37" fontId="3" fillId="2" borderId="239" xfId="15" applyNumberFormat="1" applyFill="1" applyBorder="1" applyProtection="1">
      <protection locked="0"/>
    </xf>
    <xf numFmtId="0" fontId="4" fillId="0" borderId="220" xfId="15" applyFont="1" applyBorder="1"/>
    <xf numFmtId="37" fontId="3" fillId="3" borderId="239" xfId="14" applyNumberFormat="1" applyFont="1" applyFill="1" applyBorder="1"/>
    <xf numFmtId="0" fontId="11" fillId="0" borderId="0" xfId="10" applyFont="1" applyAlignment="1">
      <alignment horizontal="justify" wrapText="1"/>
    </xf>
    <xf numFmtId="37" fontId="5" fillId="0" borderId="239" xfId="17" applyFont="1" applyBorder="1" applyAlignment="1">
      <alignment horizontal="centerContinuous"/>
    </xf>
    <xf numFmtId="37" fontId="5" fillId="0" borderId="110" xfId="17" applyFont="1" applyBorder="1" applyAlignment="1">
      <alignment horizontal="centerContinuous"/>
    </xf>
    <xf numFmtId="37" fontId="5" fillId="0" borderId="221" xfId="17" applyFont="1" applyBorder="1" applyAlignment="1">
      <alignment horizontal="centerContinuous"/>
    </xf>
    <xf numFmtId="37" fontId="5" fillId="0" borderId="239" xfId="17" applyFont="1" applyBorder="1" applyAlignment="1">
      <alignment horizontal="center" wrapText="1"/>
    </xf>
    <xf numFmtId="37" fontId="5" fillId="0" borderId="239" xfId="17" applyFont="1" applyBorder="1"/>
    <xf numFmtId="37" fontId="5" fillId="0" borderId="221" xfId="17" applyFont="1" applyBorder="1"/>
    <xf numFmtId="168" fontId="5" fillId="2" borderId="239" xfId="20" applyNumberFormat="1" applyFont="1" applyFill="1" applyBorder="1" applyAlignment="1" applyProtection="1">
      <alignment wrapText="1"/>
      <protection locked="0"/>
    </xf>
    <xf numFmtId="168" fontId="5" fillId="2" borderId="69" xfId="20" applyNumberFormat="1" applyFont="1" applyFill="1" applyBorder="1" applyAlignment="1" applyProtection="1">
      <alignment wrapText="1"/>
      <protection locked="0"/>
    </xf>
    <xf numFmtId="37" fontId="3" fillId="0" borderId="242" xfId="17" applyBorder="1"/>
    <xf numFmtId="37" fontId="5" fillId="0" borderId="243" xfId="17" applyFont="1" applyBorder="1" applyAlignment="1">
      <alignment horizontal="centerContinuous"/>
    </xf>
    <xf numFmtId="0" fontId="5" fillId="0" borderId="244" xfId="10" applyFont="1" applyBorder="1" applyAlignment="1">
      <alignment horizontal="centerContinuous"/>
    </xf>
    <xf numFmtId="37" fontId="11" fillId="0" borderId="245" xfId="17" applyFont="1" applyBorder="1" applyAlignment="1">
      <alignment horizontal="center" wrapText="1"/>
    </xf>
    <xf numFmtId="37" fontId="5" fillId="0" borderId="72" xfId="17" applyFont="1" applyBorder="1" applyAlignment="1">
      <alignment horizontal="left" indent="1"/>
    </xf>
    <xf numFmtId="37" fontId="11" fillId="0" borderId="72" xfId="17" applyFont="1" applyBorder="1"/>
    <xf numFmtId="37" fontId="11" fillId="0" borderId="246" xfId="17" applyFont="1" applyBorder="1"/>
    <xf numFmtId="37" fontId="5" fillId="0" borderId="72" xfId="17" applyFont="1" applyBorder="1"/>
    <xf numFmtId="37" fontId="3" fillId="0" borderId="249" xfId="17" applyBorder="1" applyAlignment="1">
      <alignment horizontal="right"/>
    </xf>
    <xf numFmtId="37" fontId="3" fillId="0" borderId="252" xfId="17" applyBorder="1" applyAlignment="1">
      <alignment horizontal="right"/>
    </xf>
    <xf numFmtId="37" fontId="3" fillId="0" borderId="253" xfId="17" applyBorder="1"/>
    <xf numFmtId="37" fontId="11" fillId="0" borderId="254" xfId="17" applyFont="1" applyBorder="1"/>
    <xf numFmtId="37" fontId="11" fillId="0" borderId="255" xfId="17" applyFont="1" applyBorder="1"/>
    <xf numFmtId="37" fontId="3" fillId="0" borderId="258" xfId="17" applyBorder="1" applyAlignment="1">
      <alignment horizontal="right"/>
    </xf>
    <xf numFmtId="37" fontId="3" fillId="0" borderId="261" xfId="17" applyBorder="1" applyAlignment="1">
      <alignment horizontal="right"/>
    </xf>
    <xf numFmtId="37" fontId="3" fillId="0" borderId="262" xfId="17" applyBorder="1"/>
    <xf numFmtId="37" fontId="3" fillId="0" borderId="263" xfId="17" quotePrefix="1" applyBorder="1" applyAlignment="1">
      <alignment horizontal="left"/>
    </xf>
    <xf numFmtId="37" fontId="3" fillId="0" borderId="264" xfId="17" applyBorder="1"/>
    <xf numFmtId="37" fontId="3" fillId="0" borderId="265" xfId="17" applyBorder="1"/>
    <xf numFmtId="37" fontId="3" fillId="0" borderId="72" xfId="17" applyBorder="1" applyAlignment="1">
      <alignment horizontal="center"/>
    </xf>
    <xf numFmtId="37" fontId="3" fillId="0" borderId="177" xfId="17" applyBorder="1" applyAlignment="1">
      <alignment horizontal="center"/>
    </xf>
    <xf numFmtId="37" fontId="3" fillId="0" borderId="0" xfId="17" applyAlignment="1">
      <alignment horizontal="center"/>
    </xf>
    <xf numFmtId="37" fontId="3" fillId="0" borderId="72" xfId="17" applyBorder="1"/>
    <xf numFmtId="37" fontId="3" fillId="0" borderId="266" xfId="17" quotePrefix="1" applyBorder="1" applyAlignment="1">
      <alignment horizontal="left"/>
    </xf>
    <xf numFmtId="37" fontId="3" fillId="0" borderId="267" xfId="17" applyBorder="1"/>
    <xf numFmtId="37" fontId="3" fillId="0" borderId="268" xfId="17" applyBorder="1"/>
    <xf numFmtId="37" fontId="3" fillId="0" borderId="271" xfId="17" applyBorder="1" applyAlignment="1">
      <alignment horizontal="center"/>
    </xf>
    <xf numFmtId="37" fontId="3" fillId="0" borderId="259" xfId="17" quotePrefix="1" applyBorder="1" applyAlignment="1">
      <alignment horizontal="left"/>
    </xf>
    <xf numFmtId="37" fontId="3" fillId="0" borderId="276" xfId="17" applyBorder="1"/>
    <xf numFmtId="37" fontId="3" fillId="0" borderId="277" xfId="17" applyBorder="1"/>
    <xf numFmtId="37" fontId="3" fillId="0" borderId="279" xfId="17" applyBorder="1" applyAlignment="1">
      <alignment horizontal="center"/>
    </xf>
    <xf numFmtId="0" fontId="5" fillId="0" borderId="276" xfId="10" applyFont="1" applyBorder="1" applyAlignment="1" applyProtection="1">
      <alignment wrapText="1"/>
      <protection locked="0"/>
    </xf>
    <xf numFmtId="37" fontId="5" fillId="0" borderId="72" xfId="17" applyFont="1" applyBorder="1" applyAlignment="1" applyProtection="1">
      <alignment wrapText="1"/>
      <protection locked="0"/>
    </xf>
    <xf numFmtId="0" fontId="5" fillId="0" borderId="72" xfId="10" applyFont="1" applyBorder="1" applyAlignment="1" applyProtection="1">
      <alignment wrapText="1"/>
      <protection locked="0"/>
    </xf>
    <xf numFmtId="0" fontId="16" fillId="0" borderId="281" xfId="10" applyFont="1" applyBorder="1"/>
    <xf numFmtId="0" fontId="16" fillId="0" borderId="277" xfId="10" applyFont="1" applyBorder="1"/>
    <xf numFmtId="37" fontId="5" fillId="0" borderId="278" xfId="17" applyFont="1" applyBorder="1"/>
    <xf numFmtId="37" fontId="5" fillId="0" borderId="280" xfId="17" applyFont="1" applyBorder="1"/>
    <xf numFmtId="37" fontId="5" fillId="0" borderId="264" xfId="17" applyFont="1" applyBorder="1" applyAlignment="1">
      <alignment horizontal="centerContinuous"/>
    </xf>
    <xf numFmtId="0" fontId="5" fillId="0" borderId="265" xfId="10" applyFont="1" applyBorder="1" applyAlignment="1">
      <alignment horizontal="centerContinuous"/>
    </xf>
    <xf numFmtId="37" fontId="11" fillId="0" borderId="282" xfId="17" applyFont="1" applyBorder="1" applyAlignment="1">
      <alignment horizontal="center" wrapText="1"/>
    </xf>
    <xf numFmtId="37" fontId="5" fillId="0" borderId="278" xfId="17" applyFont="1" applyBorder="1" applyAlignment="1">
      <alignment horizontal="left" indent="1"/>
    </xf>
    <xf numFmtId="37" fontId="11" fillId="0" borderId="279" xfId="17" applyFont="1" applyBorder="1"/>
    <xf numFmtId="37" fontId="11" fillId="0" borderId="278" xfId="17" applyFont="1" applyBorder="1"/>
    <xf numFmtId="37" fontId="11" fillId="0" borderId="280" xfId="17" applyFont="1" applyBorder="1"/>
    <xf numFmtId="37" fontId="5" fillId="0" borderId="256" xfId="17" applyFont="1" applyBorder="1"/>
    <xf numFmtId="37" fontId="3" fillId="0" borderId="280" xfId="17" applyBorder="1"/>
    <xf numFmtId="37" fontId="5" fillId="0" borderId="256" xfId="17" applyFont="1" applyBorder="1" applyAlignment="1">
      <alignment horizontal="left" indent="1"/>
    </xf>
    <xf numFmtId="37" fontId="11" fillId="0" borderId="256" xfId="17" applyFont="1" applyBorder="1"/>
    <xf numFmtId="37" fontId="3" fillId="0" borderId="285" xfId="17" applyBorder="1" applyAlignment="1">
      <alignment horizontal="right"/>
    </xf>
    <xf numFmtId="37" fontId="3" fillId="0" borderId="286" xfId="17" applyBorder="1" applyAlignment="1">
      <alignment horizontal="right"/>
    </xf>
    <xf numFmtId="37" fontId="3" fillId="0" borderId="286" xfId="17" applyBorder="1"/>
    <xf numFmtId="37" fontId="3" fillId="0" borderId="287" xfId="17" quotePrefix="1" applyBorder="1" applyAlignment="1">
      <alignment horizontal="left"/>
    </xf>
    <xf numFmtId="37" fontId="3" fillId="0" borderId="288" xfId="17" applyBorder="1"/>
    <xf numFmtId="37" fontId="3" fillId="0" borderId="289" xfId="17" applyBorder="1"/>
    <xf numFmtId="37" fontId="3" fillId="0" borderId="290" xfId="17" quotePrefix="1" applyBorder="1" applyAlignment="1">
      <alignment horizontal="left"/>
    </xf>
    <xf numFmtId="37" fontId="3" fillId="0" borderId="291" xfId="17" applyBorder="1"/>
    <xf numFmtId="37" fontId="3" fillId="0" borderId="292" xfId="17" applyBorder="1"/>
    <xf numFmtId="37" fontId="3" fillId="0" borderId="256" xfId="17" quotePrefix="1" applyBorder="1" applyAlignment="1">
      <alignment horizontal="left"/>
    </xf>
    <xf numFmtId="37" fontId="3" fillId="0" borderId="298" xfId="17" applyBorder="1"/>
    <xf numFmtId="37" fontId="3" fillId="0" borderId="299" xfId="17" applyBorder="1"/>
    <xf numFmtId="37" fontId="3" fillId="0" borderId="301" xfId="17" applyBorder="1" applyAlignment="1">
      <alignment horizontal="center"/>
    </xf>
    <xf numFmtId="37" fontId="5" fillId="0" borderId="300" xfId="17" applyFont="1" applyBorder="1"/>
    <xf numFmtId="37" fontId="5" fillId="0" borderId="302" xfId="17" applyFont="1" applyBorder="1"/>
    <xf numFmtId="37" fontId="5" fillId="0" borderId="291" xfId="17" applyFont="1" applyBorder="1" applyAlignment="1">
      <alignment horizontal="centerContinuous"/>
    </xf>
    <xf numFmtId="0" fontId="5" fillId="0" borderId="292" xfId="10" applyFont="1" applyBorder="1" applyAlignment="1">
      <alignment horizontal="centerContinuous"/>
    </xf>
    <xf numFmtId="37" fontId="11" fillId="0" borderId="303" xfId="17" applyFont="1" applyBorder="1" applyAlignment="1">
      <alignment horizontal="center" wrapText="1"/>
    </xf>
    <xf numFmtId="37" fontId="5" fillId="0" borderId="290" xfId="17" applyFont="1" applyBorder="1" applyAlignment="1">
      <alignment horizontal="left" indent="1"/>
    </xf>
    <xf numFmtId="37" fontId="11" fillId="0" borderId="304" xfId="17" applyFont="1" applyBorder="1"/>
    <xf numFmtId="37" fontId="3" fillId="0" borderId="306" xfId="17" applyBorder="1" applyAlignment="1">
      <alignment horizontal="right"/>
    </xf>
    <xf numFmtId="37" fontId="3" fillId="0" borderId="309" xfId="17" applyBorder="1" applyAlignment="1">
      <alignment horizontal="right"/>
    </xf>
    <xf numFmtId="37" fontId="5" fillId="0" borderId="310" xfId="17" applyFont="1" applyBorder="1"/>
    <xf numFmtId="37" fontId="3" fillId="0" borderId="200" xfId="17" applyBorder="1"/>
    <xf numFmtId="37" fontId="3" fillId="0" borderId="312" xfId="17" applyBorder="1" applyAlignment="1">
      <alignment horizontal="right"/>
    </xf>
    <xf numFmtId="37" fontId="5" fillId="0" borderId="313" xfId="17" applyFont="1" applyBorder="1" applyAlignment="1">
      <alignment horizontal="left" indent="1"/>
    </xf>
    <xf numFmtId="37" fontId="11" fillId="0" borderId="314" xfId="17" applyFont="1" applyBorder="1"/>
    <xf numFmtId="37" fontId="3" fillId="0" borderId="316" xfId="17" applyBorder="1" applyAlignment="1">
      <alignment horizontal="right"/>
    </xf>
    <xf numFmtId="37" fontId="3" fillId="0" borderId="319" xfId="17" applyBorder="1" applyAlignment="1">
      <alignment horizontal="right"/>
    </xf>
    <xf numFmtId="37" fontId="3" fillId="0" borderId="320" xfId="17" applyBorder="1" applyAlignment="1">
      <alignment horizontal="right"/>
    </xf>
    <xf numFmtId="37" fontId="3" fillId="0" borderId="320" xfId="17" applyBorder="1"/>
    <xf numFmtId="37" fontId="3" fillId="0" borderId="321" xfId="17" quotePrefix="1" applyBorder="1" applyAlignment="1">
      <alignment horizontal="left"/>
    </xf>
    <xf numFmtId="37" fontId="3" fillId="0" borderId="322" xfId="17" applyBorder="1"/>
    <xf numFmtId="37" fontId="3" fillId="0" borderId="323" xfId="17" applyBorder="1"/>
    <xf numFmtId="37" fontId="3" fillId="0" borderId="324" xfId="17" quotePrefix="1" applyBorder="1" applyAlignment="1">
      <alignment horizontal="left"/>
    </xf>
    <xf numFmtId="37" fontId="3" fillId="0" borderId="325" xfId="17" applyBorder="1"/>
    <xf numFmtId="37" fontId="3" fillId="0" borderId="326" xfId="17" applyBorder="1"/>
    <xf numFmtId="37" fontId="3" fillId="0" borderId="329" xfId="17" applyBorder="1" applyAlignment="1">
      <alignment horizontal="center"/>
    </xf>
    <xf numFmtId="37" fontId="3" fillId="0" borderId="317" xfId="17" quotePrefix="1" applyBorder="1" applyAlignment="1">
      <alignment horizontal="left"/>
    </xf>
    <xf numFmtId="37" fontId="3" fillId="0" borderId="334" xfId="17" applyBorder="1"/>
    <xf numFmtId="37" fontId="3" fillId="0" borderId="335" xfId="17" applyBorder="1"/>
    <xf numFmtId="37" fontId="3" fillId="0" borderId="337" xfId="17" applyBorder="1" applyAlignment="1">
      <alignment horizontal="center"/>
    </xf>
    <xf numFmtId="37" fontId="3" fillId="3" borderId="340" xfId="10" applyNumberFormat="1" applyFill="1" applyBorder="1"/>
    <xf numFmtId="37" fontId="3" fillId="3" borderId="339" xfId="10" applyNumberFormat="1" applyFill="1" applyBorder="1"/>
    <xf numFmtId="0" fontId="11" fillId="0" borderId="110" xfId="10" applyFont="1" applyBorder="1" applyAlignment="1"/>
    <xf numFmtId="0" fontId="11" fillId="0" borderId="220" xfId="10" applyFont="1" applyBorder="1" applyAlignment="1"/>
    <xf numFmtId="0" fontId="11" fillId="0" borderId="221" xfId="10" applyFont="1" applyBorder="1" applyAlignment="1"/>
    <xf numFmtId="0" fontId="29" fillId="0" borderId="0" xfId="10" applyFont="1" applyBorder="1" applyAlignment="1">
      <alignment horizontal="right"/>
    </xf>
    <xf numFmtId="37" fontId="29" fillId="0" borderId="0" xfId="10" applyNumberFormat="1" applyFont="1" applyBorder="1"/>
    <xf numFmtId="0" fontId="29" fillId="0" borderId="0" xfId="10" applyFont="1"/>
    <xf numFmtId="0" fontId="16" fillId="0" borderId="0" xfId="10" applyFont="1" applyAlignment="1">
      <alignment horizontal="left"/>
    </xf>
    <xf numFmtId="0" fontId="16" fillId="0" borderId="341" xfId="10" applyFont="1" applyBorder="1"/>
    <xf numFmtId="0" fontId="16" fillId="0" borderId="335" xfId="10" applyFont="1" applyBorder="1"/>
    <xf numFmtId="0" fontId="3" fillId="0" borderId="337" xfId="15" applyBorder="1"/>
    <xf numFmtId="0" fontId="3" fillId="0" borderId="338" xfId="15" applyBorder="1"/>
    <xf numFmtId="0" fontId="3" fillId="0" borderId="336" xfId="15" quotePrefix="1" applyBorder="1"/>
    <xf numFmtId="0" fontId="3" fillId="0" borderId="332" xfId="10" applyBorder="1"/>
    <xf numFmtId="0" fontId="3" fillId="0" borderId="342" xfId="15" applyBorder="1"/>
    <xf numFmtId="0" fontId="3" fillId="4" borderId="343" xfId="10" applyFill="1" applyBorder="1"/>
    <xf numFmtId="0" fontId="3" fillId="4" borderId="344" xfId="10" applyFill="1" applyBorder="1"/>
    <xf numFmtId="0" fontId="3" fillId="0" borderId="345" xfId="15" applyBorder="1" applyAlignment="1">
      <alignment horizontal="left" indent="2"/>
    </xf>
    <xf numFmtId="0" fontId="3" fillId="0" borderId="346" xfId="10" applyBorder="1"/>
    <xf numFmtId="0" fontId="3" fillId="4" borderId="347" xfId="10" applyFill="1" applyBorder="1"/>
    <xf numFmtId="38" fontId="3" fillId="2" borderId="342" xfId="14" applyNumberFormat="1" applyFont="1" applyFill="1" applyBorder="1" applyProtection="1">
      <protection locked="0"/>
    </xf>
    <xf numFmtId="0" fontId="3" fillId="0" borderId="348" xfId="15" quotePrefix="1" applyBorder="1"/>
    <xf numFmtId="0" fontId="3" fillId="0" borderId="342" xfId="10" applyBorder="1"/>
    <xf numFmtId="0" fontId="3" fillId="0" borderId="345" xfId="10" applyBorder="1"/>
    <xf numFmtId="38" fontId="3" fillId="2" borderId="69" xfId="14" applyNumberFormat="1" applyFont="1" applyFill="1" applyBorder="1" applyProtection="1">
      <protection locked="0"/>
    </xf>
    <xf numFmtId="0" fontId="3" fillId="0" borderId="348" xfId="15" applyBorder="1"/>
    <xf numFmtId="0" fontId="3" fillId="0" borderId="349" xfId="15" applyBorder="1"/>
    <xf numFmtId="0" fontId="3" fillId="0" borderId="350" xfId="15" applyBorder="1" applyAlignment="1">
      <alignment horizontal="right"/>
    </xf>
    <xf numFmtId="6" fontId="3" fillId="3" borderId="351" xfId="14" applyNumberFormat="1" applyFont="1" applyFill="1" applyBorder="1"/>
    <xf numFmtId="0" fontId="3" fillId="0" borderId="345" xfId="15" applyBorder="1"/>
    <xf numFmtId="0" fontId="3" fillId="0" borderId="345" xfId="15" applyBorder="1" applyAlignment="1">
      <alignment horizontal="centerContinuous"/>
    </xf>
    <xf numFmtId="0" fontId="3" fillId="0" borderId="342" xfId="15" applyBorder="1" applyAlignment="1">
      <alignment horizontal="centerContinuous"/>
    </xf>
    <xf numFmtId="0" fontId="5" fillId="0" borderId="348" xfId="15" applyFont="1" applyBorder="1" applyAlignment="1">
      <alignment wrapText="1"/>
    </xf>
    <xf numFmtId="0" fontId="5" fillId="0" borderId="351" xfId="15" applyFont="1" applyBorder="1" applyAlignment="1">
      <alignment wrapText="1"/>
    </xf>
    <xf numFmtId="0" fontId="5" fillId="0" borderId="219" xfId="15" applyFont="1" applyBorder="1" applyAlignment="1">
      <alignment horizontal="centerContinuous"/>
    </xf>
    <xf numFmtId="0" fontId="5" fillId="0" borderId="71" xfId="15" applyFont="1" applyBorder="1" applyAlignment="1">
      <alignment horizontal="centerContinuous"/>
    </xf>
    <xf numFmtId="0" fontId="5" fillId="0" borderId="219" xfId="10" applyFont="1" applyBorder="1" applyAlignment="1">
      <alignment horizontal="centerContinuous"/>
    </xf>
    <xf numFmtId="0" fontId="5" fillId="0" borderId="342" xfId="15" applyFont="1" applyBorder="1" applyAlignment="1">
      <alignment horizontal="center"/>
    </xf>
    <xf numFmtId="0" fontId="3" fillId="2" borderId="110" xfId="15" applyFill="1" applyBorder="1" applyAlignment="1" applyProtection="1">
      <alignment horizontal="left" wrapText="1"/>
      <protection locked="0"/>
    </xf>
    <xf numFmtId="0" fontId="3" fillId="2" borderId="110" xfId="10" applyFill="1" applyBorder="1" applyAlignment="1" applyProtection="1">
      <alignment horizontal="left"/>
      <protection locked="0"/>
    </xf>
    <xf numFmtId="6" fontId="3" fillId="2" borderId="69" xfId="14" applyNumberFormat="1" applyFont="1" applyFill="1" applyBorder="1" applyProtection="1">
      <protection locked="0"/>
    </xf>
    <xf numFmtId="0" fontId="3" fillId="2" borderId="110" xfId="15" applyFill="1" applyBorder="1" applyProtection="1">
      <protection locked="0"/>
    </xf>
    <xf numFmtId="0" fontId="3" fillId="2" borderId="345" xfId="15" applyFill="1" applyBorder="1" applyProtection="1">
      <protection locked="0"/>
    </xf>
    <xf numFmtId="0" fontId="3" fillId="2" borderId="342" xfId="15" applyFill="1" applyBorder="1" applyProtection="1">
      <protection locked="0"/>
    </xf>
    <xf numFmtId="0" fontId="5" fillId="0" borderId="342" xfId="10" applyFont="1" applyBorder="1" applyAlignment="1">
      <alignment horizontal="center" vertical="top" wrapText="1"/>
    </xf>
    <xf numFmtId="0" fontId="5" fillId="0" borderId="69" xfId="10" applyFont="1" applyBorder="1" applyAlignment="1">
      <alignment horizontal="center" vertical="top" wrapText="1"/>
    </xf>
    <xf numFmtId="0" fontId="3" fillId="0" borderId="219" xfId="10" applyBorder="1" applyAlignment="1">
      <alignment horizontal="left" indent="1"/>
    </xf>
    <xf numFmtId="37" fontId="3" fillId="2" borderId="65" xfId="10" applyNumberFormat="1" applyFill="1" applyBorder="1" applyProtection="1">
      <protection locked="0"/>
    </xf>
    <xf numFmtId="37" fontId="3" fillId="3" borderId="57" xfId="10" applyNumberFormat="1" applyFill="1" applyBorder="1"/>
    <xf numFmtId="0" fontId="3" fillId="0" borderId="81" xfId="10" applyBorder="1" applyAlignment="1">
      <alignment horizontal="left" indent="1"/>
    </xf>
    <xf numFmtId="0" fontId="3" fillId="0" borderId="31" xfId="10" applyBorder="1"/>
    <xf numFmtId="0" fontId="3" fillId="0" borderId="81" xfId="10" applyBorder="1" applyAlignment="1">
      <alignment horizontal="left" indent="2"/>
    </xf>
    <xf numFmtId="5" fontId="3" fillId="6" borderId="176" xfId="10" applyNumberFormat="1" applyFill="1" applyBorder="1"/>
    <xf numFmtId="37" fontId="3" fillId="3" borderId="1" xfId="10" applyNumberFormat="1" applyFill="1" applyBorder="1"/>
    <xf numFmtId="0" fontId="3" fillId="0" borderId="110" xfId="10" applyBorder="1" applyAlignment="1">
      <alignment horizontal="left" indent="2"/>
    </xf>
    <xf numFmtId="0" fontId="3" fillId="0" borderId="219" xfId="10" applyBorder="1"/>
    <xf numFmtId="37" fontId="3" fillId="3" borderId="30" xfId="10" applyNumberFormat="1" applyFill="1" applyBorder="1"/>
    <xf numFmtId="5" fontId="3" fillId="6" borderId="69" xfId="10" applyNumberFormat="1" applyFill="1" applyBorder="1"/>
    <xf numFmtId="0" fontId="16" fillId="0" borderId="69" xfId="10" applyFont="1" applyBorder="1" applyAlignment="1">
      <alignment horizontal="center" wrapText="1"/>
    </xf>
    <xf numFmtId="0" fontId="19" fillId="0" borderId="69" xfId="10" applyFont="1" applyBorder="1" applyAlignment="1">
      <alignment horizontal="center" wrapText="1"/>
    </xf>
    <xf numFmtId="0" fontId="19" fillId="0" borderId="69" xfId="10" applyFont="1" applyBorder="1" applyAlignment="1">
      <alignment horizontal="center"/>
    </xf>
    <xf numFmtId="0" fontId="12" fillId="0" borderId="0" xfId="10" applyFont="1" applyBorder="1" applyAlignment="1">
      <alignment horizontal="center"/>
    </xf>
    <xf numFmtId="37" fontId="12" fillId="0" borderId="1" xfId="10" applyNumberFormat="1" applyFont="1" applyBorder="1"/>
    <xf numFmtId="0" fontId="3" fillId="0" borderId="237" xfId="0" applyFont="1" applyBorder="1" applyAlignment="1">
      <alignment horizontal="right" vertical="top"/>
    </xf>
    <xf numFmtId="0" fontId="3" fillId="0" borderId="352" xfId="10" applyBorder="1" applyAlignment="1">
      <alignment horizontal="right" vertical="top"/>
    </xf>
    <xf numFmtId="0" fontId="3" fillId="0" borderId="351" xfId="10" applyBorder="1" applyAlignment="1">
      <alignment wrapText="1"/>
    </xf>
    <xf numFmtId="0" fontId="3" fillId="0" borderId="351" xfId="10" applyBorder="1" applyAlignment="1">
      <alignment horizontal="right" vertical="top"/>
    </xf>
    <xf numFmtId="0" fontId="3" fillId="0" borderId="136" xfId="10" applyBorder="1" applyAlignment="1">
      <alignment horizontal="right"/>
    </xf>
    <xf numFmtId="0" fontId="3" fillId="0" borderId="2" xfId="10" applyBorder="1" applyAlignment="1">
      <alignment wrapText="1"/>
    </xf>
    <xf numFmtId="0" fontId="3" fillId="0" borderId="2" xfId="10" applyBorder="1" applyAlignment="1">
      <alignment horizontal="right" vertical="top"/>
    </xf>
    <xf numFmtId="0" fontId="3" fillId="0" borderId="237" xfId="10" applyBorder="1" applyAlignment="1">
      <alignment horizontal="right"/>
    </xf>
    <xf numFmtId="0" fontId="3" fillId="0" borderId="15" xfId="10" applyBorder="1" applyAlignment="1">
      <alignment wrapText="1"/>
    </xf>
    <xf numFmtId="0" fontId="3" fillId="0" borderId="15" xfId="10" applyBorder="1" applyAlignment="1">
      <alignment horizontal="right"/>
    </xf>
    <xf numFmtId="0" fontId="3" fillId="0" borderId="9" xfId="0" applyFont="1" applyFill="1" applyBorder="1" applyAlignment="1">
      <alignment vertical="center"/>
    </xf>
    <xf numFmtId="37" fontId="3" fillId="2" borderId="353" xfId="1" applyNumberFormat="1" applyFont="1" applyFill="1" applyBorder="1" applyProtection="1">
      <protection locked="0"/>
    </xf>
    <xf numFmtId="37" fontId="3" fillId="2" borderId="0" xfId="1" applyNumberFormat="1" applyFont="1" applyFill="1" applyBorder="1" applyProtection="1">
      <protection locked="0"/>
    </xf>
    <xf numFmtId="49" fontId="3" fillId="0" borderId="69" xfId="10" quotePrefix="1" applyNumberFormat="1" applyBorder="1" applyAlignment="1">
      <alignment horizontal="right"/>
    </xf>
    <xf numFmtId="0" fontId="3" fillId="2" borderId="354" xfId="10" applyFill="1" applyBorder="1" applyAlignment="1" applyProtection="1">
      <alignment horizontal="center" wrapText="1"/>
      <protection locked="0"/>
    </xf>
    <xf numFmtId="0" fontId="3" fillId="2" borderId="339" xfId="10" applyFill="1" applyBorder="1" applyAlignment="1" applyProtection="1">
      <alignment horizontal="center" wrapText="1"/>
      <protection locked="0"/>
    </xf>
    <xf numFmtId="0" fontId="3" fillId="0" borderId="315" xfId="10" applyBorder="1"/>
    <xf numFmtId="0" fontId="3" fillId="0" borderId="355" xfId="10" quotePrefix="1" applyBorder="1" applyAlignment="1">
      <alignment horizontal="right" vertical="top"/>
    </xf>
    <xf numFmtId="0" fontId="3" fillId="2" borderId="57" xfId="10" applyFill="1" applyBorder="1" applyAlignment="1" applyProtection="1">
      <alignment horizontal="center" wrapText="1"/>
      <protection locked="0"/>
    </xf>
    <xf numFmtId="0" fontId="3" fillId="0" borderId="13" xfId="10" quotePrefix="1" applyBorder="1" applyAlignment="1">
      <alignment horizontal="right" vertical="top"/>
    </xf>
    <xf numFmtId="0" fontId="3" fillId="0" borderId="236" xfId="10" applyBorder="1"/>
    <xf numFmtId="0" fontId="3" fillId="2" borderId="13" xfId="10" applyFill="1" applyBorder="1" applyAlignment="1" applyProtection="1">
      <alignment horizontal="center" wrapText="1"/>
      <protection locked="0"/>
    </xf>
    <xf numFmtId="0" fontId="3" fillId="0" borderId="357" xfId="10" quotePrefix="1" applyBorder="1" applyAlignment="1">
      <alignment horizontal="right" vertical="top"/>
    </xf>
    <xf numFmtId="0" fontId="3" fillId="0" borderId="358" xfId="10" applyBorder="1" applyAlignment="1">
      <alignment vertical="top"/>
    </xf>
    <xf numFmtId="0" fontId="3" fillId="0" borderId="359" xfId="10" quotePrefix="1" applyBorder="1" applyAlignment="1">
      <alignment horizontal="right"/>
    </xf>
    <xf numFmtId="0" fontId="3" fillId="0" borderId="154" xfId="10" applyBorder="1"/>
    <xf numFmtId="0" fontId="3" fillId="2" borderId="342" xfId="10" applyFill="1" applyBorder="1" applyAlignment="1" applyProtection="1">
      <alignment horizontal="center"/>
      <protection locked="0"/>
    </xf>
    <xf numFmtId="0" fontId="3" fillId="0" borderId="13" xfId="10" quotePrefix="1" applyBorder="1" applyAlignment="1">
      <alignment horizontal="right"/>
    </xf>
    <xf numFmtId="2" fontId="3" fillId="2" borderId="69" xfId="10" applyNumberFormat="1" applyFill="1" applyBorder="1" applyAlignment="1" applyProtection="1">
      <alignment horizontal="right"/>
      <protection locked="0"/>
    </xf>
    <xf numFmtId="37" fontId="3" fillId="6" borderId="358" xfId="14" applyNumberFormat="1" applyFont="1" applyFill="1" applyBorder="1" applyProtection="1"/>
    <xf numFmtId="37" fontId="3" fillId="6" borderId="360" xfId="14" applyNumberFormat="1" applyFont="1" applyFill="1" applyBorder="1" applyProtection="1"/>
    <xf numFmtId="0" fontId="3" fillId="2" borderId="353" xfId="10" applyFill="1" applyBorder="1" applyAlignment="1" applyProtection="1">
      <alignment horizontal="center" wrapText="1"/>
      <protection locked="0"/>
    </xf>
    <xf numFmtId="0" fontId="3" fillId="2" borderId="110" xfId="4" applyFill="1" applyBorder="1" applyAlignment="1" applyProtection="1">
      <alignment horizontal="center"/>
      <protection locked="0"/>
    </xf>
    <xf numFmtId="0" fontId="3" fillId="0" borderId="7" xfId="5" applyBorder="1" applyAlignment="1">
      <alignment horizontal="left" wrapText="1"/>
    </xf>
    <xf numFmtId="0" fontId="3" fillId="0" borderId="57" xfId="5" applyBorder="1" applyAlignment="1">
      <alignment horizontal="center"/>
    </xf>
    <xf numFmtId="0" fontId="3" fillId="0" borderId="362" xfId="0" applyFont="1" applyBorder="1"/>
    <xf numFmtId="0" fontId="3" fillId="0" borderId="342" xfId="0" applyFont="1" applyBorder="1"/>
    <xf numFmtId="0" fontId="3" fillId="0" borderId="110" xfId="4" applyBorder="1" applyAlignment="1">
      <alignment horizontal="center" wrapText="1"/>
    </xf>
    <xf numFmtId="0" fontId="3" fillId="0" borderId="110" xfId="0" applyFont="1" applyBorder="1" applyAlignment="1">
      <alignment horizontal="center"/>
    </xf>
    <xf numFmtId="0" fontId="5" fillId="0" borderId="363" xfId="4" applyFont="1" applyBorder="1" applyAlignment="1">
      <alignment horizontal="center" wrapText="1"/>
    </xf>
    <xf numFmtId="37" fontId="3" fillId="2" borderId="69" xfId="4" applyNumberFormat="1" applyFill="1" applyBorder="1" applyAlignment="1" applyProtection="1">
      <alignment horizontal="center"/>
      <protection locked="0"/>
    </xf>
    <xf numFmtId="0" fontId="3" fillId="0" borderId="69" xfId="0" applyFont="1" applyBorder="1" applyAlignment="1">
      <alignment horizontal="center"/>
    </xf>
    <xf numFmtId="37" fontId="3" fillId="3" borderId="364" xfId="4" applyNumberFormat="1" applyFill="1" applyBorder="1" applyAlignment="1">
      <alignment horizontal="right"/>
    </xf>
    <xf numFmtId="37" fontId="3" fillId="0" borderId="0" xfId="1" applyNumberFormat="1" applyFont="1" applyFill="1" applyBorder="1" applyAlignment="1" applyProtection="1">
      <alignment horizontal="right"/>
    </xf>
    <xf numFmtId="37" fontId="3" fillId="3" borderId="69" xfId="1" applyNumberFormat="1" applyFont="1" applyFill="1" applyBorder="1" applyAlignment="1" applyProtection="1">
      <alignment horizontal="right"/>
    </xf>
    <xf numFmtId="0" fontId="24" fillId="0" borderId="0" xfId="0" applyFont="1"/>
    <xf numFmtId="0" fontId="3" fillId="0" borderId="81" xfId="10" applyBorder="1" applyAlignment="1">
      <alignment horizontal="left"/>
    </xf>
    <xf numFmtId="0" fontId="31" fillId="0" borderId="0" xfId="10" applyFont="1" applyAlignment="1">
      <alignment horizontal="center" wrapText="1"/>
    </xf>
    <xf numFmtId="37" fontId="24" fillId="0" borderId="0" xfId="0" applyNumberFormat="1" applyFont="1"/>
    <xf numFmtId="38" fontId="24" fillId="0" borderId="0" xfId="10" applyNumberFormat="1" applyFont="1"/>
    <xf numFmtId="37" fontId="24" fillId="0" borderId="0" xfId="10" applyNumberFormat="1" applyFont="1"/>
    <xf numFmtId="0" fontId="3" fillId="0" borderId="28" xfId="0" applyFont="1" applyBorder="1" applyAlignment="1">
      <alignment horizontal="center"/>
    </xf>
    <xf numFmtId="0" fontId="3" fillId="0" borderId="32" xfId="0" applyFont="1" applyBorder="1" applyAlignment="1">
      <alignment horizontal="center"/>
    </xf>
    <xf numFmtId="0" fontId="3" fillId="0" borderId="71" xfId="0" applyFont="1" applyBorder="1" applyAlignment="1">
      <alignment horizontal="center"/>
    </xf>
    <xf numFmtId="0" fontId="5" fillId="0" borderId="28" xfId="8" applyFont="1" applyBorder="1" applyAlignment="1">
      <alignment horizontal="justify" wrapText="1"/>
    </xf>
    <xf numFmtId="0" fontId="5" fillId="0" borderId="32" xfId="8" applyFont="1" applyBorder="1" applyAlignment="1">
      <alignment horizontal="justify" wrapText="1"/>
    </xf>
    <xf numFmtId="0" fontId="5" fillId="0" borderId="21" xfId="8" applyFont="1" applyBorder="1" applyAlignment="1">
      <alignment horizontal="justify" wrapText="1"/>
    </xf>
    <xf numFmtId="0" fontId="5" fillId="0" borderId="69" xfId="10" applyFont="1" applyBorder="1" applyAlignment="1">
      <alignment horizontal="center"/>
    </xf>
    <xf numFmtId="0" fontId="5" fillId="0" borderId="69" xfId="8" applyFont="1" applyBorder="1" applyAlignment="1">
      <alignment horizontal="justify" wrapText="1"/>
    </xf>
    <xf numFmtId="0" fontId="11" fillId="0" borderId="180" xfId="8" applyFont="1" applyBorder="1" applyAlignment="1">
      <alignment horizontal="left" wrapText="1"/>
    </xf>
    <xf numFmtId="0" fontId="11" fillId="0" borderId="181" xfId="8" applyFont="1" applyBorder="1" applyAlignment="1">
      <alignment horizontal="left" wrapText="1"/>
    </xf>
    <xf numFmtId="0" fontId="11" fillId="0" borderId="209" xfId="8" applyFont="1" applyBorder="1" applyAlignment="1">
      <alignment horizontal="left" wrapText="1"/>
    </xf>
    <xf numFmtId="0" fontId="3" fillId="0" borderId="28" xfId="5" applyBorder="1" applyAlignment="1">
      <alignment horizontal="left"/>
    </xf>
    <xf numFmtId="0" fontId="3" fillId="0" borderId="74" xfId="5" applyBorder="1" applyAlignment="1">
      <alignment horizontal="left"/>
    </xf>
    <xf numFmtId="0" fontId="3" fillId="0" borderId="28" xfId="5" applyBorder="1" applyAlignment="1">
      <alignment horizontal="center"/>
    </xf>
    <xf numFmtId="0" fontId="3" fillId="0" borderId="74" xfId="5" applyBorder="1" applyAlignment="1">
      <alignment horizontal="center"/>
    </xf>
    <xf numFmtId="0" fontId="5" fillId="0" borderId="0" xfId="10" applyFont="1" applyAlignment="1">
      <alignment horizontal="left" wrapText="1"/>
    </xf>
    <xf numFmtId="0" fontId="3" fillId="0" borderId="334" xfId="10" applyBorder="1" applyAlignment="1">
      <alignment wrapText="1"/>
    </xf>
    <xf numFmtId="0" fontId="3" fillId="0" borderId="356" xfId="10" applyBorder="1" applyAlignment="1">
      <alignment wrapText="1"/>
    </xf>
    <xf numFmtId="0" fontId="3" fillId="2" borderId="110" xfId="10" applyFill="1" applyBorder="1" applyAlignment="1" applyProtection="1">
      <alignment horizontal="left"/>
      <protection locked="0"/>
    </xf>
    <xf numFmtId="0" fontId="3" fillId="2" borderId="345" xfId="10" applyFill="1" applyBorder="1" applyAlignment="1" applyProtection="1">
      <alignment horizontal="left"/>
      <protection locked="0"/>
    </xf>
    <xf numFmtId="0" fontId="3" fillId="2" borderId="342" xfId="10" applyFill="1" applyBorder="1" applyAlignment="1" applyProtection="1">
      <alignment horizontal="left"/>
      <protection locked="0"/>
    </xf>
    <xf numFmtId="0" fontId="3" fillId="0" borderId="0" xfId="10" applyAlignment="1">
      <alignment wrapText="1"/>
    </xf>
    <xf numFmtId="0" fontId="3" fillId="2" borderId="361" xfId="10" applyFill="1" applyBorder="1" applyAlignment="1" applyProtection="1">
      <alignment horizontal="center"/>
      <protection locked="0"/>
    </xf>
    <xf numFmtId="0" fontId="3" fillId="2" borderId="326" xfId="10" applyFill="1" applyBorder="1" applyAlignment="1" applyProtection="1">
      <alignment horizontal="center"/>
      <protection locked="0"/>
    </xf>
    <xf numFmtId="0" fontId="3" fillId="0" borderId="110" xfId="0" applyFont="1" applyBorder="1" applyAlignment="1">
      <alignment horizontal="left"/>
    </xf>
    <xf numFmtId="0" fontId="3" fillId="0" borderId="101" xfId="0" applyFont="1" applyBorder="1" applyAlignment="1">
      <alignment horizontal="left"/>
    </xf>
    <xf numFmtId="0" fontId="3" fillId="0" borderId="110" xfId="0" applyFont="1" applyBorder="1" applyAlignment="1">
      <alignment horizontal="left" wrapText="1"/>
    </xf>
    <xf numFmtId="0" fontId="3" fillId="0" borderId="101" xfId="0" applyFont="1" applyBorder="1" applyAlignment="1">
      <alignment horizontal="left" wrapText="1"/>
    </xf>
    <xf numFmtId="0" fontId="3" fillId="0" borderId="19" xfId="10" applyBorder="1" applyAlignment="1">
      <alignment wrapText="1"/>
    </xf>
    <xf numFmtId="0" fontId="3" fillId="0" borderId="95" xfId="10" applyBorder="1" applyAlignment="1">
      <alignment wrapText="1"/>
    </xf>
    <xf numFmtId="0" fontId="3" fillId="0" borderId="0" xfId="10" applyAlignment="1">
      <alignment horizontal="left" wrapText="1"/>
    </xf>
    <xf numFmtId="0" fontId="3" fillId="0" borderId="51" xfId="10" applyBorder="1" applyAlignment="1">
      <alignment horizontal="left" wrapText="1"/>
    </xf>
    <xf numFmtId="0" fontId="3" fillId="0" borderId="94" xfId="10" applyBorder="1" applyAlignment="1">
      <alignment wrapText="1"/>
    </xf>
    <xf numFmtId="0" fontId="3" fillId="0" borderId="72" xfId="10" applyBorder="1" applyAlignment="1">
      <alignment wrapText="1"/>
    </xf>
    <xf numFmtId="0" fontId="3" fillId="0" borderId="92" xfId="10" applyBorder="1" applyAlignment="1">
      <alignment wrapText="1"/>
    </xf>
    <xf numFmtId="0" fontId="3" fillId="0" borderId="105" xfId="0" applyFont="1" applyBorder="1" applyAlignment="1">
      <alignment wrapText="1"/>
    </xf>
    <xf numFmtId="0" fontId="3" fillId="0" borderId="99" xfId="0" applyFont="1" applyBorder="1" applyAlignment="1">
      <alignment wrapText="1"/>
    </xf>
    <xf numFmtId="0" fontId="3" fillId="0" borderId="105" xfId="0" applyFont="1" applyBorder="1" applyAlignment="1">
      <alignment vertical="top" wrapText="1"/>
    </xf>
    <xf numFmtId="0" fontId="3" fillId="0" borderId="99" xfId="0" applyFont="1" applyBorder="1" applyAlignment="1">
      <alignment vertical="top" wrapText="1"/>
    </xf>
    <xf numFmtId="0" fontId="3" fillId="0" borderId="88" xfId="10" applyBorder="1" applyAlignment="1">
      <alignment wrapText="1"/>
    </xf>
    <xf numFmtId="0" fontId="3" fillId="0" borderId="110" xfId="10" applyBorder="1" applyAlignment="1">
      <alignment wrapText="1"/>
    </xf>
    <xf numFmtId="0" fontId="3" fillId="0" borderId="342" xfId="10" applyBorder="1" applyAlignment="1">
      <alignment wrapText="1"/>
    </xf>
    <xf numFmtId="0" fontId="3" fillId="0" borderId="65" xfId="10" applyBorder="1" applyAlignment="1">
      <alignment horizontal="left" wrapText="1"/>
    </xf>
    <xf numFmtId="0" fontId="3" fillId="0" borderId="29" xfId="10" applyBorder="1" applyAlignment="1">
      <alignment horizontal="left" wrapText="1"/>
    </xf>
    <xf numFmtId="0" fontId="7" fillId="2" borderId="69" xfId="0" applyFont="1" applyFill="1" applyBorder="1" applyAlignment="1" applyProtection="1">
      <alignment horizontal="center"/>
      <protection locked="0"/>
    </xf>
    <xf numFmtId="0" fontId="11" fillId="0" borderId="0" xfId="10" applyFont="1" applyAlignment="1">
      <alignment horizontal="left" wrapText="1"/>
    </xf>
    <xf numFmtId="0" fontId="3" fillId="2" borderId="110" xfId="10" applyFill="1" applyBorder="1" applyAlignment="1" applyProtection="1">
      <alignment horizontal="left" wrapText="1"/>
      <protection locked="0"/>
    </xf>
    <xf numFmtId="0" fontId="3" fillId="2" borderId="220" xfId="10" applyFill="1" applyBorder="1" applyAlignment="1" applyProtection="1">
      <alignment horizontal="left" wrapText="1"/>
      <protection locked="0"/>
    </xf>
    <xf numFmtId="0" fontId="3" fillId="2" borderId="221" xfId="10" applyFill="1" applyBorder="1" applyAlignment="1" applyProtection="1">
      <alignment horizontal="left" wrapText="1"/>
      <protection locked="0"/>
    </xf>
    <xf numFmtId="0" fontId="5" fillId="0" borderId="7" xfId="10" applyFont="1" applyBorder="1" applyAlignment="1">
      <alignment horizontal="left" wrapText="1"/>
    </xf>
    <xf numFmtId="0" fontId="3" fillId="0" borderId="110" xfId="10" applyBorder="1" applyAlignment="1">
      <alignment horizontal="center"/>
    </xf>
    <xf numFmtId="0" fontId="3" fillId="0" borderId="220" xfId="10" applyBorder="1" applyAlignment="1">
      <alignment horizontal="center"/>
    </xf>
    <xf numFmtId="0" fontId="3" fillId="2" borderId="219" xfId="10" applyFill="1" applyBorder="1" applyAlignment="1" applyProtection="1">
      <alignment horizontal="left" wrapText="1"/>
      <protection locked="0"/>
    </xf>
    <xf numFmtId="0" fontId="3" fillId="2" borderId="72" xfId="10" applyFill="1" applyBorder="1" applyAlignment="1" applyProtection="1">
      <alignment horizontal="left" wrapText="1"/>
      <protection locked="0"/>
    </xf>
    <xf numFmtId="0" fontId="3" fillId="2" borderId="71" xfId="10" applyFill="1" applyBorder="1" applyAlignment="1" applyProtection="1">
      <alignment horizontal="left" wrapText="1"/>
      <protection locked="0"/>
    </xf>
    <xf numFmtId="0" fontId="3" fillId="0" borderId="207" xfId="27" applyBorder="1" applyAlignment="1">
      <alignment horizontal="left" wrapText="1"/>
    </xf>
    <xf numFmtId="0" fontId="3" fillId="0" borderId="19" xfId="27" applyBorder="1" applyAlignment="1">
      <alignment horizontal="left" wrapText="1"/>
    </xf>
    <xf numFmtId="0" fontId="3" fillId="0" borderId="220" xfId="10" applyBorder="1" applyAlignment="1">
      <alignment horizontal="left" wrapText="1"/>
    </xf>
    <xf numFmtId="0" fontId="3" fillId="2" borderId="213" xfId="10" applyFill="1" applyBorder="1" applyAlignment="1" applyProtection="1">
      <alignment horizontal="left" wrapText="1"/>
      <protection locked="0"/>
    </xf>
    <xf numFmtId="0" fontId="3" fillId="2" borderId="214" xfId="10" applyFill="1" applyBorder="1" applyAlignment="1" applyProtection="1">
      <alignment horizontal="left" wrapText="1"/>
      <protection locked="0"/>
    </xf>
    <xf numFmtId="0" fontId="3" fillId="2" borderId="215" xfId="10" applyFill="1" applyBorder="1" applyAlignment="1" applyProtection="1">
      <alignment horizontal="left" wrapText="1"/>
      <protection locked="0"/>
    </xf>
    <xf numFmtId="0" fontId="16" fillId="0" borderId="0" xfId="10" applyFont="1" applyAlignment="1">
      <alignment horizontal="left" vertical="top" wrapText="1"/>
    </xf>
    <xf numFmtId="0" fontId="16" fillId="0" borderId="176" xfId="10" applyFont="1" applyBorder="1" applyAlignment="1">
      <alignment horizontal="left" vertical="top" wrapText="1"/>
    </xf>
    <xf numFmtId="0" fontId="11" fillId="0" borderId="110" xfId="10" applyFont="1" applyBorder="1" applyAlignment="1">
      <alignment wrapText="1"/>
    </xf>
    <xf numFmtId="0" fontId="3" fillId="0" borderId="177" xfId="10" applyBorder="1" applyAlignment="1">
      <alignment wrapText="1"/>
    </xf>
    <xf numFmtId="0" fontId="3" fillId="0" borderId="221" xfId="10" applyBorder="1" applyAlignment="1">
      <alignment wrapText="1"/>
    </xf>
    <xf numFmtId="0" fontId="16" fillId="2" borderId="110" xfId="10" quotePrefix="1" applyFont="1" applyFill="1" applyBorder="1" applyAlignment="1" applyProtection="1">
      <alignment horizontal="left" vertical="top" wrapText="1"/>
      <protection locked="0"/>
    </xf>
    <xf numFmtId="0" fontId="16" fillId="2" borderId="177" xfId="10" quotePrefix="1" applyFont="1" applyFill="1" applyBorder="1" applyAlignment="1" applyProtection="1">
      <alignment horizontal="left" vertical="top" wrapText="1"/>
      <protection locked="0"/>
    </xf>
    <xf numFmtId="0" fontId="16" fillId="2" borderId="221" xfId="10" quotePrefix="1" applyFont="1" applyFill="1" applyBorder="1" applyAlignment="1" applyProtection="1">
      <alignment horizontal="left" vertical="top" wrapText="1"/>
      <protection locked="0"/>
    </xf>
    <xf numFmtId="0" fontId="5" fillId="0" borderId="110" xfId="27" applyFont="1" applyBorder="1" applyAlignment="1">
      <alignment horizontal="center"/>
    </xf>
    <xf numFmtId="0" fontId="5" fillId="0" borderId="177" xfId="27" applyFont="1" applyBorder="1" applyAlignment="1">
      <alignment horizontal="center"/>
    </xf>
    <xf numFmtId="0" fontId="5" fillId="0" borderId="221" xfId="27" applyFont="1" applyBorder="1" applyAlignment="1">
      <alignment horizontal="center"/>
    </xf>
    <xf numFmtId="0" fontId="3" fillId="2" borderId="110" xfId="15" applyFill="1" applyBorder="1" applyAlignment="1" applyProtection="1">
      <alignment horizontal="left"/>
      <protection locked="0"/>
    </xf>
    <xf numFmtId="0" fontId="3" fillId="2" borderId="220" xfId="15" applyFill="1" applyBorder="1" applyAlignment="1" applyProtection="1">
      <alignment horizontal="left"/>
      <protection locked="0"/>
    </xf>
    <xf numFmtId="0" fontId="3" fillId="2" borderId="221" xfId="15" applyFill="1" applyBorder="1" applyAlignment="1" applyProtection="1">
      <alignment horizontal="left"/>
      <protection locked="0"/>
    </xf>
    <xf numFmtId="37" fontId="5" fillId="0" borderId="110" xfId="17" applyFont="1" applyBorder="1" applyAlignment="1">
      <alignment horizontal="left" vertical="center" wrapText="1"/>
    </xf>
    <xf numFmtId="37" fontId="5" fillId="0" borderId="220" xfId="17" applyFont="1" applyBorder="1" applyAlignment="1">
      <alignment horizontal="left" vertical="center" wrapText="1"/>
    </xf>
    <xf numFmtId="37" fontId="5" fillId="0" borderId="221" xfId="17" applyFont="1" applyBorder="1" applyAlignment="1">
      <alignment horizontal="left" vertical="center" wrapText="1"/>
    </xf>
    <xf numFmtId="0" fontId="5" fillId="2" borderId="110" xfId="17" applyNumberFormat="1" applyFont="1" applyFill="1" applyBorder="1" applyAlignment="1" applyProtection="1">
      <alignment horizontal="left" wrapText="1"/>
      <protection locked="0"/>
    </xf>
    <xf numFmtId="0" fontId="5" fillId="2" borderId="221" xfId="17" applyNumberFormat="1" applyFont="1" applyFill="1" applyBorder="1" applyAlignment="1" applyProtection="1">
      <alignment horizontal="left" wrapText="1"/>
      <protection locked="0"/>
    </xf>
    <xf numFmtId="0" fontId="5" fillId="2" borderId="240" xfId="17" applyNumberFormat="1" applyFont="1" applyFill="1" applyBorder="1" applyAlignment="1" applyProtection="1">
      <alignment horizontal="left" wrapText="1"/>
      <protection locked="0"/>
    </xf>
    <xf numFmtId="0" fontId="5" fillId="2" borderId="241" xfId="17" applyNumberFormat="1" applyFont="1" applyFill="1" applyBorder="1" applyAlignment="1" applyProtection="1">
      <alignment horizontal="left" wrapText="1"/>
      <protection locked="0"/>
    </xf>
    <xf numFmtId="0" fontId="5" fillId="2" borderId="266" xfId="17" applyNumberFormat="1" applyFont="1" applyFill="1" applyBorder="1" applyAlignment="1" applyProtection="1">
      <alignment horizontal="left" vertical="top" wrapText="1"/>
      <protection locked="0"/>
    </xf>
    <xf numFmtId="0" fontId="5" fillId="2" borderId="177" xfId="17" applyNumberFormat="1" applyFont="1" applyFill="1" applyBorder="1" applyAlignment="1" applyProtection="1">
      <alignment horizontal="left" vertical="top" wrapText="1"/>
      <protection locked="0"/>
    </xf>
    <xf numFmtId="0" fontId="5" fillId="2" borderId="200" xfId="17" applyNumberFormat="1" applyFont="1" applyFill="1" applyBorder="1" applyAlignment="1" applyProtection="1">
      <alignment horizontal="left" vertical="top" wrapText="1"/>
      <protection locked="0"/>
    </xf>
    <xf numFmtId="0" fontId="3" fillId="2" borderId="110" xfId="17" applyNumberFormat="1" applyFill="1" applyBorder="1" applyAlignment="1" applyProtection="1">
      <alignment horizontal="left"/>
      <protection locked="0"/>
    </xf>
    <xf numFmtId="0" fontId="3" fillId="2" borderId="178" xfId="17" applyNumberFormat="1" applyFill="1" applyBorder="1" applyAlignment="1" applyProtection="1">
      <alignment horizontal="left"/>
      <protection locked="0"/>
    </xf>
    <xf numFmtId="0" fontId="3" fillId="2" borderId="247" xfId="17" applyNumberFormat="1" applyFill="1" applyBorder="1" applyAlignment="1" applyProtection="1">
      <alignment horizontal="left"/>
      <protection locked="0"/>
    </xf>
    <xf numFmtId="0" fontId="3" fillId="2" borderId="248" xfId="17" applyNumberFormat="1" applyFill="1" applyBorder="1" applyAlignment="1" applyProtection="1">
      <alignment horizontal="left"/>
      <protection locked="0"/>
    </xf>
    <xf numFmtId="0" fontId="3" fillId="2" borderId="250" xfId="17" applyNumberFormat="1" applyFill="1" applyBorder="1" applyAlignment="1" applyProtection="1">
      <alignment horizontal="left"/>
      <protection locked="0"/>
    </xf>
    <xf numFmtId="0" fontId="3" fillId="2" borderId="251" xfId="17" applyNumberFormat="1" applyFill="1" applyBorder="1" applyAlignment="1" applyProtection="1">
      <alignment horizontal="left"/>
      <protection locked="0"/>
    </xf>
    <xf numFmtId="0" fontId="3" fillId="2" borderId="256" xfId="17" applyNumberFormat="1" applyFill="1" applyBorder="1" applyAlignment="1" applyProtection="1">
      <alignment horizontal="left"/>
      <protection locked="0"/>
    </xf>
    <xf numFmtId="0" fontId="3" fillId="2" borderId="257" xfId="17" applyNumberFormat="1" applyFill="1" applyBorder="1" applyAlignment="1" applyProtection="1">
      <alignment horizontal="left"/>
      <protection locked="0"/>
    </xf>
    <xf numFmtId="0" fontId="3" fillId="2" borderId="259" xfId="17" applyNumberFormat="1" applyFill="1" applyBorder="1" applyAlignment="1" applyProtection="1">
      <alignment horizontal="left"/>
      <protection locked="0"/>
    </xf>
    <xf numFmtId="0" fontId="3" fillId="2" borderId="260" xfId="17" applyNumberFormat="1" applyFill="1" applyBorder="1" applyAlignment="1" applyProtection="1">
      <alignment horizontal="left"/>
      <protection locked="0"/>
    </xf>
    <xf numFmtId="0" fontId="5" fillId="2" borderId="278" xfId="17" applyNumberFormat="1" applyFont="1" applyFill="1" applyBorder="1" applyAlignment="1" applyProtection="1">
      <alignment horizontal="left" vertical="top" wrapText="1"/>
      <protection locked="0"/>
    </xf>
    <xf numFmtId="0" fontId="5" fillId="2" borderId="279" xfId="17" applyNumberFormat="1" applyFont="1" applyFill="1" applyBorder="1" applyAlignment="1" applyProtection="1">
      <alignment horizontal="left" vertical="top" wrapText="1"/>
      <protection locked="0"/>
    </xf>
    <xf numFmtId="0" fontId="5" fillId="2" borderId="280" xfId="17" applyNumberFormat="1" applyFont="1" applyFill="1" applyBorder="1" applyAlignment="1" applyProtection="1">
      <alignment horizontal="left" vertical="top" wrapText="1"/>
      <protection locked="0"/>
    </xf>
    <xf numFmtId="0" fontId="5" fillId="2" borderId="269" xfId="17" applyNumberFormat="1" applyFont="1" applyFill="1" applyBorder="1" applyAlignment="1" applyProtection="1">
      <alignment horizontal="left" vertical="top" wrapText="1"/>
      <protection locked="0"/>
    </xf>
    <xf numFmtId="0" fontId="5" fillId="2" borderId="262" xfId="17" applyNumberFormat="1" applyFont="1" applyFill="1" applyBorder="1" applyAlignment="1" applyProtection="1">
      <alignment horizontal="left" vertical="top" wrapText="1"/>
      <protection locked="0"/>
    </xf>
    <xf numFmtId="0" fontId="5" fillId="2" borderId="270" xfId="17" applyNumberFormat="1" applyFont="1" applyFill="1" applyBorder="1" applyAlignment="1" applyProtection="1">
      <alignment horizontal="left" vertical="top" wrapText="1"/>
      <protection locked="0"/>
    </xf>
    <xf numFmtId="0" fontId="5" fillId="2" borderId="259" xfId="17" applyNumberFormat="1" applyFont="1" applyFill="1" applyBorder="1" applyAlignment="1" applyProtection="1">
      <alignment horizontal="left" vertical="top" wrapText="1"/>
      <protection locked="0"/>
    </xf>
    <xf numFmtId="0" fontId="5" fillId="2" borderId="271" xfId="17" applyNumberFormat="1" applyFont="1" applyFill="1" applyBorder="1" applyAlignment="1" applyProtection="1">
      <alignment horizontal="left" vertical="top" wrapText="1"/>
      <protection locked="0"/>
    </xf>
    <xf numFmtId="0" fontId="5" fillId="2" borderId="272" xfId="17" applyNumberFormat="1" applyFont="1" applyFill="1" applyBorder="1" applyAlignment="1" applyProtection="1">
      <alignment horizontal="left" vertical="top" wrapText="1"/>
      <protection locked="0"/>
    </xf>
    <xf numFmtId="0" fontId="5" fillId="2" borderId="273" xfId="17" applyNumberFormat="1" applyFont="1" applyFill="1" applyBorder="1" applyAlignment="1" applyProtection="1">
      <alignment horizontal="left" vertical="top" wrapText="1"/>
      <protection locked="0"/>
    </xf>
    <xf numFmtId="0" fontId="5" fillId="2" borderId="274" xfId="17" applyNumberFormat="1" applyFont="1" applyFill="1" applyBorder="1" applyAlignment="1" applyProtection="1">
      <alignment horizontal="left" vertical="top" wrapText="1"/>
      <protection locked="0"/>
    </xf>
    <xf numFmtId="0" fontId="5" fillId="2" borderId="275" xfId="17" applyNumberFormat="1" applyFont="1" applyFill="1" applyBorder="1" applyAlignment="1" applyProtection="1">
      <alignment horizontal="left" vertical="top" wrapText="1"/>
      <protection locked="0"/>
    </xf>
    <xf numFmtId="37" fontId="3" fillId="2" borderId="256" xfId="17" applyFill="1" applyBorder="1" applyAlignment="1" applyProtection="1">
      <alignment horizontal="center" wrapText="1"/>
      <protection locked="0"/>
    </xf>
    <xf numFmtId="37" fontId="3" fillId="2" borderId="283" xfId="17" applyFill="1" applyBorder="1" applyAlignment="1" applyProtection="1">
      <alignment horizontal="center" wrapText="1"/>
      <protection locked="0"/>
    </xf>
    <xf numFmtId="37" fontId="3" fillId="2" borderId="219" xfId="17" applyFill="1" applyBorder="1" applyAlignment="1" applyProtection="1">
      <alignment horizontal="center" wrapText="1"/>
      <protection locked="0"/>
    </xf>
    <xf numFmtId="37" fontId="3" fillId="2" borderId="80" xfId="17" applyFill="1" applyBorder="1" applyAlignment="1" applyProtection="1">
      <alignment horizontal="center" wrapText="1"/>
      <protection locked="0"/>
    </xf>
    <xf numFmtId="0" fontId="5" fillId="2" borderId="290" xfId="17" applyNumberFormat="1" applyFont="1" applyFill="1" applyBorder="1" applyAlignment="1" applyProtection="1">
      <alignment horizontal="left" vertical="top" wrapText="1"/>
      <protection locked="0"/>
    </xf>
    <xf numFmtId="37" fontId="3" fillId="2" borderId="266" xfId="17" applyFill="1" applyBorder="1" applyAlignment="1" applyProtection="1">
      <alignment horizontal="center" wrapText="1"/>
      <protection locked="0"/>
    </xf>
    <xf numFmtId="37" fontId="3" fillId="2" borderId="284" xfId="17" applyFill="1" applyBorder="1" applyAlignment="1" applyProtection="1">
      <alignment horizontal="center" wrapText="1"/>
      <protection locked="0"/>
    </xf>
    <xf numFmtId="0" fontId="5" fillId="2" borderId="293" xfId="17" applyNumberFormat="1" applyFont="1" applyFill="1" applyBorder="1" applyAlignment="1" applyProtection="1">
      <alignment horizontal="left" vertical="top" wrapText="1"/>
      <protection locked="0"/>
    </xf>
    <xf numFmtId="0" fontId="5" fillId="2" borderId="286" xfId="17" applyNumberFormat="1" applyFont="1" applyFill="1" applyBorder="1" applyAlignment="1" applyProtection="1">
      <alignment horizontal="left" vertical="top" wrapText="1"/>
      <protection locked="0"/>
    </xf>
    <xf numFmtId="0" fontId="5" fillId="2" borderId="294" xfId="17" applyNumberFormat="1" applyFont="1" applyFill="1" applyBorder="1" applyAlignment="1" applyProtection="1">
      <alignment horizontal="left" vertical="top" wrapText="1"/>
      <protection locked="0"/>
    </xf>
    <xf numFmtId="0" fontId="5" fillId="2" borderId="300" xfId="17" applyNumberFormat="1" applyFont="1" applyFill="1" applyBorder="1" applyAlignment="1" applyProtection="1">
      <alignment horizontal="left" vertical="top" wrapText="1"/>
      <protection locked="0"/>
    </xf>
    <xf numFmtId="0" fontId="5" fillId="2" borderId="301" xfId="17" applyNumberFormat="1" applyFont="1" applyFill="1" applyBorder="1" applyAlignment="1" applyProtection="1">
      <alignment horizontal="left" vertical="top" wrapText="1"/>
      <protection locked="0"/>
    </xf>
    <xf numFmtId="0" fontId="5" fillId="2" borderId="302" xfId="17" applyNumberFormat="1" applyFont="1" applyFill="1" applyBorder="1" applyAlignment="1" applyProtection="1">
      <alignment horizontal="left" vertical="top" wrapText="1"/>
      <protection locked="0"/>
    </xf>
    <xf numFmtId="0" fontId="5" fillId="2" borderId="295" xfId="17" applyNumberFormat="1" applyFont="1" applyFill="1" applyBorder="1" applyAlignment="1" applyProtection="1">
      <alignment horizontal="left" vertical="top" wrapText="1"/>
      <protection locked="0"/>
    </xf>
    <xf numFmtId="0" fontId="5" fillId="2" borderId="296" xfId="17" applyNumberFormat="1" applyFont="1" applyFill="1" applyBorder="1" applyAlignment="1" applyProtection="1">
      <alignment horizontal="left" vertical="top" wrapText="1"/>
      <protection locked="0"/>
    </xf>
    <xf numFmtId="0" fontId="5" fillId="2" borderId="297" xfId="17" applyNumberFormat="1" applyFont="1" applyFill="1" applyBorder="1" applyAlignment="1" applyProtection="1">
      <alignment horizontal="left" vertical="top" wrapText="1"/>
      <protection locked="0"/>
    </xf>
    <xf numFmtId="0" fontId="5" fillId="2" borderId="324" xfId="17" applyNumberFormat="1" applyFont="1" applyFill="1" applyBorder="1" applyAlignment="1" applyProtection="1">
      <alignment horizontal="left" vertical="top" wrapText="1"/>
      <protection locked="0"/>
    </xf>
    <xf numFmtId="37" fontId="3" fillId="2" borderId="290" xfId="17" applyFill="1" applyBorder="1" applyAlignment="1" applyProtection="1">
      <alignment horizontal="center" wrapText="1"/>
      <protection locked="0"/>
    </xf>
    <xf numFmtId="37" fontId="3" fillId="2" borderId="305" xfId="17" applyFill="1" applyBorder="1" applyAlignment="1" applyProtection="1">
      <alignment horizontal="center" wrapText="1"/>
      <protection locked="0"/>
    </xf>
    <xf numFmtId="37" fontId="3" fillId="2" borderId="307" xfId="17" applyFill="1" applyBorder="1" applyAlignment="1" applyProtection="1">
      <alignment horizontal="center" wrapText="1"/>
      <protection locked="0"/>
    </xf>
    <xf numFmtId="37" fontId="3" fillId="2" borderId="308" xfId="17" applyFill="1" applyBorder="1" applyAlignment="1" applyProtection="1">
      <alignment horizontal="center" wrapText="1"/>
      <protection locked="0"/>
    </xf>
    <xf numFmtId="37" fontId="3" fillId="2" borderId="310" xfId="17" applyFill="1" applyBorder="1" applyAlignment="1" applyProtection="1">
      <alignment horizontal="center" wrapText="1"/>
      <protection locked="0"/>
    </xf>
    <xf numFmtId="37" fontId="3" fillId="2" borderId="311" xfId="17" applyFill="1" applyBorder="1" applyAlignment="1" applyProtection="1">
      <alignment horizontal="center" wrapText="1"/>
      <protection locked="0"/>
    </xf>
    <xf numFmtId="37" fontId="3" fillId="2" borderId="313" xfId="17" applyFill="1" applyBorder="1" applyAlignment="1" applyProtection="1">
      <alignment horizontal="center" wrapText="1"/>
      <protection locked="0"/>
    </xf>
    <xf numFmtId="37" fontId="3" fillId="2" borderId="315" xfId="17" applyFill="1" applyBorder="1" applyAlignment="1" applyProtection="1">
      <alignment horizontal="center" wrapText="1"/>
      <protection locked="0"/>
    </xf>
    <xf numFmtId="37" fontId="3" fillId="2" borderId="317" xfId="17" applyFill="1" applyBorder="1" applyAlignment="1" applyProtection="1">
      <alignment horizontal="center" wrapText="1"/>
      <protection locked="0"/>
    </xf>
    <xf numFmtId="37" fontId="3" fillId="2" borderId="318" xfId="17" applyFill="1" applyBorder="1" applyAlignment="1" applyProtection="1">
      <alignment horizontal="center" wrapText="1"/>
      <protection locked="0"/>
    </xf>
    <xf numFmtId="0" fontId="5" fillId="2" borderId="336" xfId="17" applyNumberFormat="1" applyFont="1" applyFill="1" applyBorder="1" applyAlignment="1" applyProtection="1">
      <alignment horizontal="left" vertical="top" wrapText="1"/>
      <protection locked="0"/>
    </xf>
    <xf numFmtId="0" fontId="5" fillId="2" borderId="337" xfId="17" applyNumberFormat="1" applyFont="1" applyFill="1" applyBorder="1" applyAlignment="1" applyProtection="1">
      <alignment horizontal="left" vertical="top" wrapText="1"/>
      <protection locked="0"/>
    </xf>
    <xf numFmtId="0" fontId="5" fillId="2" borderId="338" xfId="17" applyNumberFormat="1" applyFont="1" applyFill="1" applyBorder="1" applyAlignment="1" applyProtection="1">
      <alignment horizontal="left" vertical="top" wrapText="1"/>
      <protection locked="0"/>
    </xf>
    <xf numFmtId="0" fontId="5" fillId="2" borderId="327" xfId="17" applyNumberFormat="1" applyFont="1" applyFill="1" applyBorder="1" applyAlignment="1" applyProtection="1">
      <alignment horizontal="left" vertical="top" wrapText="1"/>
      <protection locked="0"/>
    </xf>
    <xf numFmtId="0" fontId="5" fillId="2" borderId="320" xfId="17" applyNumberFormat="1" applyFont="1" applyFill="1" applyBorder="1" applyAlignment="1" applyProtection="1">
      <alignment horizontal="left" vertical="top" wrapText="1"/>
      <protection locked="0"/>
    </xf>
    <xf numFmtId="0" fontId="5" fillId="2" borderId="328" xfId="17" applyNumberFormat="1" applyFont="1" applyFill="1" applyBorder="1" applyAlignment="1" applyProtection="1">
      <alignment horizontal="left" vertical="top" wrapText="1"/>
      <protection locked="0"/>
    </xf>
    <xf numFmtId="0" fontId="5" fillId="2" borderId="317" xfId="17" applyNumberFormat="1" applyFont="1" applyFill="1" applyBorder="1" applyAlignment="1" applyProtection="1">
      <alignment horizontal="left" vertical="top" wrapText="1"/>
      <protection locked="0"/>
    </xf>
    <xf numFmtId="0" fontId="5" fillId="2" borderId="329" xfId="17" applyNumberFormat="1" applyFont="1" applyFill="1" applyBorder="1" applyAlignment="1" applyProtection="1">
      <alignment horizontal="left" vertical="top" wrapText="1"/>
      <protection locked="0"/>
    </xf>
    <xf numFmtId="0" fontId="5" fillId="2" borderId="330" xfId="17" applyNumberFormat="1" applyFont="1" applyFill="1" applyBorder="1" applyAlignment="1" applyProtection="1">
      <alignment horizontal="left" vertical="top" wrapText="1"/>
      <protection locked="0"/>
    </xf>
    <xf numFmtId="0" fontId="5" fillId="2" borderId="331" xfId="17" applyNumberFormat="1" applyFont="1" applyFill="1" applyBorder="1" applyAlignment="1" applyProtection="1">
      <alignment horizontal="left" vertical="top" wrapText="1"/>
      <protection locked="0"/>
    </xf>
    <xf numFmtId="0" fontId="5" fillId="2" borderId="332" xfId="17" applyNumberFormat="1" applyFont="1" applyFill="1" applyBorder="1" applyAlignment="1" applyProtection="1">
      <alignment horizontal="left" vertical="top" wrapText="1"/>
      <protection locked="0"/>
    </xf>
    <xf numFmtId="0" fontId="5" fillId="2" borderId="333" xfId="17" applyNumberFormat="1" applyFont="1" applyFill="1" applyBorder="1" applyAlignment="1" applyProtection="1">
      <alignment horizontal="left" vertical="top" wrapText="1"/>
      <protection locked="0"/>
    </xf>
    <xf numFmtId="0" fontId="5" fillId="2" borderId="336" xfId="15" applyFont="1" applyFill="1" applyBorder="1" applyAlignment="1">
      <alignment horizontal="left"/>
    </xf>
    <xf numFmtId="0" fontId="5" fillId="2" borderId="337" xfId="15" applyFont="1" applyFill="1" applyBorder="1" applyAlignment="1">
      <alignment horizontal="left"/>
    </xf>
    <xf numFmtId="0" fontId="5" fillId="2" borderId="338" xfId="15" applyFont="1" applyFill="1" applyBorder="1" applyAlignment="1">
      <alignment horizontal="left"/>
    </xf>
    <xf numFmtId="0" fontId="11" fillId="0" borderId="0" xfId="0" applyFont="1" applyAlignment="1">
      <alignment horizontal="justify" wrapText="1"/>
    </xf>
    <xf numFmtId="0" fontId="3" fillId="0" borderId="0" xfId="0" applyFont="1" applyAlignment="1">
      <alignment horizontal="justify" wrapText="1"/>
    </xf>
    <xf numFmtId="0" fontId="3" fillId="2" borderId="69" xfId="15" applyFill="1" applyBorder="1" applyProtection="1">
      <protection locked="0"/>
    </xf>
    <xf numFmtId="0" fontId="3" fillId="2" borderId="345" xfId="15" applyFill="1" applyBorder="1" applyAlignment="1" applyProtection="1">
      <alignment horizontal="left"/>
      <protection locked="0"/>
    </xf>
    <xf numFmtId="0" fontId="3" fillId="2" borderId="342" xfId="15" applyFill="1" applyBorder="1" applyAlignment="1" applyProtection="1">
      <alignment horizontal="left"/>
      <protection locked="0"/>
    </xf>
    <xf numFmtId="0" fontId="19" fillId="0" borderId="110" xfId="10" applyFont="1" applyBorder="1" applyAlignment="1">
      <alignment horizontal="left" wrapText="1"/>
    </xf>
    <xf numFmtId="0" fontId="19" fillId="0" borderId="345" xfId="10" applyFont="1" applyBorder="1" applyAlignment="1">
      <alignment horizontal="left" wrapText="1"/>
    </xf>
    <xf numFmtId="0" fontId="19" fillId="0" borderId="342" xfId="10" applyFont="1" applyBorder="1" applyAlignment="1">
      <alignment horizontal="left" wrapText="1"/>
    </xf>
  </cellXfs>
  <cellStyles count="29">
    <cellStyle name="Comma" xfId="1" builtinId="3"/>
    <cellStyle name="Comma 2 2" xfId="14" xr:uid="{FED758DF-37D5-4639-A89C-ED2DAC649992}"/>
    <cellStyle name="Comma 6" xfId="12" xr:uid="{6451A2B0-7751-4934-8885-92BD4B45C92A}"/>
    <cellStyle name="Comma 7" xfId="19" xr:uid="{B6DA548E-D9AD-4C38-8E25-1B75347F3091}"/>
    <cellStyle name="Currency 2" xfId="21" xr:uid="{64DB18E4-3655-4BB3-AC62-17B1330BF53B}"/>
    <cellStyle name="Currency 2 2" xfId="23" xr:uid="{E051382B-DD38-49CB-BCC8-3088DF575C2C}"/>
    <cellStyle name="Currency 3" xfId="28" xr:uid="{C9891111-7254-4E5D-AE53-79F71AD913C5}"/>
    <cellStyle name="Hyperlink" xfId="7" builtinId="8"/>
    <cellStyle name="Normal" xfId="0" builtinId="0"/>
    <cellStyle name="Normal 2" xfId="10" xr:uid="{AB567FE4-7C5D-4AFB-A850-B14DD74B9C99}"/>
    <cellStyle name="Normal 2 2" xfId="27" xr:uid="{3FA03691-5FEC-4A4F-A9CE-E1E046EAD319}"/>
    <cellStyle name="Normal 3" xfId="24" xr:uid="{EA216BDF-F1FC-40ED-8266-7532ED5C9778}"/>
    <cellStyle name="Normal 3 2" xfId="25" xr:uid="{8BA569F6-B784-43D5-B9FE-5611989DF1FB}"/>
    <cellStyle name="Normal 9" xfId="11" xr:uid="{EA88B29E-22CF-4A2C-B845-DA2D0DEC554D}"/>
    <cellStyle name="Normal_bcrpt 2" xfId="9" xr:uid="{25AE2A4F-AAEF-49E7-AA89-D33BA4CED3AC}"/>
    <cellStyle name="Normal_chklist" xfId="3" xr:uid="{AC88A2CE-ABFE-4EB6-BA76-B2AB7B1C1ECD}"/>
    <cellStyle name="Normal_cover" xfId="4" xr:uid="{F2B637ED-B8DA-4379-B6C2-96632ACC880F}"/>
    <cellStyle name="Normal_cover 2" xfId="6" xr:uid="{1A85D3F3-5F0B-4F00-91BC-A17CB949ADE6}"/>
    <cellStyle name="Normal_Foster Care Cost Report" xfId="5" xr:uid="{823BB5F4-0152-4BC3-9B86-1AE581ACFB61}"/>
    <cellStyle name="Normal_Foster Care Cost Report 2" xfId="15" xr:uid="{37C577AD-5467-4ECB-A708-53F527600928}"/>
    <cellStyle name="Normal_rtcrpt" xfId="8" xr:uid="{C2AC9E0D-898D-4A80-9D24-D86728B34DF1}"/>
    <cellStyle name="Normal_scha-3-1" xfId="16" xr:uid="{DBB65E3A-A911-44EA-896B-DCB024D99C31}"/>
    <cellStyle name="Normal_sch-g" xfId="18" xr:uid="{BA2C52F2-E23A-41F0-9F2A-0CB6090E7C53}"/>
    <cellStyle name="Normal_sch-h 2" xfId="22" xr:uid="{1941B425-E244-46B4-A98A-548A2151D8FF}"/>
    <cellStyle name="Normal_sch-j-2 2" xfId="17" xr:uid="{F38D2091-997A-416B-887A-FF91272BC801}"/>
    <cellStyle name="Percent" xfId="2" builtinId="5"/>
    <cellStyle name="Percent 2" xfId="20" xr:uid="{09677340-5781-43C9-8B93-7BD90DF85A40}"/>
    <cellStyle name="Percent 2 2" xfId="13" xr:uid="{B2440EF4-AA1E-4524-9F8F-3ED6D206D4B9}"/>
    <cellStyle name="Percent 2 3" xfId="26" xr:uid="{8A19334C-B133-4EDD-A31A-0EA391774C2E}"/>
  </cellStyles>
  <dxfs count="2">
    <dxf>
      <font>
        <b/>
        <i val="0"/>
        <color rgb="FFFF0000"/>
      </font>
    </dxf>
    <dxf>
      <font>
        <b/>
        <i val="0"/>
        <color rgb="FFFF0000"/>
      </font>
    </dxf>
  </dxfs>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dgov-my.sharepoint.com/personal/lthiel_nd_gov/Documents/Desktop/Cost%20Report%20Templates/2024/2024%20NF%20Cost%20Report%20Template-unprotected.xlsx" TargetMode="External"/><Relationship Id="rId1" Type="http://schemas.openxmlformats.org/officeDocument/2006/relationships/externalLinkPath" Target="/personal/lthiel_nd_gov/Documents/Desktop/Cost%20Report%20Templates/2024/2024%20NF%20Cost%20Report%20Template-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List"/>
      <sheetName val="Data Accum"/>
      <sheetName val="Check"/>
      <sheetName val="Cklist"/>
      <sheetName val="Sch A"/>
      <sheetName val="Sch A-1"/>
      <sheetName val="Sch A-2"/>
      <sheetName val="Sch B-1"/>
      <sheetName val="Sch B-2s"/>
      <sheetName val="Sch B-2a"/>
      <sheetName val="Sch B-2b"/>
      <sheetName val="Sch B-2c"/>
      <sheetName val="Sch B-3"/>
      <sheetName val="Sch C-1"/>
      <sheetName val="Sch C-2a"/>
      <sheetName val="Sch C-2c"/>
      <sheetName val="Sch C-2i"/>
      <sheetName val="Sch C-2l"/>
      <sheetName val="Sch C-2m"/>
      <sheetName val="Sch C-2n"/>
      <sheetName val="Sch C-3"/>
      <sheetName val="Sch C-4"/>
      <sheetName val="Sch C-5"/>
      <sheetName val="Sch C-6"/>
      <sheetName val="Sch C-8"/>
      <sheetName val="Sch D"/>
      <sheetName val="Sch D-1"/>
      <sheetName val="Sch D-2"/>
      <sheetName val="Sch D-5"/>
      <sheetName val="Sch D-7"/>
      <sheetName val="Sch D-8"/>
      <sheetName val="Sch E"/>
      <sheetName val="Sch F"/>
      <sheetName val="Sch G"/>
      <sheetName val="Sch H"/>
      <sheetName val="Sch I"/>
      <sheetName val="Sch J"/>
      <sheetName val="Sch K"/>
      <sheetName val="Sch L"/>
      <sheetName val="Sch N"/>
      <sheetName val="Sch P"/>
      <sheetName val="Sch S"/>
      <sheetName val="Sch T"/>
      <sheetName val="Sch U"/>
      <sheetName val="Sch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F7FAD-ED66-4378-AAAD-D84523EB8A84}">
  <dimension ref="A1:J27"/>
  <sheetViews>
    <sheetView workbookViewId="0"/>
  </sheetViews>
  <sheetFormatPr defaultColWidth="8.6640625" defaultRowHeight="16.5" x14ac:dyDescent="0.3"/>
  <cols>
    <col min="1" max="1" width="25.44140625" style="195" bestFit="1" customWidth="1"/>
    <col min="2" max="2" width="33" style="195" bestFit="1" customWidth="1"/>
    <col min="3" max="3" width="2.33203125" style="195" customWidth="1"/>
    <col min="4" max="4" width="10.109375" style="195" bestFit="1" customWidth="1"/>
    <col min="5" max="5" width="2.33203125" style="195" customWidth="1"/>
    <col min="6" max="6" width="13.88671875" style="195" bestFit="1" customWidth="1"/>
    <col min="7" max="7" width="2.33203125" style="195" customWidth="1"/>
    <col min="8" max="8" width="10.44140625" style="195" bestFit="1" customWidth="1"/>
    <col min="9" max="9" width="2.33203125" style="195" customWidth="1"/>
    <col min="10" max="10" width="9.109375" style="195" bestFit="1" customWidth="1"/>
    <col min="11" max="16384" width="8.6640625" style="195"/>
  </cols>
  <sheetData>
    <row r="1" spans="1:10" x14ac:dyDescent="0.3">
      <c r="A1" s="325" t="s">
        <v>0</v>
      </c>
      <c r="B1" s="194" t="s">
        <v>1</v>
      </c>
      <c r="D1" s="196" t="s">
        <v>2</v>
      </c>
      <c r="E1" s="196"/>
      <c r="F1" s="196" t="s">
        <v>3</v>
      </c>
      <c r="G1" s="196"/>
      <c r="H1" s="196" t="s">
        <v>4</v>
      </c>
      <c r="I1" s="196"/>
      <c r="J1" s="197" t="s">
        <v>5</v>
      </c>
    </row>
    <row r="2" spans="1:10" x14ac:dyDescent="0.3">
      <c r="A2" s="326" t="s">
        <v>6</v>
      </c>
      <c r="B2" s="327" t="s">
        <v>7</v>
      </c>
      <c r="D2" s="328" t="s">
        <v>8</v>
      </c>
      <c r="E2" s="196"/>
      <c r="F2" s="328" t="s">
        <v>8</v>
      </c>
      <c r="G2" s="196"/>
      <c r="H2" s="328" t="s">
        <v>8</v>
      </c>
      <c r="I2" s="196"/>
      <c r="J2" s="328" t="s">
        <v>8</v>
      </c>
    </row>
    <row r="3" spans="1:10" x14ac:dyDescent="0.3">
      <c r="A3" s="326" t="s">
        <v>9</v>
      </c>
      <c r="B3" s="327" t="s">
        <v>10</v>
      </c>
      <c r="D3" s="329">
        <v>1</v>
      </c>
      <c r="E3" s="197"/>
      <c r="F3" s="330" t="s">
        <v>11</v>
      </c>
      <c r="G3" s="197"/>
      <c r="H3" s="329">
        <v>11</v>
      </c>
      <c r="I3" s="197"/>
      <c r="J3" s="329">
        <v>3</v>
      </c>
    </row>
    <row r="4" spans="1:10" x14ac:dyDescent="0.3">
      <c r="A4" s="326" t="s">
        <v>12</v>
      </c>
      <c r="B4" s="327" t="s">
        <v>13</v>
      </c>
      <c r="D4" s="329">
        <v>2</v>
      </c>
      <c r="E4" s="197"/>
      <c r="F4" s="330" t="s">
        <v>14</v>
      </c>
      <c r="G4" s="197"/>
      <c r="H4" s="329">
        <v>12</v>
      </c>
      <c r="I4" s="197"/>
      <c r="J4" s="329">
        <v>11</v>
      </c>
    </row>
    <row r="5" spans="1:10" x14ac:dyDescent="0.3">
      <c r="A5" s="326" t="s">
        <v>15</v>
      </c>
      <c r="B5" s="327" t="s">
        <v>16</v>
      </c>
      <c r="D5" s="329">
        <v>3</v>
      </c>
      <c r="E5" s="197"/>
      <c r="F5" s="330" t="s">
        <v>17</v>
      </c>
      <c r="G5" s="197"/>
      <c r="H5" s="329">
        <v>13</v>
      </c>
      <c r="I5" s="197"/>
      <c r="J5" s="329">
        <v>12</v>
      </c>
    </row>
    <row r="6" spans="1:10" x14ac:dyDescent="0.3">
      <c r="A6" s="326" t="s">
        <v>18</v>
      </c>
      <c r="B6" s="327" t="s">
        <v>19</v>
      </c>
      <c r="D6" s="329">
        <v>4</v>
      </c>
      <c r="E6" s="197"/>
      <c r="F6" s="330" t="s">
        <v>20</v>
      </c>
      <c r="G6" s="197"/>
      <c r="H6" s="329">
        <v>14</v>
      </c>
      <c r="I6" s="197"/>
      <c r="J6" s="329">
        <v>13</v>
      </c>
    </row>
    <row r="7" spans="1:10" x14ac:dyDescent="0.3">
      <c r="A7" s="326" t="s">
        <v>21</v>
      </c>
      <c r="B7" s="327" t="s">
        <v>22</v>
      </c>
      <c r="D7" s="329">
        <v>5</v>
      </c>
      <c r="E7" s="197"/>
      <c r="F7" s="330" t="s">
        <v>23</v>
      </c>
      <c r="G7" s="197"/>
      <c r="H7" s="329">
        <v>15</v>
      </c>
      <c r="I7" s="197"/>
      <c r="J7" s="329">
        <v>14</v>
      </c>
    </row>
    <row r="8" spans="1:10" x14ac:dyDescent="0.3">
      <c r="A8" s="326" t="s">
        <v>19</v>
      </c>
      <c r="B8" s="327" t="s">
        <v>24</v>
      </c>
      <c r="D8" s="329">
        <v>6</v>
      </c>
      <c r="E8" s="197"/>
      <c r="F8" s="197"/>
      <c r="G8" s="197"/>
      <c r="H8" s="329">
        <v>16</v>
      </c>
      <c r="I8" s="197"/>
      <c r="J8" s="329">
        <v>15</v>
      </c>
    </row>
    <row r="9" spans="1:10" x14ac:dyDescent="0.3">
      <c r="A9" s="326" t="s">
        <v>25</v>
      </c>
      <c r="B9" s="327" t="s">
        <v>26</v>
      </c>
      <c r="D9" s="329">
        <v>7</v>
      </c>
      <c r="E9" s="197"/>
      <c r="F9" s="197"/>
      <c r="G9" s="197"/>
      <c r="H9" s="329">
        <v>17</v>
      </c>
      <c r="I9" s="197"/>
      <c r="J9" s="329">
        <v>16</v>
      </c>
    </row>
    <row r="10" spans="1:10" x14ac:dyDescent="0.3">
      <c r="A10" s="326" t="s">
        <v>27</v>
      </c>
      <c r="D10" s="329">
        <v>8</v>
      </c>
      <c r="E10" s="197"/>
      <c r="F10" s="197"/>
      <c r="G10" s="197"/>
      <c r="H10" s="329">
        <v>18</v>
      </c>
      <c r="I10" s="197"/>
      <c r="J10" s="329">
        <v>17</v>
      </c>
    </row>
    <row r="11" spans="1:10" x14ac:dyDescent="0.3">
      <c r="D11" s="329">
        <v>9</v>
      </c>
      <c r="E11" s="197"/>
      <c r="F11" s="197"/>
      <c r="G11" s="197"/>
      <c r="H11" s="329">
        <v>19</v>
      </c>
      <c r="I11" s="197"/>
      <c r="J11" s="329">
        <v>18</v>
      </c>
    </row>
    <row r="12" spans="1:10" x14ac:dyDescent="0.3">
      <c r="D12" s="329">
        <v>10</v>
      </c>
      <c r="E12" s="197"/>
      <c r="F12" s="197"/>
      <c r="G12" s="197"/>
      <c r="H12" s="329">
        <v>23</v>
      </c>
      <c r="I12" s="197"/>
      <c r="J12" s="329">
        <v>19</v>
      </c>
    </row>
    <row r="13" spans="1:10" x14ac:dyDescent="0.3">
      <c r="D13" s="329">
        <v>11</v>
      </c>
      <c r="E13" s="197"/>
      <c r="F13" s="197"/>
      <c r="G13" s="197"/>
      <c r="H13" s="329">
        <v>24</v>
      </c>
      <c r="I13" s="197"/>
      <c r="J13" s="329">
        <v>23</v>
      </c>
    </row>
    <row r="14" spans="1:10" x14ac:dyDescent="0.3">
      <c r="D14" s="329">
        <v>12</v>
      </c>
      <c r="E14" s="197"/>
      <c r="F14" s="197"/>
      <c r="G14" s="197"/>
      <c r="H14" s="329">
        <v>25</v>
      </c>
      <c r="I14" s="197"/>
      <c r="J14" s="329">
        <v>24</v>
      </c>
    </row>
    <row r="15" spans="1:10" x14ac:dyDescent="0.3">
      <c r="D15" s="329">
        <v>13</v>
      </c>
      <c r="E15" s="197"/>
      <c r="F15" s="197"/>
      <c r="G15" s="197"/>
      <c r="H15" s="222"/>
      <c r="I15" s="197"/>
      <c r="J15" s="329">
        <v>25</v>
      </c>
    </row>
    <row r="16" spans="1:10" x14ac:dyDescent="0.3">
      <c r="D16" s="329">
        <v>14</v>
      </c>
      <c r="E16" s="197"/>
      <c r="F16" s="197"/>
      <c r="G16" s="197"/>
      <c r="H16" s="222"/>
      <c r="I16" s="197"/>
      <c r="J16" s="222"/>
    </row>
    <row r="17" spans="4:10" x14ac:dyDescent="0.3">
      <c r="D17" s="329">
        <v>15</v>
      </c>
      <c r="E17" s="197"/>
      <c r="F17" s="197"/>
      <c r="G17" s="197"/>
      <c r="H17" s="222"/>
      <c r="I17" s="197"/>
      <c r="J17" s="222"/>
    </row>
    <row r="18" spans="4:10" x14ac:dyDescent="0.3">
      <c r="D18" s="329">
        <v>16</v>
      </c>
      <c r="E18" s="197"/>
      <c r="F18" s="197"/>
      <c r="G18" s="197"/>
      <c r="H18" s="222"/>
      <c r="I18" s="197"/>
      <c r="J18" s="222"/>
    </row>
    <row r="19" spans="4:10" x14ac:dyDescent="0.3">
      <c r="D19" s="329">
        <v>17</v>
      </c>
      <c r="E19" s="197"/>
      <c r="F19" s="197"/>
      <c r="G19" s="197"/>
      <c r="H19" s="222"/>
      <c r="I19" s="197"/>
      <c r="J19" s="222"/>
    </row>
    <row r="20" spans="4:10" x14ac:dyDescent="0.3">
      <c r="D20" s="329">
        <v>18</v>
      </c>
      <c r="E20" s="197"/>
      <c r="F20" s="197"/>
      <c r="G20" s="197"/>
      <c r="H20" s="222"/>
      <c r="I20" s="197"/>
      <c r="J20" s="222"/>
    </row>
    <row r="21" spans="4:10" x14ac:dyDescent="0.3">
      <c r="D21" s="329">
        <v>19</v>
      </c>
      <c r="E21" s="197"/>
      <c r="F21" s="197"/>
      <c r="G21" s="197"/>
      <c r="H21" s="222"/>
      <c r="I21" s="197"/>
      <c r="J21" s="222"/>
    </row>
    <row r="22" spans="4:10" x14ac:dyDescent="0.3">
      <c r="D22" s="329">
        <v>20</v>
      </c>
      <c r="E22" s="197"/>
      <c r="F22" s="197"/>
      <c r="G22" s="197"/>
      <c r="H22" s="222"/>
      <c r="I22" s="197"/>
      <c r="J22" s="222"/>
    </row>
    <row r="23" spans="4:10" x14ac:dyDescent="0.3">
      <c r="D23" s="329">
        <v>21</v>
      </c>
      <c r="E23" s="197"/>
      <c r="F23" s="197"/>
      <c r="G23" s="197"/>
      <c r="H23" s="222"/>
      <c r="I23" s="197"/>
      <c r="J23" s="222"/>
    </row>
    <row r="24" spans="4:10" x14ac:dyDescent="0.3">
      <c r="D24" s="329">
        <v>22</v>
      </c>
      <c r="E24" s="197"/>
      <c r="F24" s="197"/>
      <c r="G24" s="197"/>
      <c r="H24" s="222"/>
      <c r="I24" s="197"/>
      <c r="J24" s="222"/>
    </row>
    <row r="25" spans="4:10" x14ac:dyDescent="0.3">
      <c r="D25" s="329">
        <v>23</v>
      </c>
      <c r="E25" s="197"/>
      <c r="F25" s="197"/>
      <c r="G25" s="197"/>
      <c r="H25" s="222"/>
      <c r="I25" s="197"/>
      <c r="J25" s="222"/>
    </row>
    <row r="26" spans="4:10" x14ac:dyDescent="0.3">
      <c r="D26" s="329">
        <v>24</v>
      </c>
      <c r="E26" s="197"/>
      <c r="F26" s="197"/>
      <c r="G26" s="197"/>
      <c r="H26" s="222"/>
      <c r="I26" s="197"/>
      <c r="J26" s="222"/>
    </row>
    <row r="27" spans="4:10" x14ac:dyDescent="0.3">
      <c r="D27" s="329">
        <v>25</v>
      </c>
      <c r="E27" s="197"/>
      <c r="F27" s="197"/>
      <c r="G27" s="197"/>
      <c r="H27" s="222"/>
      <c r="I27" s="197"/>
      <c r="J27" s="222"/>
    </row>
  </sheetData>
  <sheetProtection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A4B0-AB17-463F-90EB-BCB157CBB526}">
  <dimension ref="A1:G150"/>
  <sheetViews>
    <sheetView zoomScaleNormal="100" workbookViewId="0"/>
  </sheetViews>
  <sheetFormatPr defaultColWidth="8.77734375" defaultRowHeight="15" x14ac:dyDescent="0.2"/>
  <cols>
    <col min="1" max="1" width="31.33203125" style="30" customWidth="1"/>
    <col min="2" max="2" width="15.21875" style="30" customWidth="1"/>
    <col min="3" max="7" width="12.21875" style="30" customWidth="1"/>
    <col min="8" max="16384" width="8.77734375" style="30"/>
  </cols>
  <sheetData>
    <row r="1" spans="1:7" ht="15" customHeight="1" x14ac:dyDescent="0.25">
      <c r="A1" s="53" t="str">
        <f>CONCATENATE("Schedule ",Chklst!A14," - ",Chklst!B14)</f>
        <v>Schedule C-2a - Allocation of Property Costs</v>
      </c>
      <c r="B1" s="27"/>
      <c r="C1" s="28"/>
      <c r="D1" s="262"/>
      <c r="E1" s="262"/>
      <c r="F1" s="307" t="s">
        <v>60</v>
      </c>
      <c r="G1" s="308"/>
    </row>
    <row r="2" spans="1:7" ht="15" customHeight="1" x14ac:dyDescent="0.2">
      <c r="A2" s="3" t="str">
        <f>'Sch A'!$A$2</f>
        <v xml:space="preserve">SFN 941 (Rev. 05-24) </v>
      </c>
      <c r="B2" s="31"/>
      <c r="C2" s="29"/>
      <c r="D2" s="264"/>
      <c r="E2" s="264"/>
      <c r="F2" s="310" t="s">
        <v>29</v>
      </c>
      <c r="G2" s="299">
        <f>'Sch A'!$C$2</f>
        <v>45108</v>
      </c>
    </row>
    <row r="3" spans="1:7" x14ac:dyDescent="0.2">
      <c r="A3" s="302">
        <f>'Sch A'!$A$5</f>
        <v>0</v>
      </c>
      <c r="B3" s="28"/>
      <c r="C3" s="32"/>
      <c r="D3" s="306"/>
      <c r="E3" s="306"/>
      <c r="F3" s="309" t="s">
        <v>30</v>
      </c>
      <c r="G3" s="301">
        <f>'Sch A'!$C$3</f>
        <v>45473</v>
      </c>
    </row>
    <row r="4" spans="1:7" x14ac:dyDescent="0.2">
      <c r="A4" s="32"/>
      <c r="B4" s="33"/>
      <c r="D4" s="263"/>
      <c r="E4" s="263"/>
      <c r="F4" s="264"/>
      <c r="G4" s="264"/>
    </row>
    <row r="5" spans="1:7" x14ac:dyDescent="0.2">
      <c r="B5" s="33"/>
    </row>
    <row r="6" spans="1:7" x14ac:dyDescent="0.2">
      <c r="A6" s="29"/>
    </row>
    <row r="7" spans="1:7" x14ac:dyDescent="0.2">
      <c r="A7" s="435" t="s">
        <v>199</v>
      </c>
      <c r="B7" s="436" t="s">
        <v>200</v>
      </c>
      <c r="C7" s="437"/>
      <c r="D7" s="437"/>
      <c r="E7" s="438"/>
      <c r="F7" s="35"/>
      <c r="G7" s="35"/>
    </row>
    <row r="8" spans="1:7" ht="25.5" x14ac:dyDescent="0.2">
      <c r="A8" s="439"/>
      <c r="B8" s="440" t="s">
        <v>32</v>
      </c>
      <c r="C8" s="441" t="s">
        <v>33</v>
      </c>
      <c r="D8" s="442" t="s">
        <v>25</v>
      </c>
      <c r="E8" s="443" t="s">
        <v>201</v>
      </c>
      <c r="F8" s="37"/>
      <c r="G8" s="38"/>
    </row>
    <row r="9" spans="1:7" ht="15" customHeight="1" x14ac:dyDescent="0.2">
      <c r="A9" s="444" t="s">
        <v>19</v>
      </c>
      <c r="B9" s="425"/>
      <c r="C9" s="425"/>
      <c r="D9" s="425"/>
      <c r="E9" s="425"/>
      <c r="F9" s="39"/>
      <c r="G9" s="40"/>
    </row>
    <row r="10" spans="1:7" ht="15" customHeight="1" x14ac:dyDescent="0.2">
      <c r="A10" s="439" t="s">
        <v>202</v>
      </c>
      <c r="B10" s="427">
        <f>SUM(C10:E10)</f>
        <v>0</v>
      </c>
      <c r="C10" s="427">
        <f>E82</f>
        <v>0</v>
      </c>
      <c r="D10" s="427">
        <f t="shared" ref="D10:E10" si="0">F82</f>
        <v>0</v>
      </c>
      <c r="E10" s="427">
        <f t="shared" si="0"/>
        <v>0</v>
      </c>
      <c r="F10" s="41"/>
      <c r="G10" s="42"/>
    </row>
    <row r="11" spans="1:7" ht="15" customHeight="1" x14ac:dyDescent="0.2">
      <c r="A11" s="439" t="s">
        <v>203</v>
      </c>
      <c r="B11" s="427">
        <f t="shared" ref="B11:B15" si="1">SUM(C11:E11)</f>
        <v>0</v>
      </c>
      <c r="C11" s="427">
        <f>E107</f>
        <v>0</v>
      </c>
      <c r="D11" s="427">
        <f t="shared" ref="D11:E11" si="2">F107</f>
        <v>0</v>
      </c>
      <c r="E11" s="427">
        <f t="shared" si="2"/>
        <v>0</v>
      </c>
      <c r="F11" s="41"/>
      <c r="G11" s="42"/>
    </row>
    <row r="12" spans="1:7" ht="15" customHeight="1" x14ac:dyDescent="0.2">
      <c r="A12" s="439" t="s">
        <v>204</v>
      </c>
      <c r="B12" s="427">
        <f t="shared" si="1"/>
        <v>0</v>
      </c>
      <c r="C12" s="427">
        <f>E136</f>
        <v>0</v>
      </c>
      <c r="D12" s="427">
        <f t="shared" ref="D12:E12" si="3">F136</f>
        <v>0</v>
      </c>
      <c r="E12" s="427">
        <f t="shared" si="3"/>
        <v>0</v>
      </c>
      <c r="F12" s="41"/>
      <c r="G12" s="42"/>
    </row>
    <row r="13" spans="1:7" ht="15" customHeight="1" x14ac:dyDescent="0.2">
      <c r="A13" s="439" t="s">
        <v>205</v>
      </c>
      <c r="B13" s="427">
        <f t="shared" si="1"/>
        <v>0</v>
      </c>
      <c r="C13" s="427">
        <f>E123</f>
        <v>0</v>
      </c>
      <c r="D13" s="427">
        <f t="shared" ref="D13:E13" si="4">F123</f>
        <v>0</v>
      </c>
      <c r="E13" s="427">
        <f t="shared" si="4"/>
        <v>0</v>
      </c>
      <c r="F13" s="41"/>
      <c r="G13" s="42"/>
    </row>
    <row r="14" spans="1:7" ht="15" customHeight="1" x14ac:dyDescent="0.2">
      <c r="A14" s="439" t="s">
        <v>206</v>
      </c>
      <c r="B14" s="427">
        <f t="shared" si="1"/>
        <v>0</v>
      </c>
      <c r="C14" s="427">
        <f>E149</f>
        <v>0</v>
      </c>
      <c r="D14" s="427">
        <f t="shared" ref="D14:E14" si="5">F149</f>
        <v>0</v>
      </c>
      <c r="E14" s="427">
        <f t="shared" si="5"/>
        <v>0</v>
      </c>
      <c r="F14" s="41"/>
      <c r="G14" s="42"/>
    </row>
    <row r="15" spans="1:7" ht="15" customHeight="1" x14ac:dyDescent="0.2">
      <c r="A15" s="444" t="s">
        <v>207</v>
      </c>
      <c r="B15" s="427">
        <f t="shared" si="1"/>
        <v>0</v>
      </c>
      <c r="C15" s="427">
        <f t="shared" ref="C15:E15" si="6">SUM(C10:C14)</f>
        <v>0</v>
      </c>
      <c r="D15" s="427">
        <f t="shared" si="6"/>
        <v>0</v>
      </c>
      <c r="E15" s="427">
        <f t="shared" si="6"/>
        <v>0</v>
      </c>
      <c r="F15" s="41"/>
      <c r="G15" s="42"/>
    </row>
    <row r="16" spans="1:7" ht="15" customHeight="1" x14ac:dyDescent="0.2">
      <c r="A16" s="444"/>
      <c r="B16" s="425"/>
      <c r="C16" s="425"/>
      <c r="D16" s="425"/>
      <c r="E16" s="425"/>
      <c r="F16" s="39"/>
      <c r="G16" s="40"/>
    </row>
    <row r="17" spans="1:7" ht="15" customHeight="1" x14ac:dyDescent="0.2">
      <c r="A17" s="444" t="s">
        <v>208</v>
      </c>
      <c r="B17" s="425"/>
      <c r="C17" s="425"/>
      <c r="D17" s="425"/>
      <c r="E17" s="425"/>
      <c r="F17" s="39"/>
      <c r="G17" s="40"/>
    </row>
    <row r="18" spans="1:7" ht="15" customHeight="1" x14ac:dyDescent="0.2">
      <c r="A18" s="439" t="s">
        <v>209</v>
      </c>
      <c r="B18" s="427">
        <f>SUM(C18:E18)</f>
        <v>0</v>
      </c>
      <c r="C18" s="428"/>
      <c r="D18" s="428"/>
      <c r="E18" s="428"/>
      <c r="F18" s="43"/>
      <c r="G18" s="44"/>
    </row>
    <row r="19" spans="1:7" ht="15" customHeight="1" x14ac:dyDescent="0.2">
      <c r="A19" s="444" t="s">
        <v>210</v>
      </c>
      <c r="B19" s="427">
        <f>SUM(C19:E19)</f>
        <v>0</v>
      </c>
      <c r="C19" s="445">
        <f t="shared" ref="C19:E19" si="7">SUM(C18:C18)</f>
        <v>0</v>
      </c>
      <c r="D19" s="445">
        <f t="shared" si="7"/>
        <v>0</v>
      </c>
      <c r="E19" s="445">
        <f t="shared" si="7"/>
        <v>0</v>
      </c>
      <c r="F19" s="45" t="s">
        <v>211</v>
      </c>
      <c r="G19" s="46" t="s">
        <v>34</v>
      </c>
    </row>
    <row r="20" spans="1:7" ht="15" customHeight="1" x14ac:dyDescent="0.2">
      <c r="A20" s="446" t="s">
        <v>212</v>
      </c>
      <c r="B20" s="427">
        <f>SUM(C20:E20)</f>
        <v>0</v>
      </c>
      <c r="C20" s="447">
        <f t="shared" ref="C20:E20" si="8">+C15+C19</f>
        <v>0</v>
      </c>
      <c r="D20" s="447">
        <f t="shared" si="8"/>
        <v>0</v>
      </c>
      <c r="E20" s="447">
        <f t="shared" si="8"/>
        <v>0</v>
      </c>
      <c r="F20" s="47">
        <f>'Sch C-1'!E31</f>
        <v>0</v>
      </c>
      <c r="G20" s="47">
        <f>B20-F20</f>
        <v>0</v>
      </c>
    </row>
    <row r="21" spans="1:7" x14ac:dyDescent="0.2">
      <c r="B21" s="48"/>
      <c r="C21" s="48"/>
      <c r="D21" s="48"/>
      <c r="E21" s="48"/>
      <c r="F21" s="48"/>
      <c r="G21" s="48"/>
    </row>
    <row r="22" spans="1:7" x14ac:dyDescent="0.2">
      <c r="A22" s="1162"/>
      <c r="B22" s="1162"/>
      <c r="C22" s="1162"/>
      <c r="D22" s="1162"/>
      <c r="E22" s="1162"/>
      <c r="F22" s="1162"/>
      <c r="G22" s="1162"/>
    </row>
    <row r="23" spans="1:7" ht="15.75" x14ac:dyDescent="0.25">
      <c r="A23" s="388" t="s">
        <v>213</v>
      </c>
      <c r="B23" s="388"/>
      <c r="C23" s="388"/>
      <c r="D23" s="448"/>
      <c r="E23" s="388"/>
      <c r="F23" s="388"/>
      <c r="G23" s="388"/>
    </row>
    <row r="24" spans="1:7" ht="25.5" x14ac:dyDescent="0.2">
      <c r="A24" s="449" t="s">
        <v>214</v>
      </c>
      <c r="B24" s="450" t="s">
        <v>215</v>
      </c>
      <c r="C24" s="450" t="s">
        <v>216</v>
      </c>
      <c r="D24" s="451" t="s">
        <v>32</v>
      </c>
      <c r="E24" s="441" t="s">
        <v>33</v>
      </c>
      <c r="F24" s="442" t="s">
        <v>25</v>
      </c>
      <c r="G24" s="443" t="s">
        <v>201</v>
      </c>
    </row>
    <row r="25" spans="1:7" ht="15" customHeight="1" x14ac:dyDescent="0.2">
      <c r="A25" s="452"/>
      <c r="B25" s="428"/>
      <c r="C25" s="428"/>
      <c r="D25" s="453">
        <f t="shared" ref="D25:D49" si="9">SUM(E25:G25)</f>
        <v>0</v>
      </c>
      <c r="E25" s="454"/>
      <c r="F25" s="455"/>
      <c r="G25" s="455"/>
    </row>
    <row r="26" spans="1:7" ht="15" customHeight="1" x14ac:dyDescent="0.2">
      <c r="A26" s="456"/>
      <c r="B26" s="428"/>
      <c r="C26" s="428"/>
      <c r="D26" s="453">
        <f t="shared" si="9"/>
        <v>0</v>
      </c>
      <c r="E26" s="454"/>
      <c r="F26" s="455"/>
      <c r="G26" s="455"/>
    </row>
    <row r="27" spans="1:7" ht="15" customHeight="1" x14ac:dyDescent="0.2">
      <c r="A27" s="456"/>
      <c r="B27" s="428"/>
      <c r="C27" s="428"/>
      <c r="D27" s="453">
        <f t="shared" si="9"/>
        <v>0</v>
      </c>
      <c r="E27" s="454"/>
      <c r="F27" s="455"/>
      <c r="G27" s="455"/>
    </row>
    <row r="28" spans="1:7" ht="15" customHeight="1" x14ac:dyDescent="0.2">
      <c r="A28" s="456"/>
      <c r="B28" s="428"/>
      <c r="C28" s="428"/>
      <c r="D28" s="453">
        <f t="shared" si="9"/>
        <v>0</v>
      </c>
      <c r="E28" s="454"/>
      <c r="F28" s="455"/>
      <c r="G28" s="455"/>
    </row>
    <row r="29" spans="1:7" ht="15" customHeight="1" x14ac:dyDescent="0.2">
      <c r="A29" s="456"/>
      <c r="B29" s="428"/>
      <c r="C29" s="428"/>
      <c r="D29" s="453">
        <f t="shared" si="9"/>
        <v>0</v>
      </c>
      <c r="E29" s="454"/>
      <c r="F29" s="455"/>
      <c r="G29" s="455"/>
    </row>
    <row r="30" spans="1:7" ht="15" customHeight="1" x14ac:dyDescent="0.2">
      <c r="A30" s="456"/>
      <c r="B30" s="428"/>
      <c r="C30" s="428"/>
      <c r="D30" s="453">
        <f t="shared" si="9"/>
        <v>0</v>
      </c>
      <c r="E30" s="454"/>
      <c r="F30" s="455"/>
      <c r="G30" s="455"/>
    </row>
    <row r="31" spans="1:7" ht="15" customHeight="1" x14ac:dyDescent="0.2">
      <c r="A31" s="456"/>
      <c r="B31" s="428"/>
      <c r="C31" s="428"/>
      <c r="D31" s="453">
        <f t="shared" si="9"/>
        <v>0</v>
      </c>
      <c r="E31" s="454"/>
      <c r="F31" s="455"/>
      <c r="G31" s="455"/>
    </row>
    <row r="32" spans="1:7" ht="15" customHeight="1" x14ac:dyDescent="0.2">
      <c r="A32" s="456"/>
      <c r="B32" s="428"/>
      <c r="C32" s="428"/>
      <c r="D32" s="453">
        <f t="shared" si="9"/>
        <v>0</v>
      </c>
      <c r="E32" s="454"/>
      <c r="F32" s="455"/>
      <c r="G32" s="455"/>
    </row>
    <row r="33" spans="1:7" ht="15" customHeight="1" x14ac:dyDescent="0.2">
      <c r="A33" s="456"/>
      <c r="B33" s="428"/>
      <c r="C33" s="428"/>
      <c r="D33" s="453">
        <f t="shared" si="9"/>
        <v>0</v>
      </c>
      <c r="E33" s="454"/>
      <c r="F33" s="455"/>
      <c r="G33" s="455"/>
    </row>
    <row r="34" spans="1:7" ht="15" customHeight="1" x14ac:dyDescent="0.2">
      <c r="A34" s="456"/>
      <c r="B34" s="428"/>
      <c r="C34" s="428"/>
      <c r="D34" s="453">
        <f t="shared" si="9"/>
        <v>0</v>
      </c>
      <c r="E34" s="454"/>
      <c r="F34" s="455"/>
      <c r="G34" s="455"/>
    </row>
    <row r="35" spans="1:7" ht="15" customHeight="1" x14ac:dyDescent="0.2">
      <c r="A35" s="456"/>
      <c r="B35" s="428"/>
      <c r="C35" s="428"/>
      <c r="D35" s="453">
        <f t="shared" si="9"/>
        <v>0</v>
      </c>
      <c r="E35" s="454"/>
      <c r="F35" s="455"/>
      <c r="G35" s="455"/>
    </row>
    <row r="36" spans="1:7" ht="15" customHeight="1" x14ac:dyDescent="0.2">
      <c r="A36" s="456"/>
      <c r="B36" s="428"/>
      <c r="C36" s="428"/>
      <c r="D36" s="453">
        <f t="shared" si="9"/>
        <v>0</v>
      </c>
      <c r="E36" s="454"/>
      <c r="F36" s="455"/>
      <c r="G36" s="455"/>
    </row>
    <row r="37" spans="1:7" ht="15" customHeight="1" x14ac:dyDescent="0.2">
      <c r="A37" s="456"/>
      <c r="B37" s="428"/>
      <c r="C37" s="428"/>
      <c r="D37" s="453">
        <f t="shared" si="9"/>
        <v>0</v>
      </c>
      <c r="E37" s="454"/>
      <c r="F37" s="455"/>
      <c r="G37" s="455"/>
    </row>
    <row r="38" spans="1:7" ht="15" customHeight="1" x14ac:dyDescent="0.2">
      <c r="A38" s="456"/>
      <c r="B38" s="428"/>
      <c r="C38" s="428"/>
      <c r="D38" s="453">
        <f t="shared" si="9"/>
        <v>0</v>
      </c>
      <c r="E38" s="454"/>
      <c r="F38" s="455"/>
      <c r="G38" s="455"/>
    </row>
    <row r="39" spans="1:7" ht="15" customHeight="1" x14ac:dyDescent="0.2">
      <c r="A39" s="456"/>
      <c r="B39" s="428"/>
      <c r="C39" s="428"/>
      <c r="D39" s="453">
        <f t="shared" si="9"/>
        <v>0</v>
      </c>
      <c r="E39" s="454"/>
      <c r="F39" s="455"/>
      <c r="G39" s="455"/>
    </row>
    <row r="40" spans="1:7" ht="15" customHeight="1" x14ac:dyDescent="0.2">
      <c r="A40" s="456"/>
      <c r="B40" s="428"/>
      <c r="C40" s="428"/>
      <c r="D40" s="453">
        <f t="shared" si="9"/>
        <v>0</v>
      </c>
      <c r="E40" s="454"/>
      <c r="F40" s="455"/>
      <c r="G40" s="455"/>
    </row>
    <row r="41" spans="1:7" ht="15" customHeight="1" x14ac:dyDescent="0.2">
      <c r="A41" s="456"/>
      <c r="B41" s="428"/>
      <c r="C41" s="428"/>
      <c r="D41" s="453">
        <f t="shared" si="9"/>
        <v>0</v>
      </c>
      <c r="E41" s="454"/>
      <c r="F41" s="455"/>
      <c r="G41" s="455"/>
    </row>
    <row r="42" spans="1:7" ht="15" customHeight="1" x14ac:dyDescent="0.2">
      <c r="A42" s="456"/>
      <c r="B42" s="428"/>
      <c r="C42" s="428"/>
      <c r="D42" s="453">
        <f t="shared" si="9"/>
        <v>0</v>
      </c>
      <c r="E42" s="454"/>
      <c r="F42" s="455"/>
      <c r="G42" s="455"/>
    </row>
    <row r="43" spans="1:7" ht="15" customHeight="1" x14ac:dyDescent="0.2">
      <c r="A43" s="456"/>
      <c r="B43" s="428"/>
      <c r="C43" s="428"/>
      <c r="D43" s="453">
        <f t="shared" si="9"/>
        <v>0</v>
      </c>
      <c r="E43" s="454"/>
      <c r="F43" s="455"/>
      <c r="G43" s="455"/>
    </row>
    <row r="44" spans="1:7" ht="15" customHeight="1" x14ac:dyDescent="0.2">
      <c r="A44" s="456"/>
      <c r="B44" s="428"/>
      <c r="C44" s="428"/>
      <c r="D44" s="453">
        <f t="shared" si="9"/>
        <v>0</v>
      </c>
      <c r="E44" s="454"/>
      <c r="F44" s="455"/>
      <c r="G44" s="455"/>
    </row>
    <row r="45" spans="1:7" ht="15" customHeight="1" x14ac:dyDescent="0.2">
      <c r="A45" s="456"/>
      <c r="B45" s="428"/>
      <c r="C45" s="428"/>
      <c r="D45" s="453">
        <f t="shared" si="9"/>
        <v>0</v>
      </c>
      <c r="E45" s="454"/>
      <c r="F45" s="455"/>
      <c r="G45" s="455"/>
    </row>
    <row r="46" spans="1:7" ht="15" customHeight="1" x14ac:dyDescent="0.2">
      <c r="A46" s="456"/>
      <c r="B46" s="428"/>
      <c r="C46" s="428"/>
      <c r="D46" s="453">
        <f t="shared" si="9"/>
        <v>0</v>
      </c>
      <c r="E46" s="454"/>
      <c r="F46" s="455"/>
      <c r="G46" s="455"/>
    </row>
    <row r="47" spans="1:7" ht="15" customHeight="1" x14ac:dyDescent="0.2">
      <c r="A47" s="456"/>
      <c r="B47" s="428"/>
      <c r="C47" s="428"/>
      <c r="D47" s="453">
        <f t="shared" si="9"/>
        <v>0</v>
      </c>
      <c r="E47" s="454"/>
      <c r="F47" s="455"/>
      <c r="G47" s="455"/>
    </row>
    <row r="48" spans="1:7" ht="15" customHeight="1" x14ac:dyDescent="0.2">
      <c r="A48" s="456"/>
      <c r="B48" s="428"/>
      <c r="C48" s="428"/>
      <c r="D48" s="453">
        <f t="shared" si="9"/>
        <v>0</v>
      </c>
      <c r="E48" s="454"/>
      <c r="F48" s="455"/>
      <c r="G48" s="455"/>
    </row>
    <row r="49" spans="1:7" ht="15" customHeight="1" x14ac:dyDescent="0.2">
      <c r="A49" s="456"/>
      <c r="B49" s="428"/>
      <c r="C49" s="428"/>
      <c r="D49" s="453">
        <f t="shared" si="9"/>
        <v>0</v>
      </c>
      <c r="E49" s="454"/>
      <c r="F49" s="455"/>
      <c r="G49" s="455"/>
    </row>
    <row r="52" spans="1:7" ht="15.75" x14ac:dyDescent="0.25">
      <c r="A52" s="49" t="s">
        <v>11</v>
      </c>
      <c r="B52" s="50"/>
      <c r="C52" s="50"/>
      <c r="D52" s="51"/>
      <c r="E52" s="50"/>
      <c r="F52" s="457"/>
      <c r="G52" s="50"/>
    </row>
    <row r="53" spans="1:7" ht="25.5" x14ac:dyDescent="0.2">
      <c r="A53" s="449" t="s">
        <v>217</v>
      </c>
      <c r="B53" s="450" t="s">
        <v>215</v>
      </c>
      <c r="C53" s="450" t="s">
        <v>218</v>
      </c>
      <c r="D53" s="458" t="s">
        <v>32</v>
      </c>
      <c r="E53" s="459" t="str">
        <f>$C$8</f>
        <v>PRTF</v>
      </c>
      <c r="F53" s="460" t="str">
        <f>$D$8</f>
        <v>QRTP</v>
      </c>
      <c r="G53" s="461" t="str">
        <f>$E$8</f>
        <v>Non-PRTF 
Costs</v>
      </c>
    </row>
    <row r="54" spans="1:7" ht="15" customHeight="1" x14ac:dyDescent="0.2">
      <c r="A54" s="452"/>
      <c r="B54" s="450" t="s">
        <v>219</v>
      </c>
      <c r="C54" s="425"/>
      <c r="D54" s="462">
        <f t="shared" ref="D54:D81" si="10">SUM(E54:G54)</f>
        <v>0</v>
      </c>
      <c r="E54" s="463"/>
      <c r="F54" s="464"/>
      <c r="G54" s="464"/>
    </row>
    <row r="55" spans="1:7" ht="15" customHeight="1" x14ac:dyDescent="0.2">
      <c r="A55" s="456"/>
      <c r="B55" s="428"/>
      <c r="C55" s="428"/>
      <c r="D55" s="462">
        <f t="shared" si="10"/>
        <v>0</v>
      </c>
      <c r="E55" s="465">
        <f t="shared" ref="E55:E81" si="11">IFERROR(VLOOKUP(B55,$B$25:$G$49,4,0)*C55,0)</f>
        <v>0</v>
      </c>
      <c r="F55" s="462">
        <f t="shared" ref="F55:F81" si="12">IFERROR(VLOOKUP(B55,$B$25:$G$49,5,0)*C55,0)</f>
        <v>0</v>
      </c>
      <c r="G55" s="462">
        <f t="shared" ref="G55:G81" si="13">IFERROR(VLOOKUP(B55,$B$25:$G$49,6,0)*C55,0)</f>
        <v>0</v>
      </c>
    </row>
    <row r="56" spans="1:7" ht="15" customHeight="1" x14ac:dyDescent="0.2">
      <c r="A56" s="456"/>
      <c r="B56" s="428"/>
      <c r="C56" s="428"/>
      <c r="D56" s="462">
        <f t="shared" si="10"/>
        <v>0</v>
      </c>
      <c r="E56" s="465">
        <f t="shared" si="11"/>
        <v>0</v>
      </c>
      <c r="F56" s="462">
        <f t="shared" si="12"/>
        <v>0</v>
      </c>
      <c r="G56" s="462">
        <f t="shared" si="13"/>
        <v>0</v>
      </c>
    </row>
    <row r="57" spans="1:7" ht="15" customHeight="1" x14ac:dyDescent="0.2">
      <c r="A57" s="456"/>
      <c r="B57" s="428"/>
      <c r="C57" s="428"/>
      <c r="D57" s="462">
        <f t="shared" si="10"/>
        <v>0</v>
      </c>
      <c r="E57" s="465">
        <f t="shared" si="11"/>
        <v>0</v>
      </c>
      <c r="F57" s="462">
        <f t="shared" si="12"/>
        <v>0</v>
      </c>
      <c r="G57" s="462">
        <f t="shared" si="13"/>
        <v>0</v>
      </c>
    </row>
    <row r="58" spans="1:7" ht="15" customHeight="1" x14ac:dyDescent="0.2">
      <c r="A58" s="456"/>
      <c r="B58" s="428"/>
      <c r="C58" s="428"/>
      <c r="D58" s="462">
        <f t="shared" si="10"/>
        <v>0</v>
      </c>
      <c r="E58" s="465">
        <f t="shared" si="11"/>
        <v>0</v>
      </c>
      <c r="F58" s="462">
        <f t="shared" si="12"/>
        <v>0</v>
      </c>
      <c r="G58" s="462">
        <f t="shared" si="13"/>
        <v>0</v>
      </c>
    </row>
    <row r="59" spans="1:7" ht="15" customHeight="1" x14ac:dyDescent="0.2">
      <c r="A59" s="456"/>
      <c r="B59" s="428"/>
      <c r="C59" s="428"/>
      <c r="D59" s="462">
        <f t="shared" si="10"/>
        <v>0</v>
      </c>
      <c r="E59" s="465">
        <f t="shared" si="11"/>
        <v>0</v>
      </c>
      <c r="F59" s="462">
        <f t="shared" si="12"/>
        <v>0</v>
      </c>
      <c r="G59" s="462">
        <f t="shared" si="13"/>
        <v>0</v>
      </c>
    </row>
    <row r="60" spans="1:7" ht="15" customHeight="1" x14ac:dyDescent="0.2">
      <c r="A60" s="456"/>
      <c r="B60" s="428"/>
      <c r="C60" s="428"/>
      <c r="D60" s="462">
        <f t="shared" si="10"/>
        <v>0</v>
      </c>
      <c r="E60" s="465">
        <f t="shared" si="11"/>
        <v>0</v>
      </c>
      <c r="F60" s="462">
        <f t="shared" si="12"/>
        <v>0</v>
      </c>
      <c r="G60" s="462">
        <f t="shared" si="13"/>
        <v>0</v>
      </c>
    </row>
    <row r="61" spans="1:7" ht="15" customHeight="1" x14ac:dyDescent="0.2">
      <c r="A61" s="456"/>
      <c r="B61" s="428"/>
      <c r="C61" s="428"/>
      <c r="D61" s="462">
        <f t="shared" si="10"/>
        <v>0</v>
      </c>
      <c r="E61" s="465">
        <f t="shared" si="11"/>
        <v>0</v>
      </c>
      <c r="F61" s="462">
        <f t="shared" si="12"/>
        <v>0</v>
      </c>
      <c r="G61" s="462">
        <f t="shared" si="13"/>
        <v>0</v>
      </c>
    </row>
    <row r="62" spans="1:7" ht="15" customHeight="1" x14ac:dyDescent="0.2">
      <c r="A62" s="456"/>
      <c r="B62" s="428"/>
      <c r="C62" s="428"/>
      <c r="D62" s="462">
        <f t="shared" si="10"/>
        <v>0</v>
      </c>
      <c r="E62" s="465">
        <f t="shared" si="11"/>
        <v>0</v>
      </c>
      <c r="F62" s="462">
        <f t="shared" si="12"/>
        <v>0</v>
      </c>
      <c r="G62" s="462">
        <f t="shared" si="13"/>
        <v>0</v>
      </c>
    </row>
    <row r="63" spans="1:7" ht="15" customHeight="1" x14ac:dyDescent="0.2">
      <c r="A63" s="456"/>
      <c r="B63" s="428"/>
      <c r="C63" s="428"/>
      <c r="D63" s="462">
        <f t="shared" si="10"/>
        <v>0</v>
      </c>
      <c r="E63" s="465">
        <f t="shared" si="11"/>
        <v>0</v>
      </c>
      <c r="F63" s="462">
        <f t="shared" si="12"/>
        <v>0</v>
      </c>
      <c r="G63" s="462">
        <f t="shared" si="13"/>
        <v>0</v>
      </c>
    </row>
    <row r="64" spans="1:7" ht="15" customHeight="1" x14ac:dyDescent="0.2">
      <c r="A64" s="456"/>
      <c r="B64" s="428"/>
      <c r="C64" s="428"/>
      <c r="D64" s="462">
        <f t="shared" si="10"/>
        <v>0</v>
      </c>
      <c r="E64" s="465">
        <f t="shared" si="11"/>
        <v>0</v>
      </c>
      <c r="F64" s="462">
        <f t="shared" si="12"/>
        <v>0</v>
      </c>
      <c r="G64" s="462">
        <f t="shared" si="13"/>
        <v>0</v>
      </c>
    </row>
    <row r="65" spans="1:7" ht="15" customHeight="1" x14ac:dyDescent="0.2">
      <c r="A65" s="456"/>
      <c r="B65" s="428"/>
      <c r="C65" s="428"/>
      <c r="D65" s="462">
        <f t="shared" si="10"/>
        <v>0</v>
      </c>
      <c r="E65" s="465">
        <f t="shared" si="11"/>
        <v>0</v>
      </c>
      <c r="F65" s="462">
        <f t="shared" si="12"/>
        <v>0</v>
      </c>
      <c r="G65" s="462">
        <f t="shared" si="13"/>
        <v>0</v>
      </c>
    </row>
    <row r="66" spans="1:7" ht="15" customHeight="1" x14ac:dyDescent="0.2">
      <c r="A66" s="456"/>
      <c r="B66" s="428"/>
      <c r="C66" s="428"/>
      <c r="D66" s="462">
        <f t="shared" si="10"/>
        <v>0</v>
      </c>
      <c r="E66" s="465">
        <f t="shared" si="11"/>
        <v>0</v>
      </c>
      <c r="F66" s="462">
        <f t="shared" si="12"/>
        <v>0</v>
      </c>
      <c r="G66" s="462">
        <f t="shared" si="13"/>
        <v>0</v>
      </c>
    </row>
    <row r="67" spans="1:7" ht="15" customHeight="1" x14ac:dyDescent="0.2">
      <c r="A67" s="456"/>
      <c r="B67" s="428"/>
      <c r="C67" s="428"/>
      <c r="D67" s="462">
        <f t="shared" si="10"/>
        <v>0</v>
      </c>
      <c r="E67" s="465">
        <f t="shared" si="11"/>
        <v>0</v>
      </c>
      <c r="F67" s="462">
        <f t="shared" si="12"/>
        <v>0</v>
      </c>
      <c r="G67" s="462">
        <f t="shared" si="13"/>
        <v>0</v>
      </c>
    </row>
    <row r="68" spans="1:7" ht="15" customHeight="1" x14ac:dyDescent="0.2">
      <c r="A68" s="456"/>
      <c r="B68" s="428"/>
      <c r="C68" s="428"/>
      <c r="D68" s="462">
        <f t="shared" si="10"/>
        <v>0</v>
      </c>
      <c r="E68" s="465">
        <f t="shared" si="11"/>
        <v>0</v>
      </c>
      <c r="F68" s="462">
        <f t="shared" si="12"/>
        <v>0</v>
      </c>
      <c r="G68" s="462">
        <f t="shared" si="13"/>
        <v>0</v>
      </c>
    </row>
    <row r="69" spans="1:7" ht="15" customHeight="1" x14ac:dyDescent="0.2">
      <c r="A69" s="456"/>
      <c r="B69" s="428"/>
      <c r="C69" s="428"/>
      <c r="D69" s="462">
        <f t="shared" si="10"/>
        <v>0</v>
      </c>
      <c r="E69" s="465">
        <f t="shared" si="11"/>
        <v>0</v>
      </c>
      <c r="F69" s="462">
        <f t="shared" si="12"/>
        <v>0</v>
      </c>
      <c r="G69" s="462">
        <f t="shared" si="13"/>
        <v>0</v>
      </c>
    </row>
    <row r="70" spans="1:7" ht="15" customHeight="1" x14ac:dyDescent="0.2">
      <c r="A70" s="456"/>
      <c r="B70" s="428"/>
      <c r="C70" s="428"/>
      <c r="D70" s="462">
        <f t="shared" si="10"/>
        <v>0</v>
      </c>
      <c r="E70" s="465">
        <f t="shared" si="11"/>
        <v>0</v>
      </c>
      <c r="F70" s="462">
        <f t="shared" si="12"/>
        <v>0</v>
      </c>
      <c r="G70" s="462">
        <f t="shared" si="13"/>
        <v>0</v>
      </c>
    </row>
    <row r="71" spans="1:7" ht="15" customHeight="1" x14ac:dyDescent="0.2">
      <c r="A71" s="456"/>
      <c r="B71" s="428"/>
      <c r="C71" s="428"/>
      <c r="D71" s="462">
        <f t="shared" si="10"/>
        <v>0</v>
      </c>
      <c r="E71" s="465">
        <f t="shared" si="11"/>
        <v>0</v>
      </c>
      <c r="F71" s="462">
        <f t="shared" si="12"/>
        <v>0</v>
      </c>
      <c r="G71" s="462">
        <f t="shared" si="13"/>
        <v>0</v>
      </c>
    </row>
    <row r="72" spans="1:7" ht="15" customHeight="1" x14ac:dyDescent="0.2">
      <c r="A72" s="456"/>
      <c r="B72" s="428"/>
      <c r="C72" s="428"/>
      <c r="D72" s="462">
        <f t="shared" si="10"/>
        <v>0</v>
      </c>
      <c r="E72" s="465">
        <f t="shared" si="11"/>
        <v>0</v>
      </c>
      <c r="F72" s="462">
        <f t="shared" si="12"/>
        <v>0</v>
      </c>
      <c r="G72" s="462">
        <f t="shared" si="13"/>
        <v>0</v>
      </c>
    </row>
    <row r="73" spans="1:7" ht="15" customHeight="1" x14ac:dyDescent="0.2">
      <c r="A73" s="456"/>
      <c r="B73" s="428"/>
      <c r="C73" s="428"/>
      <c r="D73" s="462">
        <f t="shared" si="10"/>
        <v>0</v>
      </c>
      <c r="E73" s="465">
        <f t="shared" si="11"/>
        <v>0</v>
      </c>
      <c r="F73" s="462">
        <f t="shared" si="12"/>
        <v>0</v>
      </c>
      <c r="G73" s="462">
        <f t="shared" si="13"/>
        <v>0</v>
      </c>
    </row>
    <row r="74" spans="1:7" ht="15" customHeight="1" x14ac:dyDescent="0.2">
      <c r="A74" s="456"/>
      <c r="B74" s="428"/>
      <c r="C74" s="428"/>
      <c r="D74" s="462">
        <f t="shared" si="10"/>
        <v>0</v>
      </c>
      <c r="E74" s="465">
        <f t="shared" si="11"/>
        <v>0</v>
      </c>
      <c r="F74" s="462">
        <f t="shared" si="12"/>
        <v>0</v>
      </c>
      <c r="G74" s="462">
        <f t="shared" si="13"/>
        <v>0</v>
      </c>
    </row>
    <row r="75" spans="1:7" ht="15" customHeight="1" x14ac:dyDescent="0.2">
      <c r="A75" s="456"/>
      <c r="B75" s="428"/>
      <c r="C75" s="428"/>
      <c r="D75" s="462">
        <f t="shared" si="10"/>
        <v>0</v>
      </c>
      <c r="E75" s="465">
        <f t="shared" si="11"/>
        <v>0</v>
      </c>
      <c r="F75" s="462">
        <f t="shared" si="12"/>
        <v>0</v>
      </c>
      <c r="G75" s="462">
        <f t="shared" si="13"/>
        <v>0</v>
      </c>
    </row>
    <row r="76" spans="1:7" ht="15" customHeight="1" x14ac:dyDescent="0.2">
      <c r="A76" s="456"/>
      <c r="B76" s="428"/>
      <c r="C76" s="428"/>
      <c r="D76" s="462">
        <f t="shared" si="10"/>
        <v>0</v>
      </c>
      <c r="E76" s="465">
        <f t="shared" si="11"/>
        <v>0</v>
      </c>
      <c r="F76" s="462">
        <f t="shared" si="12"/>
        <v>0</v>
      </c>
      <c r="G76" s="462">
        <f t="shared" si="13"/>
        <v>0</v>
      </c>
    </row>
    <row r="77" spans="1:7" ht="15" customHeight="1" x14ac:dyDescent="0.2">
      <c r="A77" s="456"/>
      <c r="B77" s="428"/>
      <c r="C77" s="428"/>
      <c r="D77" s="462">
        <f t="shared" si="10"/>
        <v>0</v>
      </c>
      <c r="E77" s="465">
        <f t="shared" si="11"/>
        <v>0</v>
      </c>
      <c r="F77" s="462">
        <f t="shared" si="12"/>
        <v>0</v>
      </c>
      <c r="G77" s="462">
        <f t="shared" si="13"/>
        <v>0</v>
      </c>
    </row>
    <row r="78" spans="1:7" ht="15" customHeight="1" x14ac:dyDescent="0.2">
      <c r="A78" s="456"/>
      <c r="B78" s="428"/>
      <c r="C78" s="428"/>
      <c r="D78" s="462">
        <f t="shared" si="10"/>
        <v>0</v>
      </c>
      <c r="E78" s="465">
        <f t="shared" si="11"/>
        <v>0</v>
      </c>
      <c r="F78" s="462">
        <f t="shared" si="12"/>
        <v>0</v>
      </c>
      <c r="G78" s="462">
        <f t="shared" si="13"/>
        <v>0</v>
      </c>
    </row>
    <row r="79" spans="1:7" ht="15" customHeight="1" x14ac:dyDescent="0.2">
      <c r="A79" s="456"/>
      <c r="B79" s="428"/>
      <c r="C79" s="428"/>
      <c r="D79" s="462">
        <f t="shared" si="10"/>
        <v>0</v>
      </c>
      <c r="E79" s="465">
        <f t="shared" si="11"/>
        <v>0</v>
      </c>
      <c r="F79" s="462">
        <f t="shared" si="12"/>
        <v>0</v>
      </c>
      <c r="G79" s="462">
        <f t="shared" si="13"/>
        <v>0</v>
      </c>
    </row>
    <row r="80" spans="1:7" ht="15" customHeight="1" x14ac:dyDescent="0.2">
      <c r="A80" s="456"/>
      <c r="B80" s="428"/>
      <c r="C80" s="428"/>
      <c r="D80" s="462">
        <f t="shared" si="10"/>
        <v>0</v>
      </c>
      <c r="E80" s="465">
        <f t="shared" si="11"/>
        <v>0</v>
      </c>
      <c r="F80" s="462">
        <f t="shared" si="12"/>
        <v>0</v>
      </c>
      <c r="G80" s="462">
        <f t="shared" si="13"/>
        <v>0</v>
      </c>
    </row>
    <row r="81" spans="1:7" ht="15" customHeight="1" x14ac:dyDescent="0.2">
      <c r="A81" s="456"/>
      <c r="B81" s="428"/>
      <c r="C81" s="428"/>
      <c r="D81" s="462">
        <f t="shared" si="10"/>
        <v>0</v>
      </c>
      <c r="E81" s="465">
        <f t="shared" si="11"/>
        <v>0</v>
      </c>
      <c r="F81" s="462">
        <f t="shared" si="12"/>
        <v>0</v>
      </c>
      <c r="G81" s="462">
        <f t="shared" si="13"/>
        <v>0</v>
      </c>
    </row>
    <row r="82" spans="1:7" ht="15" customHeight="1" thickBot="1" x14ac:dyDescent="0.25">
      <c r="A82" s="466" t="s">
        <v>37</v>
      </c>
      <c r="B82" s="52"/>
      <c r="C82" s="52"/>
      <c r="D82" s="467">
        <f>SUM(D54:D81)</f>
        <v>0</v>
      </c>
      <c r="E82" s="467">
        <f t="shared" ref="E82:G82" si="14">SUM(E54:E81)</f>
        <v>0</v>
      </c>
      <c r="F82" s="467">
        <f t="shared" si="14"/>
        <v>0</v>
      </c>
      <c r="G82" s="467">
        <f t="shared" si="14"/>
        <v>0</v>
      </c>
    </row>
    <row r="83" spans="1:7" ht="15.75" thickTop="1" x14ac:dyDescent="0.2"/>
    <row r="85" spans="1:7" ht="15.75" x14ac:dyDescent="0.25">
      <c r="A85" s="49" t="s">
        <v>14</v>
      </c>
      <c r="B85" s="50"/>
      <c r="C85" s="50"/>
      <c r="D85" s="51"/>
      <c r="E85" s="50"/>
      <c r="F85" s="457"/>
      <c r="G85" s="50"/>
    </row>
    <row r="86" spans="1:7" ht="25.5" x14ac:dyDescent="0.2">
      <c r="A86" s="449" t="s">
        <v>217</v>
      </c>
      <c r="B86" s="450" t="s">
        <v>215</v>
      </c>
      <c r="C86" s="450" t="s">
        <v>218</v>
      </c>
      <c r="D86" s="458" t="s">
        <v>32</v>
      </c>
      <c r="E86" s="459" t="str">
        <f>$C$8</f>
        <v>PRTF</v>
      </c>
      <c r="F86" s="460" t="str">
        <f>$D$8</f>
        <v>QRTP</v>
      </c>
      <c r="G86" s="461" t="str">
        <f>$E$8</f>
        <v>Non-PRTF 
Costs</v>
      </c>
    </row>
    <row r="87" spans="1:7" ht="15" customHeight="1" x14ac:dyDescent="0.2">
      <c r="A87" s="456"/>
      <c r="B87" s="450" t="s">
        <v>219</v>
      </c>
      <c r="C87" s="425"/>
      <c r="D87" s="462">
        <f t="shared" ref="D87:D106" si="15">SUM(E87:G87)</f>
        <v>0</v>
      </c>
      <c r="E87" s="463"/>
      <c r="F87" s="464"/>
      <c r="G87" s="464"/>
    </row>
    <row r="88" spans="1:7" ht="15" customHeight="1" x14ac:dyDescent="0.2">
      <c r="A88" s="456"/>
      <c r="B88" s="428"/>
      <c r="C88" s="428"/>
      <c r="D88" s="462">
        <f t="shared" si="15"/>
        <v>0</v>
      </c>
      <c r="E88" s="465">
        <f t="shared" ref="E88:E106" si="16">IFERROR(VLOOKUP(B88,$B$25:$G$49,4,0)*C88,0)</f>
        <v>0</v>
      </c>
      <c r="F88" s="462">
        <f t="shared" ref="F88:F106" si="17">IFERROR(VLOOKUP(B88,$B$25:$G$49,5,0)*C88,0)</f>
        <v>0</v>
      </c>
      <c r="G88" s="462">
        <f t="shared" ref="G88:G106" si="18">IFERROR(VLOOKUP(B88,$B$25:$G$49,6,0)*C88,0)</f>
        <v>0</v>
      </c>
    </row>
    <row r="89" spans="1:7" ht="15" customHeight="1" x14ac:dyDescent="0.2">
      <c r="A89" s="456"/>
      <c r="B89" s="428"/>
      <c r="C89" s="428"/>
      <c r="D89" s="462">
        <f t="shared" si="15"/>
        <v>0</v>
      </c>
      <c r="E89" s="465">
        <f t="shared" si="16"/>
        <v>0</v>
      </c>
      <c r="F89" s="462">
        <f t="shared" si="17"/>
        <v>0</v>
      </c>
      <c r="G89" s="462">
        <f t="shared" si="18"/>
        <v>0</v>
      </c>
    </row>
    <row r="90" spans="1:7" ht="15" customHeight="1" x14ac:dyDescent="0.2">
      <c r="A90" s="456"/>
      <c r="B90" s="428"/>
      <c r="C90" s="428"/>
      <c r="D90" s="462">
        <f t="shared" si="15"/>
        <v>0</v>
      </c>
      <c r="E90" s="465">
        <f t="shared" si="16"/>
        <v>0</v>
      </c>
      <c r="F90" s="462">
        <f t="shared" si="17"/>
        <v>0</v>
      </c>
      <c r="G90" s="462">
        <f t="shared" si="18"/>
        <v>0</v>
      </c>
    </row>
    <row r="91" spans="1:7" ht="15" customHeight="1" x14ac:dyDescent="0.2">
      <c r="A91" s="456"/>
      <c r="B91" s="428"/>
      <c r="C91" s="428"/>
      <c r="D91" s="462">
        <f t="shared" si="15"/>
        <v>0</v>
      </c>
      <c r="E91" s="465">
        <f t="shared" si="16"/>
        <v>0</v>
      </c>
      <c r="F91" s="462">
        <f t="shared" si="17"/>
        <v>0</v>
      </c>
      <c r="G91" s="462">
        <f t="shared" si="18"/>
        <v>0</v>
      </c>
    </row>
    <row r="92" spans="1:7" ht="15" customHeight="1" x14ac:dyDescent="0.2">
      <c r="A92" s="456"/>
      <c r="B92" s="428"/>
      <c r="C92" s="428"/>
      <c r="D92" s="462">
        <f t="shared" si="15"/>
        <v>0</v>
      </c>
      <c r="E92" s="465">
        <f t="shared" si="16"/>
        <v>0</v>
      </c>
      <c r="F92" s="462">
        <f t="shared" si="17"/>
        <v>0</v>
      </c>
      <c r="G92" s="462">
        <f t="shared" si="18"/>
        <v>0</v>
      </c>
    </row>
    <row r="93" spans="1:7" ht="15" customHeight="1" x14ac:dyDescent="0.2">
      <c r="A93" s="456"/>
      <c r="B93" s="428"/>
      <c r="C93" s="428"/>
      <c r="D93" s="462">
        <f t="shared" si="15"/>
        <v>0</v>
      </c>
      <c r="E93" s="465">
        <f t="shared" si="16"/>
        <v>0</v>
      </c>
      <c r="F93" s="462">
        <f t="shared" si="17"/>
        <v>0</v>
      </c>
      <c r="G93" s="462">
        <f t="shared" si="18"/>
        <v>0</v>
      </c>
    </row>
    <row r="94" spans="1:7" ht="15" customHeight="1" x14ac:dyDescent="0.2">
      <c r="A94" s="456"/>
      <c r="B94" s="428"/>
      <c r="C94" s="428"/>
      <c r="D94" s="462">
        <f t="shared" si="15"/>
        <v>0</v>
      </c>
      <c r="E94" s="465">
        <f t="shared" si="16"/>
        <v>0</v>
      </c>
      <c r="F94" s="462">
        <f t="shared" si="17"/>
        <v>0</v>
      </c>
      <c r="G94" s="462">
        <f t="shared" si="18"/>
        <v>0</v>
      </c>
    </row>
    <row r="95" spans="1:7" ht="15" customHeight="1" x14ac:dyDescent="0.2">
      <c r="A95" s="456"/>
      <c r="B95" s="428"/>
      <c r="C95" s="428"/>
      <c r="D95" s="462">
        <f t="shared" si="15"/>
        <v>0</v>
      </c>
      <c r="E95" s="465">
        <f t="shared" si="16"/>
        <v>0</v>
      </c>
      <c r="F95" s="462">
        <f t="shared" si="17"/>
        <v>0</v>
      </c>
      <c r="G95" s="462">
        <f t="shared" si="18"/>
        <v>0</v>
      </c>
    </row>
    <row r="96" spans="1:7" ht="15" customHeight="1" x14ac:dyDescent="0.2">
      <c r="A96" s="456"/>
      <c r="B96" s="428"/>
      <c r="C96" s="428"/>
      <c r="D96" s="462">
        <f t="shared" si="15"/>
        <v>0</v>
      </c>
      <c r="E96" s="465">
        <f t="shared" si="16"/>
        <v>0</v>
      </c>
      <c r="F96" s="462">
        <f t="shared" si="17"/>
        <v>0</v>
      </c>
      <c r="G96" s="462">
        <f t="shared" si="18"/>
        <v>0</v>
      </c>
    </row>
    <row r="97" spans="1:7" ht="15" customHeight="1" x14ac:dyDescent="0.2">
      <c r="A97" s="456"/>
      <c r="B97" s="428"/>
      <c r="C97" s="428"/>
      <c r="D97" s="462">
        <f t="shared" si="15"/>
        <v>0</v>
      </c>
      <c r="E97" s="465">
        <f t="shared" si="16"/>
        <v>0</v>
      </c>
      <c r="F97" s="462">
        <f t="shared" si="17"/>
        <v>0</v>
      </c>
      <c r="G97" s="462">
        <f t="shared" si="18"/>
        <v>0</v>
      </c>
    </row>
    <row r="98" spans="1:7" ht="15" customHeight="1" x14ac:dyDescent="0.2">
      <c r="A98" s="456"/>
      <c r="B98" s="428"/>
      <c r="C98" s="428"/>
      <c r="D98" s="462">
        <f t="shared" si="15"/>
        <v>0</v>
      </c>
      <c r="E98" s="465">
        <f t="shared" si="16"/>
        <v>0</v>
      </c>
      <c r="F98" s="462">
        <f t="shared" si="17"/>
        <v>0</v>
      </c>
      <c r="G98" s="462">
        <f t="shared" si="18"/>
        <v>0</v>
      </c>
    </row>
    <row r="99" spans="1:7" ht="15" customHeight="1" x14ac:dyDescent="0.2">
      <c r="A99" s="456"/>
      <c r="B99" s="428"/>
      <c r="C99" s="428"/>
      <c r="D99" s="462">
        <f t="shared" si="15"/>
        <v>0</v>
      </c>
      <c r="E99" s="465">
        <f t="shared" si="16"/>
        <v>0</v>
      </c>
      <c r="F99" s="462">
        <f t="shared" si="17"/>
        <v>0</v>
      </c>
      <c r="G99" s="462">
        <f t="shared" si="18"/>
        <v>0</v>
      </c>
    </row>
    <row r="100" spans="1:7" ht="15" customHeight="1" x14ac:dyDescent="0.2">
      <c r="A100" s="456"/>
      <c r="B100" s="428"/>
      <c r="C100" s="428"/>
      <c r="D100" s="462">
        <f t="shared" si="15"/>
        <v>0</v>
      </c>
      <c r="E100" s="465">
        <f t="shared" si="16"/>
        <v>0</v>
      </c>
      <c r="F100" s="462">
        <f t="shared" si="17"/>
        <v>0</v>
      </c>
      <c r="G100" s="462">
        <f t="shared" si="18"/>
        <v>0</v>
      </c>
    </row>
    <row r="101" spans="1:7" ht="15" customHeight="1" x14ac:dyDescent="0.2">
      <c r="A101" s="456"/>
      <c r="B101" s="428"/>
      <c r="C101" s="428"/>
      <c r="D101" s="462">
        <f t="shared" si="15"/>
        <v>0</v>
      </c>
      <c r="E101" s="465">
        <f t="shared" si="16"/>
        <v>0</v>
      </c>
      <c r="F101" s="462">
        <f t="shared" si="17"/>
        <v>0</v>
      </c>
      <c r="G101" s="462">
        <f t="shared" si="18"/>
        <v>0</v>
      </c>
    </row>
    <row r="102" spans="1:7" ht="15" customHeight="1" x14ac:dyDescent="0.2">
      <c r="A102" s="456"/>
      <c r="B102" s="428"/>
      <c r="C102" s="428"/>
      <c r="D102" s="462">
        <f t="shared" si="15"/>
        <v>0</v>
      </c>
      <c r="E102" s="465">
        <f t="shared" si="16"/>
        <v>0</v>
      </c>
      <c r="F102" s="462">
        <f t="shared" si="17"/>
        <v>0</v>
      </c>
      <c r="G102" s="462">
        <f t="shared" si="18"/>
        <v>0</v>
      </c>
    </row>
    <row r="103" spans="1:7" ht="15" customHeight="1" x14ac:dyDescent="0.2">
      <c r="A103" s="456"/>
      <c r="B103" s="428"/>
      <c r="C103" s="428"/>
      <c r="D103" s="462">
        <f t="shared" si="15"/>
        <v>0</v>
      </c>
      <c r="E103" s="465">
        <f t="shared" si="16"/>
        <v>0</v>
      </c>
      <c r="F103" s="462">
        <f t="shared" si="17"/>
        <v>0</v>
      </c>
      <c r="G103" s="462">
        <f t="shared" si="18"/>
        <v>0</v>
      </c>
    </row>
    <row r="104" spans="1:7" ht="15" customHeight="1" x14ac:dyDescent="0.2">
      <c r="A104" s="456"/>
      <c r="B104" s="428"/>
      <c r="C104" s="428"/>
      <c r="D104" s="462">
        <f t="shared" si="15"/>
        <v>0</v>
      </c>
      <c r="E104" s="465">
        <f t="shared" si="16"/>
        <v>0</v>
      </c>
      <c r="F104" s="462">
        <f t="shared" si="17"/>
        <v>0</v>
      </c>
      <c r="G104" s="462">
        <f t="shared" si="18"/>
        <v>0</v>
      </c>
    </row>
    <row r="105" spans="1:7" ht="15" customHeight="1" x14ac:dyDescent="0.2">
      <c r="A105" s="456"/>
      <c r="B105" s="428"/>
      <c r="C105" s="428"/>
      <c r="D105" s="462">
        <f t="shared" si="15"/>
        <v>0</v>
      </c>
      <c r="E105" s="465">
        <f t="shared" si="16"/>
        <v>0</v>
      </c>
      <c r="F105" s="462">
        <f t="shared" si="17"/>
        <v>0</v>
      </c>
      <c r="G105" s="462">
        <f t="shared" si="18"/>
        <v>0</v>
      </c>
    </row>
    <row r="106" spans="1:7" ht="15" customHeight="1" x14ac:dyDescent="0.2">
      <c r="A106" s="456"/>
      <c r="B106" s="428"/>
      <c r="C106" s="428"/>
      <c r="D106" s="462">
        <f t="shared" si="15"/>
        <v>0</v>
      </c>
      <c r="E106" s="465">
        <f t="shared" si="16"/>
        <v>0</v>
      </c>
      <c r="F106" s="462">
        <f t="shared" si="17"/>
        <v>0</v>
      </c>
      <c r="G106" s="462">
        <f t="shared" si="18"/>
        <v>0</v>
      </c>
    </row>
    <row r="107" spans="1:7" ht="15" customHeight="1" thickBot="1" x14ac:dyDescent="0.25">
      <c r="A107" s="466" t="s">
        <v>37</v>
      </c>
      <c r="B107" s="52"/>
      <c r="C107" s="52"/>
      <c r="D107" s="467">
        <f t="shared" ref="D107" si="19">SUM(D87:D106)</f>
        <v>0</v>
      </c>
      <c r="E107" s="467">
        <f t="shared" ref="E107:G107" si="20">SUM(E87:E106)</f>
        <v>0</v>
      </c>
      <c r="F107" s="467">
        <f t="shared" si="20"/>
        <v>0</v>
      </c>
      <c r="G107" s="467">
        <f t="shared" si="20"/>
        <v>0</v>
      </c>
    </row>
    <row r="108" spans="1:7" ht="15.75" thickTop="1" x14ac:dyDescent="0.2"/>
    <row r="110" spans="1:7" ht="15.75" x14ac:dyDescent="0.25">
      <c r="A110" s="49" t="s">
        <v>17</v>
      </c>
      <c r="B110" s="50"/>
      <c r="C110" s="50"/>
      <c r="D110" s="51"/>
      <c r="E110" s="50"/>
      <c r="F110" s="457"/>
      <c r="G110" s="50"/>
    </row>
    <row r="111" spans="1:7" ht="25.5" x14ac:dyDescent="0.2">
      <c r="A111" s="449" t="s">
        <v>217</v>
      </c>
      <c r="B111" s="450" t="s">
        <v>215</v>
      </c>
      <c r="C111" s="450" t="s">
        <v>218</v>
      </c>
      <c r="D111" s="458" t="s">
        <v>32</v>
      </c>
      <c r="E111" s="459" t="str">
        <f>$C$8</f>
        <v>PRTF</v>
      </c>
      <c r="F111" s="460" t="str">
        <f>$D$8</f>
        <v>QRTP</v>
      </c>
      <c r="G111" s="461" t="str">
        <f>$E$8</f>
        <v>Non-PRTF 
Costs</v>
      </c>
    </row>
    <row r="112" spans="1:7" ht="15" customHeight="1" x14ac:dyDescent="0.2">
      <c r="A112" s="456"/>
      <c r="B112" s="450" t="s">
        <v>219</v>
      </c>
      <c r="C112" s="425"/>
      <c r="D112" s="462">
        <f t="shared" ref="D112:D122" si="21">SUM(E112:G112)</f>
        <v>0</v>
      </c>
      <c r="E112" s="463"/>
      <c r="F112" s="464"/>
      <c r="G112" s="464"/>
    </row>
    <row r="113" spans="1:7" ht="15" customHeight="1" x14ac:dyDescent="0.2">
      <c r="A113" s="456"/>
      <c r="B113" s="428"/>
      <c r="C113" s="428"/>
      <c r="D113" s="462">
        <f t="shared" si="21"/>
        <v>0</v>
      </c>
      <c r="E113" s="465">
        <f t="shared" ref="E113:E122" si="22">IFERROR(VLOOKUP(B113,$B$25:$G$49,4,0)*C113,0)</f>
        <v>0</v>
      </c>
      <c r="F113" s="462">
        <f t="shared" ref="F113:F122" si="23">IFERROR(VLOOKUP(B113,$B$25:$G$49,5,0)*C113,0)</f>
        <v>0</v>
      </c>
      <c r="G113" s="462">
        <f t="shared" ref="G113:G122" si="24">IFERROR(VLOOKUP(B113,$B$25:$G$49,6,0)*C113,0)</f>
        <v>0</v>
      </c>
    </row>
    <row r="114" spans="1:7" ht="15" customHeight="1" x14ac:dyDescent="0.2">
      <c r="A114" s="456"/>
      <c r="B114" s="428"/>
      <c r="C114" s="428"/>
      <c r="D114" s="462">
        <f t="shared" si="21"/>
        <v>0</v>
      </c>
      <c r="E114" s="465">
        <f t="shared" si="22"/>
        <v>0</v>
      </c>
      <c r="F114" s="462">
        <f t="shared" si="23"/>
        <v>0</v>
      </c>
      <c r="G114" s="462">
        <f t="shared" si="24"/>
        <v>0</v>
      </c>
    </row>
    <row r="115" spans="1:7" ht="15" customHeight="1" x14ac:dyDescent="0.2">
      <c r="A115" s="456"/>
      <c r="B115" s="428"/>
      <c r="C115" s="428"/>
      <c r="D115" s="462">
        <f t="shared" si="21"/>
        <v>0</v>
      </c>
      <c r="E115" s="465">
        <f t="shared" si="22"/>
        <v>0</v>
      </c>
      <c r="F115" s="462">
        <f t="shared" si="23"/>
        <v>0</v>
      </c>
      <c r="G115" s="462">
        <f t="shared" si="24"/>
        <v>0</v>
      </c>
    </row>
    <row r="116" spans="1:7" ht="15" customHeight="1" x14ac:dyDescent="0.2">
      <c r="A116" s="456"/>
      <c r="B116" s="428"/>
      <c r="C116" s="428"/>
      <c r="D116" s="462">
        <f t="shared" si="21"/>
        <v>0</v>
      </c>
      <c r="E116" s="465">
        <f t="shared" si="22"/>
        <v>0</v>
      </c>
      <c r="F116" s="462">
        <f t="shared" si="23"/>
        <v>0</v>
      </c>
      <c r="G116" s="462">
        <f t="shared" si="24"/>
        <v>0</v>
      </c>
    </row>
    <row r="117" spans="1:7" ht="15" customHeight="1" x14ac:dyDescent="0.2">
      <c r="A117" s="456"/>
      <c r="B117" s="428"/>
      <c r="C117" s="428"/>
      <c r="D117" s="462">
        <f t="shared" si="21"/>
        <v>0</v>
      </c>
      <c r="E117" s="465">
        <f t="shared" si="22"/>
        <v>0</v>
      </c>
      <c r="F117" s="462">
        <f t="shared" si="23"/>
        <v>0</v>
      </c>
      <c r="G117" s="462">
        <f t="shared" si="24"/>
        <v>0</v>
      </c>
    </row>
    <row r="118" spans="1:7" ht="15" customHeight="1" x14ac:dyDescent="0.2">
      <c r="A118" s="456"/>
      <c r="B118" s="428"/>
      <c r="C118" s="428"/>
      <c r="D118" s="462">
        <f t="shared" si="21"/>
        <v>0</v>
      </c>
      <c r="E118" s="465">
        <f t="shared" si="22"/>
        <v>0</v>
      </c>
      <c r="F118" s="462">
        <f t="shared" si="23"/>
        <v>0</v>
      </c>
      <c r="G118" s="462">
        <f t="shared" si="24"/>
        <v>0</v>
      </c>
    </row>
    <row r="119" spans="1:7" ht="15" customHeight="1" x14ac:dyDescent="0.2">
      <c r="A119" s="456"/>
      <c r="B119" s="428"/>
      <c r="C119" s="428"/>
      <c r="D119" s="462">
        <f t="shared" si="21"/>
        <v>0</v>
      </c>
      <c r="E119" s="465">
        <f t="shared" si="22"/>
        <v>0</v>
      </c>
      <c r="F119" s="462">
        <f t="shared" si="23"/>
        <v>0</v>
      </c>
      <c r="G119" s="462">
        <f t="shared" si="24"/>
        <v>0</v>
      </c>
    </row>
    <row r="120" spans="1:7" ht="15" customHeight="1" x14ac:dyDescent="0.2">
      <c r="A120" s="456"/>
      <c r="B120" s="428"/>
      <c r="C120" s="428"/>
      <c r="D120" s="462">
        <f t="shared" si="21"/>
        <v>0</v>
      </c>
      <c r="E120" s="465">
        <f t="shared" si="22"/>
        <v>0</v>
      </c>
      <c r="F120" s="462">
        <f t="shared" si="23"/>
        <v>0</v>
      </c>
      <c r="G120" s="462">
        <f t="shared" si="24"/>
        <v>0</v>
      </c>
    </row>
    <row r="121" spans="1:7" ht="15" customHeight="1" x14ac:dyDescent="0.2">
      <c r="A121" s="456"/>
      <c r="B121" s="428"/>
      <c r="C121" s="428"/>
      <c r="D121" s="462">
        <f t="shared" si="21"/>
        <v>0</v>
      </c>
      <c r="E121" s="465">
        <f t="shared" si="22"/>
        <v>0</v>
      </c>
      <c r="F121" s="462">
        <f t="shared" si="23"/>
        <v>0</v>
      </c>
      <c r="G121" s="462">
        <f t="shared" si="24"/>
        <v>0</v>
      </c>
    </row>
    <row r="122" spans="1:7" ht="15" customHeight="1" x14ac:dyDescent="0.2">
      <c r="A122" s="456"/>
      <c r="B122" s="428"/>
      <c r="C122" s="428"/>
      <c r="D122" s="462">
        <f t="shared" si="21"/>
        <v>0</v>
      </c>
      <c r="E122" s="465">
        <f t="shared" si="22"/>
        <v>0</v>
      </c>
      <c r="F122" s="462">
        <f t="shared" si="23"/>
        <v>0</v>
      </c>
      <c r="G122" s="462">
        <f t="shared" si="24"/>
        <v>0</v>
      </c>
    </row>
    <row r="123" spans="1:7" ht="15" customHeight="1" thickBot="1" x14ac:dyDescent="0.25">
      <c r="A123" s="466" t="s">
        <v>37</v>
      </c>
      <c r="B123" s="52"/>
      <c r="C123" s="52"/>
      <c r="D123" s="467">
        <f t="shared" ref="D123" si="25">SUM(D112:D122)</f>
        <v>0</v>
      </c>
      <c r="E123" s="467">
        <f t="shared" ref="E123:G123" si="26">SUM(E112:E122)</f>
        <v>0</v>
      </c>
      <c r="F123" s="467">
        <f t="shared" si="26"/>
        <v>0</v>
      </c>
      <c r="G123" s="467">
        <f t="shared" si="26"/>
        <v>0</v>
      </c>
    </row>
    <row r="124" spans="1:7" ht="15.75" thickTop="1" x14ac:dyDescent="0.2"/>
    <row r="126" spans="1:7" ht="15.75" x14ac:dyDescent="0.25">
      <c r="A126" s="49" t="s">
        <v>220</v>
      </c>
      <c r="B126" s="50"/>
      <c r="C126" s="50"/>
      <c r="D126" s="51"/>
      <c r="E126" s="50"/>
      <c r="F126" s="457"/>
      <c r="G126" s="50"/>
    </row>
    <row r="127" spans="1:7" ht="25.5" x14ac:dyDescent="0.2">
      <c r="A127" s="449" t="s">
        <v>217</v>
      </c>
      <c r="B127" s="450" t="s">
        <v>215</v>
      </c>
      <c r="C127" s="450" t="s">
        <v>218</v>
      </c>
      <c r="D127" s="458" t="s">
        <v>32</v>
      </c>
      <c r="E127" s="459" t="str">
        <f>$C$8</f>
        <v>PRTF</v>
      </c>
      <c r="F127" s="460" t="str">
        <f>$D$8</f>
        <v>QRTP</v>
      </c>
      <c r="G127" s="461" t="str">
        <f>$E$8</f>
        <v>Non-PRTF 
Costs</v>
      </c>
    </row>
    <row r="128" spans="1:7" ht="15" customHeight="1" x14ac:dyDescent="0.2">
      <c r="A128" s="456"/>
      <c r="B128" s="450" t="s">
        <v>219</v>
      </c>
      <c r="C128" s="425"/>
      <c r="D128" s="462">
        <f t="shared" ref="D128:D135" si="27">SUM(E128:G128)</f>
        <v>0</v>
      </c>
      <c r="E128" s="463"/>
      <c r="F128" s="464"/>
      <c r="G128" s="464"/>
    </row>
    <row r="129" spans="1:7" ht="15" customHeight="1" x14ac:dyDescent="0.2">
      <c r="A129" s="456"/>
      <c r="B129" s="428"/>
      <c r="C129" s="428"/>
      <c r="D129" s="462">
        <f t="shared" si="27"/>
        <v>0</v>
      </c>
      <c r="E129" s="465">
        <f t="shared" ref="E129:E135" si="28">IFERROR(VLOOKUP(B129,$B$25:$G$49,4,0)*C129,0)</f>
        <v>0</v>
      </c>
      <c r="F129" s="462">
        <f t="shared" ref="F129:F135" si="29">IFERROR(VLOOKUP(B129,$B$25:$G$49,5,0)*C129,0)</f>
        <v>0</v>
      </c>
      <c r="G129" s="462">
        <f t="shared" ref="G129:G135" si="30">IFERROR(VLOOKUP(B129,$B$25:$G$49,6,0)*C129,0)</f>
        <v>0</v>
      </c>
    </row>
    <row r="130" spans="1:7" ht="15" customHeight="1" x14ac:dyDescent="0.2">
      <c r="A130" s="456"/>
      <c r="B130" s="428"/>
      <c r="C130" s="428"/>
      <c r="D130" s="462">
        <f t="shared" si="27"/>
        <v>0</v>
      </c>
      <c r="E130" s="465">
        <f t="shared" si="28"/>
        <v>0</v>
      </c>
      <c r="F130" s="462">
        <f t="shared" si="29"/>
        <v>0</v>
      </c>
      <c r="G130" s="462">
        <f t="shared" si="30"/>
        <v>0</v>
      </c>
    </row>
    <row r="131" spans="1:7" ht="15" customHeight="1" x14ac:dyDescent="0.2">
      <c r="A131" s="456"/>
      <c r="B131" s="428"/>
      <c r="C131" s="428"/>
      <c r="D131" s="462">
        <f t="shared" si="27"/>
        <v>0</v>
      </c>
      <c r="E131" s="465">
        <f t="shared" si="28"/>
        <v>0</v>
      </c>
      <c r="F131" s="462">
        <f t="shared" si="29"/>
        <v>0</v>
      </c>
      <c r="G131" s="462">
        <f t="shared" si="30"/>
        <v>0</v>
      </c>
    </row>
    <row r="132" spans="1:7" ht="15" customHeight="1" x14ac:dyDescent="0.2">
      <c r="A132" s="456"/>
      <c r="B132" s="428"/>
      <c r="C132" s="428"/>
      <c r="D132" s="462">
        <f t="shared" si="27"/>
        <v>0</v>
      </c>
      <c r="E132" s="465">
        <f t="shared" si="28"/>
        <v>0</v>
      </c>
      <c r="F132" s="462">
        <f t="shared" si="29"/>
        <v>0</v>
      </c>
      <c r="G132" s="462">
        <f t="shared" si="30"/>
        <v>0</v>
      </c>
    </row>
    <row r="133" spans="1:7" ht="15" customHeight="1" x14ac:dyDescent="0.2">
      <c r="A133" s="456"/>
      <c r="B133" s="428"/>
      <c r="C133" s="428"/>
      <c r="D133" s="462">
        <f t="shared" si="27"/>
        <v>0</v>
      </c>
      <c r="E133" s="465">
        <f t="shared" si="28"/>
        <v>0</v>
      </c>
      <c r="F133" s="462">
        <f t="shared" si="29"/>
        <v>0</v>
      </c>
      <c r="G133" s="462">
        <f t="shared" si="30"/>
        <v>0</v>
      </c>
    </row>
    <row r="134" spans="1:7" ht="15" customHeight="1" x14ac:dyDescent="0.2">
      <c r="A134" s="456"/>
      <c r="B134" s="428"/>
      <c r="C134" s="428"/>
      <c r="D134" s="462">
        <f t="shared" si="27"/>
        <v>0</v>
      </c>
      <c r="E134" s="465">
        <f t="shared" si="28"/>
        <v>0</v>
      </c>
      <c r="F134" s="462">
        <f t="shared" si="29"/>
        <v>0</v>
      </c>
      <c r="G134" s="462">
        <f t="shared" si="30"/>
        <v>0</v>
      </c>
    </row>
    <row r="135" spans="1:7" ht="15" customHeight="1" x14ac:dyDescent="0.2">
      <c r="A135" s="456"/>
      <c r="B135" s="428"/>
      <c r="C135" s="428"/>
      <c r="D135" s="462">
        <f t="shared" si="27"/>
        <v>0</v>
      </c>
      <c r="E135" s="465">
        <f t="shared" si="28"/>
        <v>0</v>
      </c>
      <c r="F135" s="462">
        <f t="shared" si="29"/>
        <v>0</v>
      </c>
      <c r="G135" s="462">
        <f t="shared" si="30"/>
        <v>0</v>
      </c>
    </row>
    <row r="136" spans="1:7" ht="15" customHeight="1" thickBot="1" x14ac:dyDescent="0.25">
      <c r="A136" s="466" t="s">
        <v>37</v>
      </c>
      <c r="B136" s="52"/>
      <c r="C136" s="52"/>
      <c r="D136" s="467">
        <f t="shared" ref="D136" si="31">SUM(D128:D135)</f>
        <v>0</v>
      </c>
      <c r="E136" s="467">
        <f t="shared" ref="E136:G136" si="32">SUM(E128:E135)</f>
        <v>0</v>
      </c>
      <c r="F136" s="467">
        <f t="shared" si="32"/>
        <v>0</v>
      </c>
      <c r="G136" s="467">
        <f t="shared" si="32"/>
        <v>0</v>
      </c>
    </row>
    <row r="137" spans="1:7" ht="15.75" thickTop="1" x14ac:dyDescent="0.2"/>
    <row r="139" spans="1:7" ht="15.75" x14ac:dyDescent="0.25">
      <c r="A139" s="49" t="s">
        <v>23</v>
      </c>
      <c r="B139" s="50"/>
      <c r="C139" s="50"/>
      <c r="D139" s="51"/>
      <c r="E139" s="50"/>
      <c r="F139" s="457"/>
      <c r="G139" s="50"/>
    </row>
    <row r="140" spans="1:7" ht="25.5" x14ac:dyDescent="0.2">
      <c r="A140" s="449" t="s">
        <v>217</v>
      </c>
      <c r="B140" s="450" t="s">
        <v>215</v>
      </c>
      <c r="C140" s="450" t="s">
        <v>218</v>
      </c>
      <c r="D140" s="458" t="s">
        <v>32</v>
      </c>
      <c r="E140" s="459" t="str">
        <f>$C$8</f>
        <v>PRTF</v>
      </c>
      <c r="F140" s="460" t="str">
        <f>$D$8</f>
        <v>QRTP</v>
      </c>
      <c r="G140" s="461" t="str">
        <f>$E$8</f>
        <v>Non-PRTF 
Costs</v>
      </c>
    </row>
    <row r="141" spans="1:7" ht="15" customHeight="1" x14ac:dyDescent="0.2">
      <c r="A141" s="456"/>
      <c r="B141" s="450" t="s">
        <v>219</v>
      </c>
      <c r="C141" s="425"/>
      <c r="D141" s="462">
        <f t="shared" ref="D141:D148" si="33">SUM(E141:G141)</f>
        <v>0</v>
      </c>
      <c r="E141" s="463"/>
      <c r="F141" s="464"/>
      <c r="G141" s="464"/>
    </row>
    <row r="142" spans="1:7" ht="15" customHeight="1" x14ac:dyDescent="0.2">
      <c r="A142" s="456"/>
      <c r="B142" s="428"/>
      <c r="C142" s="428"/>
      <c r="D142" s="462">
        <f t="shared" si="33"/>
        <v>0</v>
      </c>
      <c r="E142" s="465">
        <f t="shared" ref="E142:E148" si="34">IFERROR(VLOOKUP(B142,$B$25:$G$49,4,0)*C142,0)</f>
        <v>0</v>
      </c>
      <c r="F142" s="462">
        <f t="shared" ref="F142:F148" si="35">IFERROR(VLOOKUP(B142,$B$25:$G$49,5,0)*C142,0)</f>
        <v>0</v>
      </c>
      <c r="G142" s="462">
        <f t="shared" ref="G142:G148" si="36">IFERROR(VLOOKUP(B142,$B$25:$G$49,6,0)*C142,0)</f>
        <v>0</v>
      </c>
    </row>
    <row r="143" spans="1:7" ht="15" customHeight="1" x14ac:dyDescent="0.2">
      <c r="A143" s="456"/>
      <c r="B143" s="428"/>
      <c r="C143" s="428"/>
      <c r="D143" s="462">
        <f t="shared" si="33"/>
        <v>0</v>
      </c>
      <c r="E143" s="465">
        <f t="shared" si="34"/>
        <v>0</v>
      </c>
      <c r="F143" s="462">
        <f t="shared" si="35"/>
        <v>0</v>
      </c>
      <c r="G143" s="462">
        <f t="shared" si="36"/>
        <v>0</v>
      </c>
    </row>
    <row r="144" spans="1:7" ht="15" customHeight="1" x14ac:dyDescent="0.2">
      <c r="A144" s="456"/>
      <c r="B144" s="428"/>
      <c r="C144" s="428"/>
      <c r="D144" s="462">
        <f t="shared" si="33"/>
        <v>0</v>
      </c>
      <c r="E144" s="465">
        <f t="shared" si="34"/>
        <v>0</v>
      </c>
      <c r="F144" s="462">
        <f t="shared" si="35"/>
        <v>0</v>
      </c>
      <c r="G144" s="462">
        <f t="shared" si="36"/>
        <v>0</v>
      </c>
    </row>
    <row r="145" spans="1:7" ht="15" customHeight="1" x14ac:dyDescent="0.2">
      <c r="A145" s="456"/>
      <c r="B145" s="428"/>
      <c r="C145" s="428"/>
      <c r="D145" s="462">
        <f t="shared" si="33"/>
        <v>0</v>
      </c>
      <c r="E145" s="465">
        <f t="shared" si="34"/>
        <v>0</v>
      </c>
      <c r="F145" s="462">
        <f t="shared" si="35"/>
        <v>0</v>
      </c>
      <c r="G145" s="462">
        <f t="shared" si="36"/>
        <v>0</v>
      </c>
    </row>
    <row r="146" spans="1:7" ht="15" customHeight="1" x14ac:dyDescent="0.2">
      <c r="A146" s="456"/>
      <c r="B146" s="428"/>
      <c r="C146" s="428"/>
      <c r="D146" s="462">
        <f t="shared" si="33"/>
        <v>0</v>
      </c>
      <c r="E146" s="465">
        <f t="shared" si="34"/>
        <v>0</v>
      </c>
      <c r="F146" s="462">
        <f t="shared" si="35"/>
        <v>0</v>
      </c>
      <c r="G146" s="462">
        <f t="shared" si="36"/>
        <v>0</v>
      </c>
    </row>
    <row r="147" spans="1:7" ht="15" customHeight="1" x14ac:dyDescent="0.2">
      <c r="A147" s="456"/>
      <c r="B147" s="428"/>
      <c r="C147" s="428"/>
      <c r="D147" s="462">
        <f t="shared" si="33"/>
        <v>0</v>
      </c>
      <c r="E147" s="465">
        <f t="shared" si="34"/>
        <v>0</v>
      </c>
      <c r="F147" s="462">
        <f t="shared" si="35"/>
        <v>0</v>
      </c>
      <c r="G147" s="462">
        <f t="shared" si="36"/>
        <v>0</v>
      </c>
    </row>
    <row r="148" spans="1:7" ht="15" customHeight="1" x14ac:dyDescent="0.2">
      <c r="A148" s="456"/>
      <c r="B148" s="428"/>
      <c r="C148" s="428"/>
      <c r="D148" s="462">
        <f t="shared" si="33"/>
        <v>0</v>
      </c>
      <c r="E148" s="465">
        <f t="shared" si="34"/>
        <v>0</v>
      </c>
      <c r="F148" s="462">
        <f t="shared" si="35"/>
        <v>0</v>
      </c>
      <c r="G148" s="462">
        <f t="shared" si="36"/>
        <v>0</v>
      </c>
    </row>
    <row r="149" spans="1:7" ht="15" customHeight="1" thickBot="1" x14ac:dyDescent="0.25">
      <c r="A149" s="466" t="s">
        <v>37</v>
      </c>
      <c r="B149" s="52"/>
      <c r="C149" s="52"/>
      <c r="D149" s="467">
        <f t="shared" ref="D149" si="37">SUM(D141:D148)</f>
        <v>0</v>
      </c>
      <c r="E149" s="467">
        <f t="shared" ref="E149:G149" si="38">SUM(E141:E148)</f>
        <v>0</v>
      </c>
      <c r="F149" s="467">
        <f t="shared" si="38"/>
        <v>0</v>
      </c>
      <c r="G149" s="467">
        <f t="shared" si="38"/>
        <v>0</v>
      </c>
    </row>
    <row r="150" spans="1:7" ht="15.75" thickTop="1" x14ac:dyDescent="0.2"/>
  </sheetData>
  <sheetProtection algorithmName="SHA-512" hashValue="jSM38IOENhyLY3ngZJ363fjlmsrPq9tyAee27rIdheeNV3XFYhB4cgyoms7XPjvlGyu5HaJ4ZJx9VsMDmc9pbA==" saltValue="mtzckIxp4nFWuiyF3GZ8PQ==" spinCount="100000" sheet="1" objects="1" scenarios="1"/>
  <mergeCells count="1">
    <mergeCell ref="A22:G22"/>
  </mergeCells>
  <dataValidations count="1">
    <dataValidation type="list" allowBlank="1" showInputMessage="1" showErrorMessage="1" sqref="B55:B81 B88:B106 B113:B122 B129:B135 B142:B148" xr:uid="{6309B040-3892-40F5-ACBC-6EBE0426FB6A}">
      <formula1>$B$25:$B$49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F3299A-4538-4010-BDB4-8C19C9D16345}">
          <x14:formula1>
            <xm:f>'Input List'!$F$3:$F$7</xm:f>
          </x14:formula1>
          <xm:sqref>C25:C49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8CCD-9041-48B1-87F0-3AE7BFCD5C74}">
  <dimension ref="A1:G118"/>
  <sheetViews>
    <sheetView workbookViewId="0"/>
  </sheetViews>
  <sheetFormatPr defaultColWidth="7.88671875" defaultRowHeight="15" x14ac:dyDescent="0.2"/>
  <cols>
    <col min="1" max="1" width="30.21875" style="30" customWidth="1"/>
    <col min="2" max="7" width="12" style="30" customWidth="1"/>
    <col min="8" max="16384" width="7.88671875" style="30"/>
  </cols>
  <sheetData>
    <row r="1" spans="1:7" ht="15" customHeight="1" x14ac:dyDescent="0.25">
      <c r="A1" s="53" t="str">
        <f>CONCATENATE("Schedule ",Chklst!A15," - ",Chklst!B15)</f>
        <v>Schedule C-2i - Allocation of Administration Costs</v>
      </c>
      <c r="B1" s="56"/>
      <c r="C1" s="55"/>
      <c r="E1" s="311"/>
      <c r="F1" s="312" t="s">
        <v>60</v>
      </c>
      <c r="G1" s="313"/>
    </row>
    <row r="2" spans="1:7" ht="15" customHeight="1" x14ac:dyDescent="0.2">
      <c r="A2" s="3" t="str">
        <f>'Sch A'!$A$2</f>
        <v xml:space="preserve">SFN 941 (Rev. 05-24) </v>
      </c>
      <c r="B2" s="54"/>
      <c r="C2" s="57"/>
      <c r="E2" s="311"/>
      <c r="F2" s="314" t="s">
        <v>29</v>
      </c>
      <c r="G2" s="299">
        <f>'Sch A'!$C$2</f>
        <v>45108</v>
      </c>
    </row>
    <row r="3" spans="1:7" ht="15" customHeight="1" x14ac:dyDescent="0.2">
      <c r="A3" s="302">
        <f>'Sch A'!$A$5</f>
        <v>0</v>
      </c>
      <c r="B3" s="58"/>
      <c r="C3" s="59"/>
      <c r="E3" s="263"/>
      <c r="F3" s="315" t="s">
        <v>30</v>
      </c>
      <c r="G3" s="301">
        <f>'Sch A'!$C$3</f>
        <v>45473</v>
      </c>
    </row>
    <row r="4" spans="1:7" ht="15" customHeight="1" x14ac:dyDescent="0.2">
      <c r="A4" s="55"/>
      <c r="B4" s="59"/>
      <c r="C4" s="59"/>
      <c r="D4" s="59"/>
      <c r="E4" s="59"/>
      <c r="F4" s="59"/>
      <c r="G4" s="59"/>
    </row>
    <row r="5" spans="1:7" ht="15" customHeight="1" x14ac:dyDescent="0.2">
      <c r="A5" s="468" t="s">
        <v>199</v>
      </c>
      <c r="B5" s="469" t="s">
        <v>22</v>
      </c>
      <c r="C5" s="61"/>
      <c r="D5" s="61"/>
      <c r="E5" s="61"/>
      <c r="F5" s="778"/>
      <c r="G5" s="59"/>
    </row>
    <row r="6" spans="1:7" ht="26.1" customHeight="1" x14ac:dyDescent="0.2">
      <c r="A6" s="470"/>
      <c r="B6" s="458" t="s">
        <v>32</v>
      </c>
      <c r="C6" s="441" t="s">
        <v>33</v>
      </c>
      <c r="D6" s="471" t="s">
        <v>25</v>
      </c>
      <c r="E6" s="443" t="s">
        <v>201</v>
      </c>
      <c r="F6" s="472" t="s">
        <v>221</v>
      </c>
    </row>
    <row r="7" spans="1:7" ht="15" customHeight="1" x14ac:dyDescent="0.2">
      <c r="A7" s="473" t="s">
        <v>222</v>
      </c>
      <c r="B7" s="474"/>
      <c r="C7" s="475"/>
      <c r="D7" s="475"/>
      <c r="E7" s="475"/>
      <c r="F7" s="476"/>
    </row>
    <row r="8" spans="1:7" ht="15" customHeight="1" x14ac:dyDescent="0.35">
      <c r="A8" s="477" t="s">
        <v>223</v>
      </c>
      <c r="B8" s="478">
        <f>SUM(C8:E8)</f>
        <v>0</v>
      </c>
      <c r="C8" s="478">
        <f>E66</f>
        <v>0</v>
      </c>
      <c r="D8" s="478">
        <f t="shared" ref="D8:E8" si="0">F66</f>
        <v>0</v>
      </c>
      <c r="E8" s="478">
        <f t="shared" si="0"/>
        <v>0</v>
      </c>
      <c r="F8" s="479"/>
    </row>
    <row r="9" spans="1:7" ht="15" customHeight="1" x14ac:dyDescent="0.35">
      <c r="A9" s="477" t="s">
        <v>224</v>
      </c>
      <c r="B9" s="478">
        <f t="shared" ref="B9:B13" si="1">SUM(C9:E9)</f>
        <v>0</v>
      </c>
      <c r="C9" s="478">
        <f>E79</f>
        <v>0</v>
      </c>
      <c r="D9" s="478">
        <f t="shared" ref="D9:E9" si="2">F79</f>
        <v>0</v>
      </c>
      <c r="E9" s="478">
        <f t="shared" si="2"/>
        <v>0</v>
      </c>
      <c r="F9" s="479"/>
    </row>
    <row r="10" spans="1:7" ht="15" customHeight="1" x14ac:dyDescent="0.35">
      <c r="A10" s="477" t="s">
        <v>225</v>
      </c>
      <c r="B10" s="478">
        <f t="shared" si="1"/>
        <v>0</v>
      </c>
      <c r="C10" s="478">
        <f>E91</f>
        <v>0</v>
      </c>
      <c r="D10" s="478">
        <f t="shared" ref="D10:E10" si="3">F91</f>
        <v>0</v>
      </c>
      <c r="E10" s="478">
        <f t="shared" si="3"/>
        <v>0</v>
      </c>
      <c r="F10" s="479"/>
    </row>
    <row r="11" spans="1:7" ht="15" customHeight="1" x14ac:dyDescent="0.35">
      <c r="A11" s="477" t="s">
        <v>226</v>
      </c>
      <c r="B11" s="478">
        <f t="shared" si="1"/>
        <v>0</v>
      </c>
      <c r="C11" s="478">
        <f>E104</f>
        <v>0</v>
      </c>
      <c r="D11" s="478">
        <f t="shared" ref="D11:E11" si="4">F104</f>
        <v>0</v>
      </c>
      <c r="E11" s="478">
        <f t="shared" si="4"/>
        <v>0</v>
      </c>
      <c r="F11" s="479"/>
    </row>
    <row r="12" spans="1:7" ht="15" customHeight="1" x14ac:dyDescent="0.35">
      <c r="A12" s="477" t="s">
        <v>227</v>
      </c>
      <c r="B12" s="478">
        <f t="shared" si="1"/>
        <v>0</v>
      </c>
      <c r="C12" s="478">
        <f>E117</f>
        <v>0</v>
      </c>
      <c r="D12" s="478">
        <f t="shared" ref="D12:E12" si="5">F117</f>
        <v>0</v>
      </c>
      <c r="E12" s="478">
        <f t="shared" si="5"/>
        <v>0</v>
      </c>
      <c r="F12" s="479"/>
    </row>
    <row r="13" spans="1:7" ht="15" customHeight="1" x14ac:dyDescent="0.2">
      <c r="A13" s="480" t="s">
        <v>228</v>
      </c>
      <c r="B13" s="478">
        <f t="shared" si="1"/>
        <v>0</v>
      </c>
      <c r="C13" s="478">
        <f>SUM(C8:C12)</f>
        <v>0</v>
      </c>
      <c r="D13" s="478">
        <f>SUM(D8:D12)</f>
        <v>0</v>
      </c>
      <c r="E13" s="478">
        <f>SUM(E8:E12)</f>
        <v>0</v>
      </c>
      <c r="F13" s="476"/>
    </row>
    <row r="14" spans="1:7" ht="15" customHeight="1" x14ac:dyDescent="0.2">
      <c r="A14" s="62" t="s">
        <v>229</v>
      </c>
      <c r="B14" s="63"/>
      <c r="C14" s="63"/>
      <c r="D14" s="63"/>
      <c r="E14" s="63"/>
      <c r="F14" s="63"/>
      <c r="G14" s="63"/>
    </row>
    <row r="15" spans="1:7" ht="15" customHeight="1" x14ac:dyDescent="0.2">
      <c r="A15" s="62"/>
      <c r="B15" s="63"/>
      <c r="C15" s="63"/>
      <c r="D15" s="63"/>
      <c r="E15" s="63"/>
      <c r="F15" s="63"/>
      <c r="G15" s="63"/>
    </row>
    <row r="16" spans="1:7" ht="15" customHeight="1" x14ac:dyDescent="0.2">
      <c r="A16" s="64"/>
      <c r="B16" s="64"/>
      <c r="C16" s="64"/>
      <c r="D16" s="64"/>
      <c r="E16" s="64"/>
      <c r="F16" s="64"/>
      <c r="G16" s="64"/>
    </row>
    <row r="17" spans="1:7" ht="15" customHeight="1" x14ac:dyDescent="0.25">
      <c r="A17" s="481" t="s">
        <v>213</v>
      </c>
      <c r="B17" s="481"/>
      <c r="C17" s="481"/>
      <c r="D17" s="482"/>
      <c r="E17" s="481"/>
      <c r="F17" s="481"/>
      <c r="G17" s="483"/>
    </row>
    <row r="18" spans="1:7" ht="26.1" customHeight="1" x14ac:dyDescent="0.2">
      <c r="A18" s="484" t="s">
        <v>214</v>
      </c>
      <c r="B18" s="485" t="s">
        <v>215</v>
      </c>
      <c r="C18" s="485" t="s">
        <v>218</v>
      </c>
      <c r="D18" s="486" t="s">
        <v>32</v>
      </c>
      <c r="E18" s="441" t="s">
        <v>33</v>
      </c>
      <c r="F18" s="471" t="s">
        <v>25</v>
      </c>
      <c r="G18" s="443" t="s">
        <v>201</v>
      </c>
    </row>
    <row r="19" spans="1:7" ht="15" customHeight="1" x14ac:dyDescent="0.2">
      <c r="A19" s="487"/>
      <c r="B19" s="488"/>
      <c r="C19" s="489"/>
      <c r="D19" s="490">
        <f t="shared" ref="D19:D38" si="6">SUM(E19:G19)</f>
        <v>0</v>
      </c>
      <c r="E19" s="491"/>
      <c r="F19" s="491"/>
      <c r="G19" s="491"/>
    </row>
    <row r="20" spans="1:7" ht="15" customHeight="1" x14ac:dyDescent="0.2">
      <c r="A20" s="487"/>
      <c r="B20" s="488"/>
      <c r="C20" s="489"/>
      <c r="D20" s="490">
        <f t="shared" si="6"/>
        <v>0</v>
      </c>
      <c r="E20" s="491"/>
      <c r="F20" s="491"/>
      <c r="G20" s="491"/>
    </row>
    <row r="21" spans="1:7" ht="15" customHeight="1" x14ac:dyDescent="0.2">
      <c r="A21" s="487"/>
      <c r="B21" s="488"/>
      <c r="C21" s="489"/>
      <c r="D21" s="490">
        <f t="shared" si="6"/>
        <v>0</v>
      </c>
      <c r="E21" s="491"/>
      <c r="F21" s="491"/>
      <c r="G21" s="491"/>
    </row>
    <row r="22" spans="1:7" ht="15" customHeight="1" x14ac:dyDescent="0.2">
      <c r="A22" s="487"/>
      <c r="B22" s="488"/>
      <c r="C22" s="489"/>
      <c r="D22" s="490">
        <f t="shared" si="6"/>
        <v>0</v>
      </c>
      <c r="E22" s="491"/>
      <c r="F22" s="491"/>
      <c r="G22" s="491"/>
    </row>
    <row r="23" spans="1:7" ht="15" customHeight="1" x14ac:dyDescent="0.2">
      <c r="A23" s="487"/>
      <c r="B23" s="488"/>
      <c r="C23" s="489"/>
      <c r="D23" s="490">
        <f t="shared" si="6"/>
        <v>0</v>
      </c>
      <c r="E23" s="491"/>
      <c r="F23" s="491"/>
      <c r="G23" s="491"/>
    </row>
    <row r="24" spans="1:7" ht="15" customHeight="1" x14ac:dyDescent="0.2">
      <c r="A24" s="487"/>
      <c r="B24" s="488"/>
      <c r="C24" s="489"/>
      <c r="D24" s="490">
        <f t="shared" si="6"/>
        <v>0</v>
      </c>
      <c r="E24" s="491"/>
      <c r="F24" s="491"/>
      <c r="G24" s="491"/>
    </row>
    <row r="25" spans="1:7" ht="15" customHeight="1" x14ac:dyDescent="0.2">
      <c r="A25" s="487"/>
      <c r="B25" s="488"/>
      <c r="C25" s="489"/>
      <c r="D25" s="490">
        <f t="shared" si="6"/>
        <v>0</v>
      </c>
      <c r="E25" s="491"/>
      <c r="F25" s="491"/>
      <c r="G25" s="491"/>
    </row>
    <row r="26" spans="1:7" ht="15" customHeight="1" x14ac:dyDescent="0.2">
      <c r="A26" s="487"/>
      <c r="B26" s="488"/>
      <c r="C26" s="489"/>
      <c r="D26" s="490">
        <f t="shared" si="6"/>
        <v>0</v>
      </c>
      <c r="E26" s="491"/>
      <c r="F26" s="491"/>
      <c r="G26" s="491"/>
    </row>
    <row r="27" spans="1:7" ht="15" customHeight="1" x14ac:dyDescent="0.2">
      <c r="A27" s="487"/>
      <c r="B27" s="488"/>
      <c r="C27" s="489"/>
      <c r="D27" s="490">
        <f t="shared" si="6"/>
        <v>0</v>
      </c>
      <c r="E27" s="491"/>
      <c r="F27" s="491"/>
      <c r="G27" s="491"/>
    </row>
    <row r="28" spans="1:7" ht="15" customHeight="1" x14ac:dyDescent="0.2">
      <c r="A28" s="487"/>
      <c r="B28" s="488"/>
      <c r="C28" s="489"/>
      <c r="D28" s="490">
        <f t="shared" si="6"/>
        <v>0</v>
      </c>
      <c r="E28" s="491"/>
      <c r="F28" s="491"/>
      <c r="G28" s="491"/>
    </row>
    <row r="29" spans="1:7" ht="15" customHeight="1" x14ac:dyDescent="0.2">
      <c r="A29" s="487"/>
      <c r="B29" s="488"/>
      <c r="C29" s="489"/>
      <c r="D29" s="490">
        <f t="shared" si="6"/>
        <v>0</v>
      </c>
      <c r="E29" s="491"/>
      <c r="F29" s="491"/>
      <c r="G29" s="491"/>
    </row>
    <row r="30" spans="1:7" ht="15" customHeight="1" x14ac:dyDescent="0.2">
      <c r="A30" s="487"/>
      <c r="B30" s="488"/>
      <c r="C30" s="489"/>
      <c r="D30" s="490">
        <f t="shared" si="6"/>
        <v>0</v>
      </c>
      <c r="E30" s="491"/>
      <c r="F30" s="491"/>
      <c r="G30" s="491"/>
    </row>
    <row r="31" spans="1:7" ht="15" customHeight="1" x14ac:dyDescent="0.2">
      <c r="A31" s="487"/>
      <c r="B31" s="488"/>
      <c r="C31" s="489"/>
      <c r="D31" s="490">
        <f t="shared" si="6"/>
        <v>0</v>
      </c>
      <c r="E31" s="491"/>
      <c r="F31" s="491"/>
      <c r="G31" s="491"/>
    </row>
    <row r="32" spans="1:7" ht="15" customHeight="1" x14ac:dyDescent="0.2">
      <c r="A32" s="487"/>
      <c r="B32" s="488"/>
      <c r="C32" s="489"/>
      <c r="D32" s="490">
        <f t="shared" si="6"/>
        <v>0</v>
      </c>
      <c r="E32" s="491"/>
      <c r="F32" s="491"/>
      <c r="G32" s="491"/>
    </row>
    <row r="33" spans="1:7" ht="15" customHeight="1" x14ac:dyDescent="0.2">
      <c r="A33" s="487"/>
      <c r="B33" s="488"/>
      <c r="C33" s="489"/>
      <c r="D33" s="490">
        <f t="shared" si="6"/>
        <v>0</v>
      </c>
      <c r="E33" s="491"/>
      <c r="F33" s="491"/>
      <c r="G33" s="491"/>
    </row>
    <row r="34" spans="1:7" ht="15" customHeight="1" x14ac:dyDescent="0.2">
      <c r="A34" s="487"/>
      <c r="B34" s="488"/>
      <c r="C34" s="489"/>
      <c r="D34" s="490">
        <f t="shared" si="6"/>
        <v>0</v>
      </c>
      <c r="E34" s="491"/>
      <c r="F34" s="491"/>
      <c r="G34" s="491"/>
    </row>
    <row r="35" spans="1:7" ht="15" customHeight="1" x14ac:dyDescent="0.2">
      <c r="A35" s="487"/>
      <c r="B35" s="488"/>
      <c r="C35" s="489"/>
      <c r="D35" s="490">
        <f t="shared" si="6"/>
        <v>0</v>
      </c>
      <c r="E35" s="491"/>
      <c r="F35" s="491"/>
      <c r="G35" s="491"/>
    </row>
    <row r="36" spans="1:7" ht="15" customHeight="1" x14ac:dyDescent="0.2">
      <c r="A36" s="487"/>
      <c r="B36" s="488"/>
      <c r="C36" s="489"/>
      <c r="D36" s="490">
        <f t="shared" si="6"/>
        <v>0</v>
      </c>
      <c r="E36" s="491"/>
      <c r="F36" s="491"/>
      <c r="G36" s="491"/>
    </row>
    <row r="37" spans="1:7" ht="15" customHeight="1" x14ac:dyDescent="0.2">
      <c r="A37" s="487"/>
      <c r="B37" s="488"/>
      <c r="C37" s="489"/>
      <c r="D37" s="490">
        <f t="shared" si="6"/>
        <v>0</v>
      </c>
      <c r="E37" s="491"/>
      <c r="F37" s="491"/>
      <c r="G37" s="491"/>
    </row>
    <row r="38" spans="1:7" ht="15" customHeight="1" x14ac:dyDescent="0.2">
      <c r="A38" s="487"/>
      <c r="B38" s="488"/>
      <c r="C38" s="489"/>
      <c r="D38" s="490">
        <f t="shared" si="6"/>
        <v>0</v>
      </c>
      <c r="E38" s="491"/>
      <c r="F38" s="491"/>
      <c r="G38" s="491"/>
    </row>
    <row r="39" spans="1:7" ht="15" customHeight="1" x14ac:dyDescent="0.25">
      <c r="A39" s="60"/>
      <c r="B39" s="60"/>
      <c r="C39" s="60"/>
      <c r="D39" s="60"/>
      <c r="E39" s="60"/>
      <c r="F39" s="60"/>
      <c r="G39" s="60"/>
    </row>
    <row r="40" spans="1:7" ht="15" customHeight="1" x14ac:dyDescent="0.25">
      <c r="A40" s="60"/>
      <c r="B40" s="60"/>
      <c r="C40" s="60"/>
      <c r="D40" s="60"/>
      <c r="E40" s="60"/>
      <c r="F40" s="60"/>
      <c r="G40" s="60"/>
    </row>
    <row r="41" spans="1:7" ht="15" customHeight="1" x14ac:dyDescent="0.25">
      <c r="A41" s="65" t="s">
        <v>7</v>
      </c>
      <c r="B41" s="66"/>
      <c r="C41" s="66"/>
      <c r="D41" s="67"/>
      <c r="E41" s="67"/>
      <c r="F41" s="67"/>
      <c r="G41" s="492"/>
    </row>
    <row r="42" spans="1:7" ht="26.1" customHeight="1" x14ac:dyDescent="0.2">
      <c r="A42" s="484" t="s">
        <v>217</v>
      </c>
      <c r="B42" s="485" t="s">
        <v>215</v>
      </c>
      <c r="C42" s="485" t="s">
        <v>218</v>
      </c>
      <c r="D42" s="458" t="s">
        <v>32</v>
      </c>
      <c r="E42" s="493" t="s">
        <v>33</v>
      </c>
      <c r="F42" s="494" t="s">
        <v>25</v>
      </c>
      <c r="G42" s="495" t="s">
        <v>201</v>
      </c>
    </row>
    <row r="43" spans="1:7" ht="15" customHeight="1" x14ac:dyDescent="0.25">
      <c r="A43" s="487"/>
      <c r="B43" s="496" t="s">
        <v>219</v>
      </c>
      <c r="C43" s="68"/>
      <c r="D43" s="478">
        <f t="shared" ref="D43:D65" si="7">SUM(E43:G43)</f>
        <v>0</v>
      </c>
      <c r="E43" s="497"/>
      <c r="F43" s="489"/>
      <c r="G43" s="488"/>
    </row>
    <row r="44" spans="1:7" ht="15" customHeight="1" x14ac:dyDescent="0.2">
      <c r="A44" s="487"/>
      <c r="B44" s="488"/>
      <c r="C44" s="488"/>
      <c r="D44" s="478">
        <f t="shared" si="7"/>
        <v>0</v>
      </c>
      <c r="E44" s="498">
        <f t="shared" ref="E44:E65" si="8">IFERROR(VLOOKUP(B44,$B$19:$G$38,4,0)*C44,0)</f>
        <v>0</v>
      </c>
      <c r="F44" s="498">
        <f t="shared" ref="F44:F65" si="9">IFERROR(VLOOKUP(B44,$B$19:$G$38,5,0)*C44,0)</f>
        <v>0</v>
      </c>
      <c r="G44" s="498">
        <f t="shared" ref="G44:G65" si="10">IFERROR(VLOOKUP(B44,$B$19:$G$38,6,0)*C44,0)</f>
        <v>0</v>
      </c>
    </row>
    <row r="45" spans="1:7" ht="15" customHeight="1" x14ac:dyDescent="0.2">
      <c r="A45" s="487"/>
      <c r="B45" s="488"/>
      <c r="C45" s="488"/>
      <c r="D45" s="478">
        <f t="shared" si="7"/>
        <v>0</v>
      </c>
      <c r="E45" s="498">
        <f t="shared" si="8"/>
        <v>0</v>
      </c>
      <c r="F45" s="498">
        <f t="shared" si="9"/>
        <v>0</v>
      </c>
      <c r="G45" s="498">
        <f t="shared" si="10"/>
        <v>0</v>
      </c>
    </row>
    <row r="46" spans="1:7" ht="15" customHeight="1" x14ac:dyDescent="0.2">
      <c r="A46" s="487"/>
      <c r="B46" s="488"/>
      <c r="C46" s="488"/>
      <c r="D46" s="478">
        <f t="shared" si="7"/>
        <v>0</v>
      </c>
      <c r="E46" s="498">
        <f t="shared" si="8"/>
        <v>0</v>
      </c>
      <c r="F46" s="498">
        <f t="shared" si="9"/>
        <v>0</v>
      </c>
      <c r="G46" s="498">
        <f t="shared" si="10"/>
        <v>0</v>
      </c>
    </row>
    <row r="47" spans="1:7" ht="15" customHeight="1" x14ac:dyDescent="0.2">
      <c r="A47" s="487"/>
      <c r="B47" s="488"/>
      <c r="C47" s="488"/>
      <c r="D47" s="478">
        <f t="shared" si="7"/>
        <v>0</v>
      </c>
      <c r="E47" s="498">
        <f t="shared" si="8"/>
        <v>0</v>
      </c>
      <c r="F47" s="498">
        <f t="shared" si="9"/>
        <v>0</v>
      </c>
      <c r="G47" s="498">
        <f t="shared" si="10"/>
        <v>0</v>
      </c>
    </row>
    <row r="48" spans="1:7" ht="15" customHeight="1" x14ac:dyDescent="0.2">
      <c r="A48" s="487"/>
      <c r="B48" s="488"/>
      <c r="C48" s="488"/>
      <c r="D48" s="478">
        <f t="shared" si="7"/>
        <v>0</v>
      </c>
      <c r="E48" s="498">
        <f t="shared" si="8"/>
        <v>0</v>
      </c>
      <c r="F48" s="498">
        <f t="shared" si="9"/>
        <v>0</v>
      </c>
      <c r="G48" s="498">
        <f t="shared" si="10"/>
        <v>0</v>
      </c>
    </row>
    <row r="49" spans="1:7" ht="15" customHeight="1" x14ac:dyDescent="0.2">
      <c r="A49" s="487"/>
      <c r="B49" s="488"/>
      <c r="C49" s="488"/>
      <c r="D49" s="478">
        <f t="shared" si="7"/>
        <v>0</v>
      </c>
      <c r="E49" s="498">
        <f t="shared" si="8"/>
        <v>0</v>
      </c>
      <c r="F49" s="498">
        <f t="shared" si="9"/>
        <v>0</v>
      </c>
      <c r="G49" s="498">
        <f t="shared" si="10"/>
        <v>0</v>
      </c>
    </row>
    <row r="50" spans="1:7" ht="15" customHeight="1" x14ac:dyDescent="0.2">
      <c r="A50" s="487"/>
      <c r="B50" s="488"/>
      <c r="C50" s="488"/>
      <c r="D50" s="478">
        <f t="shared" si="7"/>
        <v>0</v>
      </c>
      <c r="E50" s="498">
        <f t="shared" si="8"/>
        <v>0</v>
      </c>
      <c r="F50" s="498">
        <f t="shared" si="9"/>
        <v>0</v>
      </c>
      <c r="G50" s="498">
        <f t="shared" si="10"/>
        <v>0</v>
      </c>
    </row>
    <row r="51" spans="1:7" ht="15" customHeight="1" x14ac:dyDescent="0.2">
      <c r="A51" s="487"/>
      <c r="B51" s="488"/>
      <c r="C51" s="488"/>
      <c r="D51" s="478">
        <f t="shared" si="7"/>
        <v>0</v>
      </c>
      <c r="E51" s="498">
        <f t="shared" si="8"/>
        <v>0</v>
      </c>
      <c r="F51" s="498">
        <f t="shared" si="9"/>
        <v>0</v>
      </c>
      <c r="G51" s="498">
        <f t="shared" si="10"/>
        <v>0</v>
      </c>
    </row>
    <row r="52" spans="1:7" ht="15" customHeight="1" x14ac:dyDescent="0.2">
      <c r="A52" s="487"/>
      <c r="B52" s="488"/>
      <c r="C52" s="488"/>
      <c r="D52" s="478">
        <f t="shared" si="7"/>
        <v>0</v>
      </c>
      <c r="E52" s="498">
        <f t="shared" si="8"/>
        <v>0</v>
      </c>
      <c r="F52" s="498">
        <f t="shared" si="9"/>
        <v>0</v>
      </c>
      <c r="G52" s="498">
        <f t="shared" si="10"/>
        <v>0</v>
      </c>
    </row>
    <row r="53" spans="1:7" ht="15" customHeight="1" x14ac:dyDescent="0.2">
      <c r="A53" s="487"/>
      <c r="B53" s="488"/>
      <c r="C53" s="488"/>
      <c r="D53" s="478">
        <f t="shared" si="7"/>
        <v>0</v>
      </c>
      <c r="E53" s="498">
        <f t="shared" si="8"/>
        <v>0</v>
      </c>
      <c r="F53" s="498">
        <f t="shared" si="9"/>
        <v>0</v>
      </c>
      <c r="G53" s="498">
        <f t="shared" si="10"/>
        <v>0</v>
      </c>
    </row>
    <row r="54" spans="1:7" ht="15" customHeight="1" x14ac:dyDescent="0.2">
      <c r="A54" s="487"/>
      <c r="B54" s="488"/>
      <c r="C54" s="488"/>
      <c r="D54" s="478">
        <f t="shared" si="7"/>
        <v>0</v>
      </c>
      <c r="E54" s="498">
        <f t="shared" si="8"/>
        <v>0</v>
      </c>
      <c r="F54" s="498">
        <f t="shared" si="9"/>
        <v>0</v>
      </c>
      <c r="G54" s="498">
        <f t="shared" si="10"/>
        <v>0</v>
      </c>
    </row>
    <row r="55" spans="1:7" ht="15" customHeight="1" x14ac:dyDescent="0.2">
      <c r="A55" s="487"/>
      <c r="B55" s="488"/>
      <c r="C55" s="488"/>
      <c r="D55" s="478">
        <f t="shared" si="7"/>
        <v>0</v>
      </c>
      <c r="E55" s="498">
        <f t="shared" si="8"/>
        <v>0</v>
      </c>
      <c r="F55" s="498">
        <f t="shared" si="9"/>
        <v>0</v>
      </c>
      <c r="G55" s="498">
        <f t="shared" si="10"/>
        <v>0</v>
      </c>
    </row>
    <row r="56" spans="1:7" ht="15" customHeight="1" x14ac:dyDescent="0.2">
      <c r="A56" s="487"/>
      <c r="B56" s="488"/>
      <c r="C56" s="488"/>
      <c r="D56" s="478">
        <f t="shared" si="7"/>
        <v>0</v>
      </c>
      <c r="E56" s="498">
        <f t="shared" si="8"/>
        <v>0</v>
      </c>
      <c r="F56" s="498">
        <f t="shared" si="9"/>
        <v>0</v>
      </c>
      <c r="G56" s="498">
        <f t="shared" si="10"/>
        <v>0</v>
      </c>
    </row>
    <row r="57" spans="1:7" ht="15" customHeight="1" x14ac:dyDescent="0.2">
      <c r="A57" s="487"/>
      <c r="B57" s="488"/>
      <c r="C57" s="488"/>
      <c r="D57" s="478">
        <f t="shared" si="7"/>
        <v>0</v>
      </c>
      <c r="E57" s="498">
        <f t="shared" si="8"/>
        <v>0</v>
      </c>
      <c r="F57" s="498">
        <f t="shared" si="9"/>
        <v>0</v>
      </c>
      <c r="G57" s="498">
        <f t="shared" si="10"/>
        <v>0</v>
      </c>
    </row>
    <row r="58" spans="1:7" ht="15" customHeight="1" x14ac:dyDescent="0.2">
      <c r="A58" s="487"/>
      <c r="B58" s="488"/>
      <c r="C58" s="488"/>
      <c r="D58" s="478">
        <f t="shared" si="7"/>
        <v>0</v>
      </c>
      <c r="E58" s="498">
        <f t="shared" si="8"/>
        <v>0</v>
      </c>
      <c r="F58" s="498">
        <f t="shared" si="9"/>
        <v>0</v>
      </c>
      <c r="G58" s="498">
        <f t="shared" si="10"/>
        <v>0</v>
      </c>
    </row>
    <row r="59" spans="1:7" ht="15" customHeight="1" x14ac:dyDescent="0.2">
      <c r="A59" s="487"/>
      <c r="B59" s="488"/>
      <c r="C59" s="488"/>
      <c r="D59" s="478">
        <f t="shared" si="7"/>
        <v>0</v>
      </c>
      <c r="E59" s="498">
        <f t="shared" si="8"/>
        <v>0</v>
      </c>
      <c r="F59" s="498">
        <f t="shared" si="9"/>
        <v>0</v>
      </c>
      <c r="G59" s="498">
        <f t="shared" si="10"/>
        <v>0</v>
      </c>
    </row>
    <row r="60" spans="1:7" ht="15" customHeight="1" x14ac:dyDescent="0.2">
      <c r="A60" s="487"/>
      <c r="B60" s="488"/>
      <c r="C60" s="488"/>
      <c r="D60" s="478">
        <f t="shared" si="7"/>
        <v>0</v>
      </c>
      <c r="E60" s="498">
        <f t="shared" si="8"/>
        <v>0</v>
      </c>
      <c r="F60" s="498">
        <f t="shared" si="9"/>
        <v>0</v>
      </c>
      <c r="G60" s="498">
        <f t="shared" si="10"/>
        <v>0</v>
      </c>
    </row>
    <row r="61" spans="1:7" ht="15" customHeight="1" x14ac:dyDescent="0.2">
      <c r="A61" s="487"/>
      <c r="B61" s="488"/>
      <c r="C61" s="488"/>
      <c r="D61" s="478">
        <f t="shared" si="7"/>
        <v>0</v>
      </c>
      <c r="E61" s="498">
        <f t="shared" si="8"/>
        <v>0</v>
      </c>
      <c r="F61" s="498">
        <f t="shared" si="9"/>
        <v>0</v>
      </c>
      <c r="G61" s="498">
        <f t="shared" si="10"/>
        <v>0</v>
      </c>
    </row>
    <row r="62" spans="1:7" ht="15" customHeight="1" x14ac:dyDescent="0.2">
      <c r="A62" s="487"/>
      <c r="B62" s="488"/>
      <c r="C62" s="488"/>
      <c r="D62" s="478">
        <f t="shared" si="7"/>
        <v>0</v>
      </c>
      <c r="E62" s="498">
        <f t="shared" si="8"/>
        <v>0</v>
      </c>
      <c r="F62" s="498">
        <f t="shared" si="9"/>
        <v>0</v>
      </c>
      <c r="G62" s="498">
        <f t="shared" si="10"/>
        <v>0</v>
      </c>
    </row>
    <row r="63" spans="1:7" ht="15" customHeight="1" x14ac:dyDescent="0.2">
      <c r="A63" s="487"/>
      <c r="B63" s="488"/>
      <c r="C63" s="488"/>
      <c r="D63" s="478">
        <f t="shared" si="7"/>
        <v>0</v>
      </c>
      <c r="E63" s="498">
        <f t="shared" si="8"/>
        <v>0</v>
      </c>
      <c r="F63" s="498">
        <f t="shared" si="9"/>
        <v>0</v>
      </c>
      <c r="G63" s="498">
        <f t="shared" si="10"/>
        <v>0</v>
      </c>
    </row>
    <row r="64" spans="1:7" ht="15" customHeight="1" x14ac:dyDescent="0.2">
      <c r="A64" s="487"/>
      <c r="B64" s="488"/>
      <c r="C64" s="488"/>
      <c r="D64" s="478">
        <f t="shared" si="7"/>
        <v>0</v>
      </c>
      <c r="E64" s="498">
        <f t="shared" si="8"/>
        <v>0</v>
      </c>
      <c r="F64" s="498">
        <f t="shared" si="9"/>
        <v>0</v>
      </c>
      <c r="G64" s="498">
        <f t="shared" si="10"/>
        <v>0</v>
      </c>
    </row>
    <row r="65" spans="1:7" ht="15" customHeight="1" x14ac:dyDescent="0.2">
      <c r="A65" s="487"/>
      <c r="B65" s="488"/>
      <c r="C65" s="488"/>
      <c r="D65" s="478">
        <f t="shared" si="7"/>
        <v>0</v>
      </c>
      <c r="E65" s="498">
        <f t="shared" si="8"/>
        <v>0</v>
      </c>
      <c r="F65" s="498">
        <f t="shared" si="9"/>
        <v>0</v>
      </c>
      <c r="G65" s="498">
        <f t="shared" si="10"/>
        <v>0</v>
      </c>
    </row>
    <row r="66" spans="1:7" ht="15" customHeight="1" thickBot="1" x14ac:dyDescent="0.3">
      <c r="A66" s="499" t="s">
        <v>230</v>
      </c>
      <c r="B66" s="69"/>
      <c r="C66" s="69"/>
      <c r="D66" s="500">
        <f>SUM(D43:D65)</f>
        <v>0</v>
      </c>
      <c r="E66" s="500">
        <f t="shared" ref="E66:G66" si="11">SUM(E43:E65)</f>
        <v>0</v>
      </c>
      <c r="F66" s="500">
        <f t="shared" si="11"/>
        <v>0</v>
      </c>
      <c r="G66" s="500">
        <f t="shared" si="11"/>
        <v>0</v>
      </c>
    </row>
    <row r="67" spans="1:7" ht="15" customHeight="1" thickTop="1" x14ac:dyDescent="0.25">
      <c r="A67" s="60"/>
      <c r="B67" s="60"/>
      <c r="C67" s="60"/>
      <c r="D67" s="60"/>
      <c r="E67" s="60"/>
      <c r="F67" s="60"/>
      <c r="G67" s="60"/>
    </row>
    <row r="68" spans="1:7" ht="15" customHeight="1" x14ac:dyDescent="0.25">
      <c r="A68" s="60"/>
      <c r="B68" s="60"/>
      <c r="C68" s="60"/>
      <c r="D68" s="60"/>
      <c r="E68" s="60"/>
      <c r="F68" s="60"/>
      <c r="G68" s="60"/>
    </row>
    <row r="69" spans="1:7" ht="15" customHeight="1" x14ac:dyDescent="0.25">
      <c r="A69" s="65" t="s">
        <v>10</v>
      </c>
      <c r="B69" s="66"/>
      <c r="C69" s="66"/>
      <c r="D69" s="67"/>
      <c r="E69" s="67"/>
      <c r="F69" s="67"/>
      <c r="G69" s="492"/>
    </row>
    <row r="70" spans="1:7" ht="26.1" customHeight="1" x14ac:dyDescent="0.2">
      <c r="A70" s="484" t="s">
        <v>217</v>
      </c>
      <c r="B70" s="485" t="s">
        <v>215</v>
      </c>
      <c r="C70" s="485" t="s">
        <v>218</v>
      </c>
      <c r="D70" s="458" t="s">
        <v>32</v>
      </c>
      <c r="E70" s="493" t="s">
        <v>33</v>
      </c>
      <c r="F70" s="494" t="s">
        <v>25</v>
      </c>
      <c r="G70" s="495" t="s">
        <v>201</v>
      </c>
    </row>
    <row r="71" spans="1:7" ht="15" customHeight="1" x14ac:dyDescent="0.25">
      <c r="A71" s="487"/>
      <c r="B71" s="496" t="s">
        <v>219</v>
      </c>
      <c r="C71" s="68"/>
      <c r="D71" s="478">
        <f t="shared" ref="D71:D78" si="12">SUM(E71:G71)</f>
        <v>0</v>
      </c>
      <c r="E71" s="497"/>
      <c r="F71" s="489"/>
      <c r="G71" s="488"/>
    </row>
    <row r="72" spans="1:7" ht="15" customHeight="1" x14ac:dyDescent="0.2">
      <c r="A72" s="487"/>
      <c r="B72" s="488"/>
      <c r="C72" s="488"/>
      <c r="D72" s="478">
        <f t="shared" si="12"/>
        <v>0</v>
      </c>
      <c r="E72" s="498">
        <f t="shared" ref="E72:E78" si="13">IFERROR(VLOOKUP(B72,$B$19:$G$38,4,0)*C72,0)</f>
        <v>0</v>
      </c>
      <c r="F72" s="498">
        <f t="shared" ref="F72:F78" si="14">IFERROR(VLOOKUP(B72,$B$19:$G$38,5,0)*C72,0)</f>
        <v>0</v>
      </c>
      <c r="G72" s="498">
        <f t="shared" ref="G72:G78" si="15">IFERROR(VLOOKUP(B72,$B$19:$G$38,6,0)*C72,0)</f>
        <v>0</v>
      </c>
    </row>
    <row r="73" spans="1:7" ht="15" customHeight="1" x14ac:dyDescent="0.2">
      <c r="A73" s="487"/>
      <c r="B73" s="488"/>
      <c r="C73" s="488"/>
      <c r="D73" s="478">
        <f t="shared" si="12"/>
        <v>0</v>
      </c>
      <c r="E73" s="498">
        <f t="shared" si="13"/>
        <v>0</v>
      </c>
      <c r="F73" s="498">
        <f t="shared" si="14"/>
        <v>0</v>
      </c>
      <c r="G73" s="498">
        <f t="shared" si="15"/>
        <v>0</v>
      </c>
    </row>
    <row r="74" spans="1:7" ht="15" customHeight="1" x14ac:dyDescent="0.2">
      <c r="A74" s="487"/>
      <c r="B74" s="488"/>
      <c r="C74" s="488"/>
      <c r="D74" s="478">
        <f t="shared" si="12"/>
        <v>0</v>
      </c>
      <c r="E74" s="498">
        <f t="shared" si="13"/>
        <v>0</v>
      </c>
      <c r="F74" s="498">
        <f t="shared" si="14"/>
        <v>0</v>
      </c>
      <c r="G74" s="498">
        <f t="shared" si="15"/>
        <v>0</v>
      </c>
    </row>
    <row r="75" spans="1:7" ht="15" customHeight="1" x14ac:dyDescent="0.2">
      <c r="A75" s="487"/>
      <c r="B75" s="488"/>
      <c r="C75" s="488"/>
      <c r="D75" s="478">
        <f t="shared" si="12"/>
        <v>0</v>
      </c>
      <c r="E75" s="498">
        <f t="shared" si="13"/>
        <v>0</v>
      </c>
      <c r="F75" s="498">
        <f t="shared" si="14"/>
        <v>0</v>
      </c>
      <c r="G75" s="498">
        <f t="shared" si="15"/>
        <v>0</v>
      </c>
    </row>
    <row r="76" spans="1:7" ht="15" customHeight="1" x14ac:dyDescent="0.2">
      <c r="A76" s="487"/>
      <c r="B76" s="488"/>
      <c r="C76" s="488"/>
      <c r="D76" s="478">
        <f t="shared" si="12"/>
        <v>0</v>
      </c>
      <c r="E76" s="498">
        <f t="shared" si="13"/>
        <v>0</v>
      </c>
      <c r="F76" s="498">
        <f t="shared" si="14"/>
        <v>0</v>
      </c>
      <c r="G76" s="498">
        <f t="shared" si="15"/>
        <v>0</v>
      </c>
    </row>
    <row r="77" spans="1:7" ht="15" customHeight="1" x14ac:dyDescent="0.2">
      <c r="A77" s="487"/>
      <c r="B77" s="488"/>
      <c r="C77" s="488"/>
      <c r="D77" s="478">
        <f t="shared" si="12"/>
        <v>0</v>
      </c>
      <c r="E77" s="498">
        <f t="shared" si="13"/>
        <v>0</v>
      </c>
      <c r="F77" s="498">
        <f t="shared" si="14"/>
        <v>0</v>
      </c>
      <c r="G77" s="498">
        <f t="shared" si="15"/>
        <v>0</v>
      </c>
    </row>
    <row r="78" spans="1:7" ht="15" customHeight="1" x14ac:dyDescent="0.2">
      <c r="A78" s="487"/>
      <c r="B78" s="488"/>
      <c r="C78" s="488"/>
      <c r="D78" s="478">
        <f t="shared" si="12"/>
        <v>0</v>
      </c>
      <c r="E78" s="498">
        <f t="shared" si="13"/>
        <v>0</v>
      </c>
      <c r="F78" s="498">
        <f t="shared" si="14"/>
        <v>0</v>
      </c>
      <c r="G78" s="498">
        <f t="shared" si="15"/>
        <v>0</v>
      </c>
    </row>
    <row r="79" spans="1:7" ht="15" customHeight="1" thickBot="1" x14ac:dyDescent="0.3">
      <c r="A79" s="499" t="s">
        <v>231</v>
      </c>
      <c r="B79" s="69"/>
      <c r="C79" s="69"/>
      <c r="D79" s="500">
        <f t="shared" ref="D79:G79" si="16">SUM(D71:D78)</f>
        <v>0</v>
      </c>
      <c r="E79" s="500">
        <f t="shared" si="16"/>
        <v>0</v>
      </c>
      <c r="F79" s="500">
        <f t="shared" si="16"/>
        <v>0</v>
      </c>
      <c r="G79" s="500">
        <f t="shared" si="16"/>
        <v>0</v>
      </c>
    </row>
    <row r="80" spans="1:7" ht="15" customHeight="1" thickTop="1" x14ac:dyDescent="0.25">
      <c r="A80" s="60"/>
      <c r="B80" s="60"/>
      <c r="C80" s="60"/>
      <c r="D80" s="60"/>
      <c r="E80" s="60"/>
      <c r="F80" s="60"/>
      <c r="G80" s="60"/>
    </row>
    <row r="81" spans="1:7" ht="15" customHeight="1" x14ac:dyDescent="0.25">
      <c r="A81" s="65" t="s">
        <v>13</v>
      </c>
      <c r="B81" s="66"/>
      <c r="C81" s="66"/>
      <c r="D81" s="67"/>
      <c r="E81" s="67"/>
      <c r="F81" s="67"/>
      <c r="G81" s="492"/>
    </row>
    <row r="82" spans="1:7" ht="26.1" customHeight="1" x14ac:dyDescent="0.2">
      <c r="A82" s="484" t="s">
        <v>217</v>
      </c>
      <c r="B82" s="485" t="s">
        <v>215</v>
      </c>
      <c r="C82" s="485" t="s">
        <v>218</v>
      </c>
      <c r="D82" s="458" t="s">
        <v>32</v>
      </c>
      <c r="E82" s="493" t="s">
        <v>33</v>
      </c>
      <c r="F82" s="494" t="s">
        <v>25</v>
      </c>
      <c r="G82" s="495" t="s">
        <v>201</v>
      </c>
    </row>
    <row r="83" spans="1:7" ht="15" customHeight="1" x14ac:dyDescent="0.25">
      <c r="A83" s="487"/>
      <c r="B83" s="496" t="s">
        <v>219</v>
      </c>
      <c r="C83" s="68"/>
      <c r="D83" s="478">
        <f t="shared" ref="D83:D90" si="17">SUM(E83:G83)</f>
        <v>0</v>
      </c>
      <c r="E83" s="497"/>
      <c r="F83" s="489"/>
      <c r="G83" s="488"/>
    </row>
    <row r="84" spans="1:7" ht="15" customHeight="1" x14ac:dyDescent="0.2">
      <c r="A84" s="487"/>
      <c r="B84" s="488"/>
      <c r="C84" s="488"/>
      <c r="D84" s="478">
        <f t="shared" si="17"/>
        <v>0</v>
      </c>
      <c r="E84" s="498">
        <f t="shared" ref="E84:E90" si="18">IFERROR(VLOOKUP(B84,$B$19:$G$38,4,0)*C84,0)</f>
        <v>0</v>
      </c>
      <c r="F84" s="498">
        <f t="shared" ref="F84:F90" si="19">IFERROR(VLOOKUP(B84,$B$19:$G$38,5,0)*C84,0)</f>
        <v>0</v>
      </c>
      <c r="G84" s="498">
        <f t="shared" ref="G84:G90" si="20">IFERROR(VLOOKUP(B84,$B$19:$G$38,6,0)*C84,0)</f>
        <v>0</v>
      </c>
    </row>
    <row r="85" spans="1:7" ht="15" customHeight="1" x14ac:dyDescent="0.2">
      <c r="A85" s="487"/>
      <c r="B85" s="488"/>
      <c r="C85" s="488"/>
      <c r="D85" s="478">
        <f t="shared" si="17"/>
        <v>0</v>
      </c>
      <c r="E85" s="498">
        <f t="shared" si="18"/>
        <v>0</v>
      </c>
      <c r="F85" s="498">
        <f t="shared" si="19"/>
        <v>0</v>
      </c>
      <c r="G85" s="498">
        <f t="shared" si="20"/>
        <v>0</v>
      </c>
    </row>
    <row r="86" spans="1:7" ht="15" customHeight="1" x14ac:dyDescent="0.2">
      <c r="A86" s="487"/>
      <c r="B86" s="488"/>
      <c r="C86" s="488"/>
      <c r="D86" s="478">
        <f t="shared" si="17"/>
        <v>0</v>
      </c>
      <c r="E86" s="498">
        <f t="shared" si="18"/>
        <v>0</v>
      </c>
      <c r="F86" s="498">
        <f t="shared" si="19"/>
        <v>0</v>
      </c>
      <c r="G86" s="498">
        <f t="shared" si="20"/>
        <v>0</v>
      </c>
    </row>
    <row r="87" spans="1:7" ht="15" customHeight="1" x14ac:dyDescent="0.2">
      <c r="A87" s="487"/>
      <c r="B87" s="488"/>
      <c r="C87" s="488"/>
      <c r="D87" s="478">
        <f t="shared" si="17"/>
        <v>0</v>
      </c>
      <c r="E87" s="498">
        <f t="shared" si="18"/>
        <v>0</v>
      </c>
      <c r="F87" s="498">
        <f t="shared" si="19"/>
        <v>0</v>
      </c>
      <c r="G87" s="498">
        <f t="shared" si="20"/>
        <v>0</v>
      </c>
    </row>
    <row r="88" spans="1:7" ht="15" customHeight="1" x14ac:dyDescent="0.2">
      <c r="A88" s="487"/>
      <c r="B88" s="488"/>
      <c r="C88" s="488"/>
      <c r="D88" s="478">
        <f t="shared" si="17"/>
        <v>0</v>
      </c>
      <c r="E88" s="498">
        <f t="shared" si="18"/>
        <v>0</v>
      </c>
      <c r="F88" s="498">
        <f t="shared" si="19"/>
        <v>0</v>
      </c>
      <c r="G88" s="498">
        <f t="shared" si="20"/>
        <v>0</v>
      </c>
    </row>
    <row r="89" spans="1:7" ht="15" customHeight="1" x14ac:dyDescent="0.2">
      <c r="A89" s="487"/>
      <c r="B89" s="488"/>
      <c r="C89" s="488"/>
      <c r="D89" s="478">
        <f t="shared" si="17"/>
        <v>0</v>
      </c>
      <c r="E89" s="498">
        <f t="shared" si="18"/>
        <v>0</v>
      </c>
      <c r="F89" s="498">
        <f t="shared" si="19"/>
        <v>0</v>
      </c>
      <c r="G89" s="498">
        <f t="shared" si="20"/>
        <v>0</v>
      </c>
    </row>
    <row r="90" spans="1:7" ht="15" customHeight="1" x14ac:dyDescent="0.2">
      <c r="A90" s="487"/>
      <c r="B90" s="488"/>
      <c r="C90" s="488"/>
      <c r="D90" s="478">
        <f t="shared" si="17"/>
        <v>0</v>
      </c>
      <c r="E90" s="498">
        <f t="shared" si="18"/>
        <v>0</v>
      </c>
      <c r="F90" s="498">
        <f t="shared" si="19"/>
        <v>0</v>
      </c>
      <c r="G90" s="498">
        <f t="shared" si="20"/>
        <v>0</v>
      </c>
    </row>
    <row r="91" spans="1:7" ht="15" customHeight="1" thickBot="1" x14ac:dyDescent="0.3">
      <c r="A91" s="499" t="s">
        <v>232</v>
      </c>
      <c r="B91" s="69"/>
      <c r="C91" s="69"/>
      <c r="D91" s="500">
        <f t="shared" ref="D91:G91" si="21">SUM(D83:D90)</f>
        <v>0</v>
      </c>
      <c r="E91" s="500">
        <f t="shared" si="21"/>
        <v>0</v>
      </c>
      <c r="F91" s="500">
        <f t="shared" si="21"/>
        <v>0</v>
      </c>
      <c r="G91" s="500">
        <f t="shared" si="21"/>
        <v>0</v>
      </c>
    </row>
    <row r="92" spans="1:7" ht="15" customHeight="1" thickTop="1" x14ac:dyDescent="0.25">
      <c r="A92" s="60"/>
      <c r="B92" s="60"/>
      <c r="C92" s="60"/>
      <c r="D92" s="60"/>
      <c r="E92" s="60"/>
      <c r="F92" s="60"/>
      <c r="G92" s="60"/>
    </row>
    <row r="93" spans="1:7" ht="15" customHeight="1" x14ac:dyDescent="0.25">
      <c r="A93" s="60"/>
      <c r="B93" s="60"/>
      <c r="C93" s="60"/>
      <c r="D93" s="60"/>
      <c r="E93" s="60"/>
      <c r="F93" s="60"/>
      <c r="G93" s="60"/>
    </row>
    <row r="94" spans="1:7" ht="15" customHeight="1" x14ac:dyDescent="0.25">
      <c r="A94" s="65" t="s">
        <v>233</v>
      </c>
      <c r="B94" s="66"/>
      <c r="C94" s="66"/>
      <c r="D94" s="67"/>
      <c r="E94" s="67"/>
      <c r="F94" s="67"/>
      <c r="G94" s="492"/>
    </row>
    <row r="95" spans="1:7" ht="26.1" customHeight="1" x14ac:dyDescent="0.2">
      <c r="A95" s="484" t="s">
        <v>217</v>
      </c>
      <c r="B95" s="485" t="s">
        <v>215</v>
      </c>
      <c r="C95" s="485" t="s">
        <v>218</v>
      </c>
      <c r="D95" s="458" t="s">
        <v>32</v>
      </c>
      <c r="E95" s="493" t="s">
        <v>33</v>
      </c>
      <c r="F95" s="494" t="s">
        <v>25</v>
      </c>
      <c r="G95" s="495" t="s">
        <v>201</v>
      </c>
    </row>
    <row r="96" spans="1:7" ht="15" customHeight="1" x14ac:dyDescent="0.25">
      <c r="A96" s="487"/>
      <c r="B96" s="496" t="s">
        <v>219</v>
      </c>
      <c r="C96" s="68"/>
      <c r="D96" s="478">
        <f t="shared" ref="D96:D103" si="22">SUM(E96:G96)</f>
        <v>0</v>
      </c>
      <c r="E96" s="497"/>
      <c r="F96" s="489"/>
      <c r="G96" s="488"/>
    </row>
    <row r="97" spans="1:7" ht="15" customHeight="1" x14ac:dyDescent="0.2">
      <c r="A97" s="487"/>
      <c r="B97" s="488"/>
      <c r="C97" s="488"/>
      <c r="D97" s="478">
        <f t="shared" si="22"/>
        <v>0</v>
      </c>
      <c r="E97" s="498">
        <f t="shared" ref="E97:E103" si="23">IFERROR(VLOOKUP(B97,$B$19:$G$38,4,0)*C97,0)</f>
        <v>0</v>
      </c>
      <c r="F97" s="498">
        <f t="shared" ref="F97:F103" si="24">IFERROR(VLOOKUP(B97,$B$19:$G$38,5,0)*C97,0)</f>
        <v>0</v>
      </c>
      <c r="G97" s="498">
        <f t="shared" ref="G97:G103" si="25">IFERROR(VLOOKUP(B97,$B$19:$G$38,6,0)*C97,0)</f>
        <v>0</v>
      </c>
    </row>
    <row r="98" spans="1:7" ht="15" customHeight="1" x14ac:dyDescent="0.2">
      <c r="A98" s="487"/>
      <c r="B98" s="488"/>
      <c r="C98" s="488"/>
      <c r="D98" s="478">
        <f t="shared" si="22"/>
        <v>0</v>
      </c>
      <c r="E98" s="498">
        <f t="shared" si="23"/>
        <v>0</v>
      </c>
      <c r="F98" s="498">
        <f t="shared" si="24"/>
        <v>0</v>
      </c>
      <c r="G98" s="498">
        <f t="shared" si="25"/>
        <v>0</v>
      </c>
    </row>
    <row r="99" spans="1:7" ht="15" customHeight="1" x14ac:dyDescent="0.2">
      <c r="A99" s="487"/>
      <c r="B99" s="488"/>
      <c r="C99" s="488"/>
      <c r="D99" s="478">
        <f t="shared" si="22"/>
        <v>0</v>
      </c>
      <c r="E99" s="498">
        <f t="shared" si="23"/>
        <v>0</v>
      </c>
      <c r="F99" s="498">
        <f t="shared" si="24"/>
        <v>0</v>
      </c>
      <c r="G99" s="498">
        <f t="shared" si="25"/>
        <v>0</v>
      </c>
    </row>
    <row r="100" spans="1:7" ht="15" customHeight="1" x14ac:dyDescent="0.2">
      <c r="A100" s="487"/>
      <c r="B100" s="488"/>
      <c r="C100" s="488"/>
      <c r="D100" s="478">
        <f t="shared" si="22"/>
        <v>0</v>
      </c>
      <c r="E100" s="498">
        <f t="shared" si="23"/>
        <v>0</v>
      </c>
      <c r="F100" s="498">
        <f t="shared" si="24"/>
        <v>0</v>
      </c>
      <c r="G100" s="498">
        <f t="shared" si="25"/>
        <v>0</v>
      </c>
    </row>
    <row r="101" spans="1:7" ht="15" customHeight="1" x14ac:dyDescent="0.2">
      <c r="A101" s="487"/>
      <c r="B101" s="488"/>
      <c r="C101" s="488"/>
      <c r="D101" s="478">
        <f t="shared" si="22"/>
        <v>0</v>
      </c>
      <c r="E101" s="498">
        <f t="shared" si="23"/>
        <v>0</v>
      </c>
      <c r="F101" s="498">
        <f t="shared" si="24"/>
        <v>0</v>
      </c>
      <c r="G101" s="498">
        <f t="shared" si="25"/>
        <v>0</v>
      </c>
    </row>
    <row r="102" spans="1:7" ht="15" customHeight="1" x14ac:dyDescent="0.2">
      <c r="A102" s="487"/>
      <c r="B102" s="488"/>
      <c r="C102" s="488"/>
      <c r="D102" s="478">
        <f t="shared" si="22"/>
        <v>0</v>
      </c>
      <c r="E102" s="498">
        <f t="shared" si="23"/>
        <v>0</v>
      </c>
      <c r="F102" s="498">
        <f t="shared" si="24"/>
        <v>0</v>
      </c>
      <c r="G102" s="498">
        <f t="shared" si="25"/>
        <v>0</v>
      </c>
    </row>
    <row r="103" spans="1:7" ht="15" customHeight="1" x14ac:dyDescent="0.2">
      <c r="A103" s="487"/>
      <c r="B103" s="488"/>
      <c r="C103" s="488"/>
      <c r="D103" s="478">
        <f t="shared" si="22"/>
        <v>0</v>
      </c>
      <c r="E103" s="498">
        <f t="shared" si="23"/>
        <v>0</v>
      </c>
      <c r="F103" s="498">
        <f t="shared" si="24"/>
        <v>0</v>
      </c>
      <c r="G103" s="498">
        <f t="shared" si="25"/>
        <v>0</v>
      </c>
    </row>
    <row r="104" spans="1:7" ht="15" customHeight="1" thickBot="1" x14ac:dyDescent="0.3">
      <c r="A104" s="499" t="s">
        <v>234</v>
      </c>
      <c r="B104" s="69"/>
      <c r="C104" s="69"/>
      <c r="D104" s="500">
        <f t="shared" ref="D104:G104" si="26">SUM(D96:D103)</f>
        <v>0</v>
      </c>
      <c r="E104" s="500">
        <f t="shared" si="26"/>
        <v>0</v>
      </c>
      <c r="F104" s="500">
        <f t="shared" si="26"/>
        <v>0</v>
      </c>
      <c r="G104" s="500">
        <f t="shared" si="26"/>
        <v>0</v>
      </c>
    </row>
    <row r="105" spans="1:7" ht="15" customHeight="1" thickTop="1" x14ac:dyDescent="0.25">
      <c r="A105" s="60"/>
      <c r="B105" s="60"/>
      <c r="C105" s="60"/>
      <c r="D105" s="60"/>
      <c r="E105" s="60"/>
      <c r="F105" s="60"/>
      <c r="G105" s="60"/>
    </row>
    <row r="106" spans="1:7" ht="15" customHeight="1" x14ac:dyDescent="0.25">
      <c r="A106" s="60"/>
      <c r="B106" s="60"/>
      <c r="C106" s="60"/>
      <c r="D106" s="60"/>
      <c r="E106" s="60"/>
      <c r="F106" s="60"/>
      <c r="G106" s="60"/>
    </row>
    <row r="107" spans="1:7" ht="15" customHeight="1" x14ac:dyDescent="0.25">
      <c r="A107" s="65" t="s">
        <v>235</v>
      </c>
      <c r="B107" s="66"/>
      <c r="C107" s="66"/>
      <c r="D107" s="67"/>
      <c r="E107" s="67"/>
      <c r="F107" s="67"/>
      <c r="G107" s="492"/>
    </row>
    <row r="108" spans="1:7" ht="26.1" customHeight="1" x14ac:dyDescent="0.2">
      <c r="A108" s="484" t="s">
        <v>217</v>
      </c>
      <c r="B108" s="485" t="s">
        <v>215</v>
      </c>
      <c r="C108" s="485" t="s">
        <v>218</v>
      </c>
      <c r="D108" s="458" t="s">
        <v>32</v>
      </c>
      <c r="E108" s="493" t="str">
        <f>$C$6</f>
        <v>PRTF</v>
      </c>
      <c r="F108" s="494" t="str">
        <f>$D$6</f>
        <v>QRTP</v>
      </c>
      <c r="G108" s="495" t="str">
        <f>$E$6</f>
        <v>Non-PRTF 
Costs</v>
      </c>
    </row>
    <row r="109" spans="1:7" ht="15" customHeight="1" x14ac:dyDescent="0.25">
      <c r="A109" s="487"/>
      <c r="B109" s="496" t="s">
        <v>219</v>
      </c>
      <c r="C109" s="68"/>
      <c r="D109" s="478">
        <f t="shared" ref="D109:D116" si="27">SUM(E109:G109)</f>
        <v>0</v>
      </c>
      <c r="E109" s="497"/>
      <c r="F109" s="489"/>
      <c r="G109" s="488"/>
    </row>
    <row r="110" spans="1:7" ht="15" customHeight="1" x14ac:dyDescent="0.2">
      <c r="A110" s="487"/>
      <c r="B110" s="488"/>
      <c r="C110" s="488"/>
      <c r="D110" s="478">
        <f t="shared" si="27"/>
        <v>0</v>
      </c>
      <c r="E110" s="498">
        <f t="shared" ref="E110:E116" si="28">IFERROR(VLOOKUP(B110,$B$19:$G$38,4,0)*C110,0)</f>
        <v>0</v>
      </c>
      <c r="F110" s="498">
        <f t="shared" ref="F110:F116" si="29">IFERROR(VLOOKUP(B110,$B$19:$G$38,5,0)*C110,0)</f>
        <v>0</v>
      </c>
      <c r="G110" s="498">
        <f t="shared" ref="G110:G116" si="30">IFERROR(VLOOKUP(B110,$B$19:$G$38,6,0)*C110,0)</f>
        <v>0</v>
      </c>
    </row>
    <row r="111" spans="1:7" ht="15" customHeight="1" x14ac:dyDescent="0.2">
      <c r="A111" s="487"/>
      <c r="B111" s="488"/>
      <c r="C111" s="488"/>
      <c r="D111" s="478">
        <f t="shared" si="27"/>
        <v>0</v>
      </c>
      <c r="E111" s="498">
        <f t="shared" si="28"/>
        <v>0</v>
      </c>
      <c r="F111" s="498">
        <f t="shared" si="29"/>
        <v>0</v>
      </c>
      <c r="G111" s="498">
        <f t="shared" si="30"/>
        <v>0</v>
      </c>
    </row>
    <row r="112" spans="1:7" ht="15" customHeight="1" x14ac:dyDescent="0.2">
      <c r="A112" s="487"/>
      <c r="B112" s="488"/>
      <c r="C112" s="488"/>
      <c r="D112" s="478">
        <f t="shared" si="27"/>
        <v>0</v>
      </c>
      <c r="E112" s="498">
        <f t="shared" si="28"/>
        <v>0</v>
      </c>
      <c r="F112" s="498">
        <f t="shared" si="29"/>
        <v>0</v>
      </c>
      <c r="G112" s="498">
        <f t="shared" si="30"/>
        <v>0</v>
      </c>
    </row>
    <row r="113" spans="1:7" ht="15" customHeight="1" x14ac:dyDescent="0.2">
      <c r="A113" s="487"/>
      <c r="B113" s="488"/>
      <c r="C113" s="488"/>
      <c r="D113" s="478">
        <f t="shared" si="27"/>
        <v>0</v>
      </c>
      <c r="E113" s="498">
        <f t="shared" si="28"/>
        <v>0</v>
      </c>
      <c r="F113" s="498">
        <f t="shared" si="29"/>
        <v>0</v>
      </c>
      <c r="G113" s="498">
        <f t="shared" si="30"/>
        <v>0</v>
      </c>
    </row>
    <row r="114" spans="1:7" ht="15" customHeight="1" x14ac:dyDescent="0.2">
      <c r="A114" s="487"/>
      <c r="B114" s="488"/>
      <c r="C114" s="488"/>
      <c r="D114" s="478">
        <f t="shared" si="27"/>
        <v>0</v>
      </c>
      <c r="E114" s="498">
        <f t="shared" si="28"/>
        <v>0</v>
      </c>
      <c r="F114" s="498">
        <f t="shared" si="29"/>
        <v>0</v>
      </c>
      <c r="G114" s="498">
        <f t="shared" si="30"/>
        <v>0</v>
      </c>
    </row>
    <row r="115" spans="1:7" ht="15" customHeight="1" x14ac:dyDescent="0.2">
      <c r="A115" s="487"/>
      <c r="B115" s="488"/>
      <c r="C115" s="488"/>
      <c r="D115" s="478">
        <f t="shared" si="27"/>
        <v>0</v>
      </c>
      <c r="E115" s="498">
        <f t="shared" si="28"/>
        <v>0</v>
      </c>
      <c r="F115" s="498">
        <f t="shared" si="29"/>
        <v>0</v>
      </c>
      <c r="G115" s="498">
        <f t="shared" si="30"/>
        <v>0</v>
      </c>
    </row>
    <row r="116" spans="1:7" ht="15" customHeight="1" x14ac:dyDescent="0.2">
      <c r="A116" s="487"/>
      <c r="B116" s="488"/>
      <c r="C116" s="488"/>
      <c r="D116" s="478">
        <f t="shared" si="27"/>
        <v>0</v>
      </c>
      <c r="E116" s="498">
        <f t="shared" si="28"/>
        <v>0</v>
      </c>
      <c r="F116" s="498">
        <f t="shared" si="29"/>
        <v>0</v>
      </c>
      <c r="G116" s="498">
        <f t="shared" si="30"/>
        <v>0</v>
      </c>
    </row>
    <row r="117" spans="1:7" ht="15" customHeight="1" thickBot="1" x14ac:dyDescent="0.3">
      <c r="A117" s="499" t="s">
        <v>236</v>
      </c>
      <c r="B117" s="69"/>
      <c r="C117" s="69"/>
      <c r="D117" s="500">
        <f t="shared" ref="D117:G117" si="31">SUM(D109:D116)</f>
        <v>0</v>
      </c>
      <c r="E117" s="500">
        <f t="shared" si="31"/>
        <v>0</v>
      </c>
      <c r="F117" s="500">
        <f t="shared" si="31"/>
        <v>0</v>
      </c>
      <c r="G117" s="500">
        <f t="shared" si="31"/>
        <v>0</v>
      </c>
    </row>
    <row r="118" spans="1:7" ht="15.75" thickTop="1" x14ac:dyDescent="0.2"/>
  </sheetData>
  <sheetProtection algorithmName="SHA-512" hashValue="p11NeSQr7qxuh5hg9O1KVVQCpfdhsizcHRBOq2OagrA4WBl3VV62X7dQ6KUyYtHeRRXOyKPIQVrIN7z1xdH53Q==" saltValue="YosEBd/YFxhVM5iRKewQgQ==" spinCount="100000" sheet="1" objects="1" scenarios="1"/>
  <dataValidations count="1">
    <dataValidation type="list" allowBlank="1" showInputMessage="1" showErrorMessage="1" sqref="B44:B65 B72:B78 B84:B90 B97:B103 B110:B116" xr:uid="{38387B6B-065E-49DE-9F9E-6EDD81024681}">
      <formula1>$B$19:$B$38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095D2F4-9BC7-4F31-BE31-1F362B1911E2}">
          <x14:formula1>
            <xm:f>'Input List'!$H$3:$H$14</xm:f>
          </x14:formula1>
          <xm:sqref>F8:F12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288F-FBA8-482E-9D5C-629AF89FF226}">
  <sheetPr>
    <pageSetUpPr fitToPage="1"/>
  </sheetPr>
  <dimension ref="A1:I62"/>
  <sheetViews>
    <sheetView zoomScaleNormal="100" workbookViewId="0"/>
  </sheetViews>
  <sheetFormatPr defaultColWidth="8.88671875" defaultRowHeight="15" x14ac:dyDescent="0.2"/>
  <cols>
    <col min="1" max="1" width="6.21875" style="2" customWidth="1"/>
    <col min="2" max="2" width="34.5546875" style="2" customWidth="1"/>
    <col min="3" max="3" width="6.21875" style="2" customWidth="1"/>
    <col min="4" max="7" width="13.44140625" style="2" customWidth="1"/>
    <col min="8" max="8" width="8.88671875" style="228" hidden="1" customWidth="1"/>
    <col min="9" max="16384" width="8.88671875" style="2"/>
  </cols>
  <sheetData>
    <row r="1" spans="1:9" s="3" customFormat="1" ht="15" customHeight="1" x14ac:dyDescent="0.25">
      <c r="A1" s="53" t="str">
        <f>CONCATENATE("Schedule ",Chklst!A16," - ",Chklst!B16)</f>
        <v>Schedule C-3 - Statistical Data</v>
      </c>
      <c r="B1" s="4"/>
      <c r="C1" s="4"/>
      <c r="D1" s="246"/>
      <c r="E1" s="246"/>
      <c r="F1" s="296" t="s">
        <v>141</v>
      </c>
      <c r="G1" s="304"/>
    </row>
    <row r="2" spans="1:9" s="3" customFormat="1" ht="15" customHeight="1" x14ac:dyDescent="0.2">
      <c r="A2" s="3" t="str">
        <f>'Sch A'!$A$2</f>
        <v xml:space="preserve">SFN 941 (Rev. 05-24) </v>
      </c>
      <c r="D2" s="247"/>
      <c r="E2" s="247"/>
      <c r="F2" s="298" t="s">
        <v>142</v>
      </c>
      <c r="G2" s="299">
        <f>'Sch A'!$C$2</f>
        <v>45108</v>
      </c>
    </row>
    <row r="3" spans="1:9" ht="15" customHeight="1" x14ac:dyDescent="0.2">
      <c r="A3" s="302">
        <f>'Sch A'!$A$5</f>
        <v>0</v>
      </c>
      <c r="D3" s="227"/>
      <c r="E3" s="227"/>
      <c r="F3" s="300" t="s">
        <v>143</v>
      </c>
      <c r="G3" s="301">
        <f>'Sch A'!$C$3</f>
        <v>45473</v>
      </c>
    </row>
    <row r="4" spans="1:9" ht="15" customHeight="1" x14ac:dyDescent="0.2"/>
    <row r="5" spans="1:9" ht="15" customHeight="1" x14ac:dyDescent="0.2">
      <c r="A5" s="501" t="s">
        <v>237</v>
      </c>
      <c r="B5" s="502"/>
      <c r="C5" s="502"/>
      <c r="D5" s="502"/>
      <c r="E5" s="502"/>
      <c r="F5" s="502"/>
      <c r="G5" s="502"/>
    </row>
    <row r="6" spans="1:9" s="3" customFormat="1" ht="22.5" x14ac:dyDescent="0.2">
      <c r="A6" s="503" t="s">
        <v>238</v>
      </c>
      <c r="B6" s="504" t="s">
        <v>239</v>
      </c>
      <c r="C6" s="503" t="s">
        <v>238</v>
      </c>
      <c r="D6" s="505" t="s">
        <v>32</v>
      </c>
      <c r="E6" s="70" t="s">
        <v>33</v>
      </c>
      <c r="F6" s="70" t="s">
        <v>25</v>
      </c>
      <c r="G6" s="71" t="s">
        <v>27</v>
      </c>
    </row>
    <row r="7" spans="1:9" ht="15" customHeight="1" x14ac:dyDescent="0.2">
      <c r="A7" s="506" t="s">
        <v>240</v>
      </c>
      <c r="B7" s="507" t="s">
        <v>241</v>
      </c>
      <c r="C7" s="72"/>
      <c r="D7" s="508">
        <f>SUM(E7:G7)</f>
        <v>0</v>
      </c>
      <c r="E7" s="509"/>
      <c r="F7" s="509"/>
      <c r="G7" s="510"/>
    </row>
    <row r="8" spans="1:9" ht="15" customHeight="1" x14ac:dyDescent="0.2">
      <c r="A8" s="16"/>
      <c r="B8" s="74" t="s">
        <v>242</v>
      </c>
      <c r="C8" s="75">
        <v>1</v>
      </c>
      <c r="D8" s="511">
        <f t="shared" ref="D8:D28" si="0">SUM(E8:G8)</f>
        <v>0</v>
      </c>
      <c r="E8" s="511">
        <f>IFERROR(ROUND(E7/$D$7,8),0)</f>
        <v>0</v>
      </c>
      <c r="F8" s="511">
        <f>IFERROR(ROUND(F7/$D$7,8),0)</f>
        <v>0</v>
      </c>
      <c r="G8" s="511">
        <f>IFERROR(ROUND(G7/$D$7,8),0)</f>
        <v>0</v>
      </c>
      <c r="H8" s="228" t="s">
        <v>241</v>
      </c>
    </row>
    <row r="9" spans="1:9" ht="15" customHeight="1" x14ac:dyDescent="0.2">
      <c r="A9" s="506" t="s">
        <v>243</v>
      </c>
      <c r="B9" s="512" t="s">
        <v>244</v>
      </c>
      <c r="C9" s="72"/>
      <c r="D9" s="508">
        <f t="shared" si="0"/>
        <v>0</v>
      </c>
      <c r="E9" s="509"/>
      <c r="F9" s="509"/>
      <c r="G9" s="510"/>
      <c r="I9" s="73"/>
    </row>
    <row r="10" spans="1:9" ht="15" customHeight="1" x14ac:dyDescent="0.2">
      <c r="A10" s="16"/>
      <c r="B10" s="74"/>
      <c r="C10" s="75">
        <v>2</v>
      </c>
      <c r="D10" s="511">
        <f t="shared" si="0"/>
        <v>0</v>
      </c>
      <c r="E10" s="511">
        <f>IFERROR(ROUND(E9/$D$9,8),0)</f>
        <v>0</v>
      </c>
      <c r="F10" s="511">
        <f t="shared" ref="F10:G10" si="1">IFERROR(ROUND(F9/$D$9,8),0)</f>
        <v>0</v>
      </c>
      <c r="G10" s="511">
        <f t="shared" si="1"/>
        <v>0</v>
      </c>
      <c r="H10" s="30" t="s">
        <v>245</v>
      </c>
      <c r="I10" s="73"/>
    </row>
    <row r="11" spans="1:9" ht="15" customHeight="1" x14ac:dyDescent="0.2">
      <c r="A11" s="1097" t="s">
        <v>246</v>
      </c>
      <c r="B11" s="1098" t="s">
        <v>878</v>
      </c>
      <c r="C11" s="1099"/>
      <c r="D11" s="508">
        <f t="shared" si="0"/>
        <v>0</v>
      </c>
      <c r="E11" s="612">
        <f>'Sch W'!E7</f>
        <v>0</v>
      </c>
      <c r="F11" s="612">
        <f>'Sch W'!F7</f>
        <v>0</v>
      </c>
      <c r="G11" s="612">
        <f>'Sch W'!G7</f>
        <v>0</v>
      </c>
      <c r="H11" s="30"/>
      <c r="I11" s="73"/>
    </row>
    <row r="12" spans="1:9" ht="15" customHeight="1" x14ac:dyDescent="0.2">
      <c r="A12" s="1100"/>
      <c r="B12" s="1101"/>
      <c r="C12" s="1102">
        <v>3.1</v>
      </c>
      <c r="D12" s="511">
        <f t="shared" ref="D12" si="2">SUM(E12:G12)</f>
        <v>0</v>
      </c>
      <c r="E12" s="511">
        <f>IFERROR(ROUND(E11/$D$11,8),0)</f>
        <v>0</v>
      </c>
      <c r="F12" s="511">
        <f>IFERROR(ROUND(F11/$D$11,8),0)</f>
        <v>0</v>
      </c>
      <c r="G12" s="511">
        <f>IFERROR(ROUND(G11/$D$11,8),0)</f>
        <v>0</v>
      </c>
      <c r="H12" s="30"/>
      <c r="I12" s="73"/>
    </row>
    <row r="13" spans="1:9" ht="15" customHeight="1" x14ac:dyDescent="0.2">
      <c r="A13" s="1103"/>
      <c r="B13" s="1098" t="s">
        <v>879</v>
      </c>
      <c r="C13" s="1099"/>
      <c r="D13" s="508">
        <f t="shared" si="0"/>
        <v>0</v>
      </c>
      <c r="E13" s="612">
        <f>'Sch W'!E8</f>
        <v>0</v>
      </c>
      <c r="F13" s="612">
        <f>'Sch W'!F8</f>
        <v>0</v>
      </c>
      <c r="G13" s="612">
        <f>'Sch W'!G8</f>
        <v>0</v>
      </c>
      <c r="H13" s="30"/>
      <c r="I13" s="73"/>
    </row>
    <row r="14" spans="1:9" ht="15" customHeight="1" x14ac:dyDescent="0.2">
      <c r="A14" s="1103"/>
      <c r="B14" s="1101"/>
      <c r="C14" s="1102">
        <v>3.2</v>
      </c>
      <c r="D14" s="511">
        <f t="shared" si="0"/>
        <v>0</v>
      </c>
      <c r="E14" s="511">
        <f>IFERROR(ROUND(E13/$D$13,8),0)</f>
        <v>0</v>
      </c>
      <c r="F14" s="511">
        <f>IFERROR(ROUND(F13/$D$13,8),0)</f>
        <v>0</v>
      </c>
      <c r="G14" s="511">
        <f>IFERROR(ROUND(G13/$D$13,8),0)</f>
        <v>0</v>
      </c>
      <c r="H14" s="30"/>
      <c r="I14" s="73"/>
    </row>
    <row r="15" spans="1:9" ht="15" customHeight="1" x14ac:dyDescent="0.2">
      <c r="A15" s="1103"/>
      <c r="B15" s="1098" t="s">
        <v>880</v>
      </c>
      <c r="C15" s="1099"/>
      <c r="D15" s="508">
        <f t="shared" si="0"/>
        <v>0</v>
      </c>
      <c r="E15" s="612">
        <f>'Sch W'!E9</f>
        <v>0</v>
      </c>
      <c r="F15" s="612">
        <f>'Sch W'!F9</f>
        <v>0</v>
      </c>
      <c r="G15" s="612">
        <f>'Sch W'!G9</f>
        <v>0</v>
      </c>
      <c r="H15" s="30"/>
      <c r="I15" s="73"/>
    </row>
    <row r="16" spans="1:9" ht="15" customHeight="1" x14ac:dyDescent="0.2">
      <c r="A16" s="1103"/>
      <c r="B16" s="1101"/>
      <c r="C16" s="1102">
        <v>3.3</v>
      </c>
      <c r="D16" s="511">
        <f t="shared" ref="D16" si="3">SUM(E16:G16)</f>
        <v>0</v>
      </c>
      <c r="E16" s="511">
        <f>IFERROR(ROUND(E15/$D$15,8),0)</f>
        <v>0</v>
      </c>
      <c r="F16" s="511">
        <f>IFERROR(ROUND(F15/$D$15,8),0)</f>
        <v>0</v>
      </c>
      <c r="G16" s="511">
        <f>IFERROR(ROUND(G15/$D$15,8),0)</f>
        <v>0</v>
      </c>
      <c r="H16" s="30"/>
      <c r="I16" s="73"/>
    </row>
    <row r="17" spans="1:9" ht="15" customHeight="1" x14ac:dyDescent="0.2">
      <c r="A17" s="1096"/>
      <c r="B17" s="1104" t="s">
        <v>881</v>
      </c>
      <c r="C17" s="1105"/>
      <c r="D17" s="508">
        <f t="shared" si="0"/>
        <v>0</v>
      </c>
      <c r="E17" s="612">
        <f>'Sch W'!E10</f>
        <v>0</v>
      </c>
      <c r="F17" s="612">
        <f>'Sch W'!F10</f>
        <v>0</v>
      </c>
      <c r="G17" s="612">
        <f>'Sch W'!G10</f>
        <v>0</v>
      </c>
      <c r="H17" s="30"/>
      <c r="I17" s="73"/>
    </row>
    <row r="18" spans="1:9" ht="15" customHeight="1" x14ac:dyDescent="0.2">
      <c r="A18" s="1096"/>
      <c r="B18" s="1104"/>
      <c r="C18" s="224">
        <v>3.4</v>
      </c>
      <c r="D18" s="511">
        <f t="shared" si="0"/>
        <v>0</v>
      </c>
      <c r="E18" s="511">
        <f>IFERROR(ROUND(E17/$D$17,8),0)</f>
        <v>0</v>
      </c>
      <c r="F18" s="511">
        <f>IFERROR(ROUND(F17/$D$17,8),0)</f>
        <v>0</v>
      </c>
      <c r="G18" s="511">
        <f>IFERROR(ROUND(G17/$D$17,8),0)</f>
        <v>0</v>
      </c>
      <c r="H18" s="30"/>
      <c r="I18" s="73"/>
    </row>
    <row r="19" spans="1:9" ht="15" customHeight="1" x14ac:dyDescent="0.2">
      <c r="A19" s="506" t="s">
        <v>247</v>
      </c>
      <c r="B19" s="512" t="s">
        <v>248</v>
      </c>
      <c r="C19" s="72"/>
      <c r="D19" s="508">
        <f t="shared" si="0"/>
        <v>0</v>
      </c>
      <c r="E19" s="513"/>
      <c r="F19" s="513"/>
      <c r="G19" s="513"/>
      <c r="H19" s="30"/>
      <c r="I19" s="73"/>
    </row>
    <row r="20" spans="1:9" ht="15" customHeight="1" x14ac:dyDescent="0.2">
      <c r="A20" s="16"/>
      <c r="B20" s="74"/>
      <c r="C20" s="75">
        <v>4</v>
      </c>
      <c r="D20" s="511">
        <f t="shared" si="0"/>
        <v>0</v>
      </c>
      <c r="E20" s="511">
        <f>IFERROR(ROUND(E19/$D$19,8),0)</f>
        <v>0</v>
      </c>
      <c r="F20" s="511">
        <f t="shared" ref="F20:G20" si="4">IFERROR(ROUND(F19/$D$19,8),0)</f>
        <v>0</v>
      </c>
      <c r="G20" s="511">
        <f t="shared" si="4"/>
        <v>0</v>
      </c>
      <c r="H20" s="30" t="s">
        <v>249</v>
      </c>
      <c r="I20" s="73"/>
    </row>
    <row r="21" spans="1:9" ht="15" customHeight="1" x14ac:dyDescent="0.2">
      <c r="A21" s="506" t="s">
        <v>250</v>
      </c>
      <c r="B21" s="512" t="s">
        <v>251</v>
      </c>
      <c r="C21" s="72"/>
      <c r="D21" s="508">
        <f t="shared" si="0"/>
        <v>0</v>
      </c>
      <c r="E21" s="513"/>
      <c r="F21" s="513"/>
      <c r="G21" s="513"/>
      <c r="H21" s="30"/>
      <c r="I21" s="73"/>
    </row>
    <row r="22" spans="1:9" ht="15" customHeight="1" x14ac:dyDescent="0.2">
      <c r="A22" s="16"/>
      <c r="B22" s="74"/>
      <c r="C22" s="75">
        <v>5</v>
      </c>
      <c r="D22" s="511">
        <f t="shared" si="0"/>
        <v>0</v>
      </c>
      <c r="E22" s="511">
        <f>IFERROR(ROUND(E21/$D$21,8),0)</f>
        <v>0</v>
      </c>
      <c r="F22" s="511">
        <f t="shared" ref="F22:G22" si="5">IFERROR(ROUND(F21/$D$21,8),0)</f>
        <v>0</v>
      </c>
      <c r="G22" s="511">
        <f t="shared" si="5"/>
        <v>0</v>
      </c>
      <c r="H22" s="229" t="s">
        <v>251</v>
      </c>
      <c r="I22" s="73"/>
    </row>
    <row r="23" spans="1:9" ht="15" customHeight="1" x14ac:dyDescent="0.2">
      <c r="A23" s="506" t="s">
        <v>252</v>
      </c>
      <c r="B23" s="512" t="s">
        <v>253</v>
      </c>
      <c r="C23" s="72"/>
      <c r="D23" s="508">
        <f t="shared" si="0"/>
        <v>0</v>
      </c>
      <c r="E23" s="513"/>
      <c r="F23" s="513"/>
      <c r="G23" s="513"/>
      <c r="H23" s="30"/>
      <c r="I23" s="73"/>
    </row>
    <row r="24" spans="1:9" ht="15" customHeight="1" x14ac:dyDescent="0.2">
      <c r="A24" s="16"/>
      <c r="B24" s="74"/>
      <c r="C24" s="75">
        <v>6</v>
      </c>
      <c r="D24" s="511">
        <f t="shared" si="0"/>
        <v>0</v>
      </c>
      <c r="E24" s="511">
        <f>IFERROR(ROUND(E23/$D$23,8),0)</f>
        <v>0</v>
      </c>
      <c r="F24" s="511">
        <f t="shared" ref="F24:G24" si="6">IFERROR(ROUND(F23/$D$23,8),0)</f>
        <v>0</v>
      </c>
      <c r="G24" s="511">
        <f t="shared" si="6"/>
        <v>0</v>
      </c>
      <c r="H24" s="229" t="s">
        <v>253</v>
      </c>
      <c r="I24" s="73"/>
    </row>
    <row r="25" spans="1:9" ht="15" customHeight="1" x14ac:dyDescent="0.2">
      <c r="A25" s="506" t="s">
        <v>254</v>
      </c>
      <c r="B25" s="512" t="s">
        <v>255</v>
      </c>
      <c r="C25" s="72"/>
      <c r="D25" s="508">
        <f t="shared" si="0"/>
        <v>0</v>
      </c>
      <c r="E25" s="513"/>
      <c r="F25" s="513"/>
      <c r="G25" s="513"/>
      <c r="I25" s="73"/>
    </row>
    <row r="26" spans="1:9" ht="15" customHeight="1" x14ac:dyDescent="0.2">
      <c r="A26" s="16"/>
      <c r="B26" s="74"/>
      <c r="C26" s="75">
        <v>7</v>
      </c>
      <c r="D26" s="511">
        <f t="shared" si="0"/>
        <v>0</v>
      </c>
      <c r="E26" s="511">
        <f>IFERROR(ROUND(E25/$D$25,8),0)</f>
        <v>0</v>
      </c>
      <c r="F26" s="511">
        <f t="shared" ref="F26:G26" si="7">IFERROR(ROUND(F25/$D$25,8),0)</f>
        <v>0</v>
      </c>
      <c r="G26" s="511">
        <f t="shared" si="7"/>
        <v>0</v>
      </c>
      <c r="H26" s="228" t="s">
        <v>255</v>
      </c>
      <c r="I26" s="73"/>
    </row>
    <row r="27" spans="1:9" ht="15" customHeight="1" x14ac:dyDescent="0.2">
      <c r="A27" s="506" t="s">
        <v>256</v>
      </c>
      <c r="B27" s="512" t="s">
        <v>980</v>
      </c>
      <c r="C27" s="72"/>
      <c r="D27" s="508">
        <f t="shared" si="0"/>
        <v>0</v>
      </c>
      <c r="E27" s="513"/>
      <c r="F27" s="513"/>
      <c r="G27" s="513"/>
      <c r="I27" s="73"/>
    </row>
    <row r="28" spans="1:9" ht="15" customHeight="1" x14ac:dyDescent="0.2">
      <c r="A28" s="16"/>
      <c r="B28" s="74"/>
      <c r="C28" s="75">
        <v>8</v>
      </c>
      <c r="D28" s="511">
        <f t="shared" si="0"/>
        <v>0</v>
      </c>
      <c r="E28" s="511">
        <f>IFERROR(ROUND(E27/$D$27,8),0)</f>
        <v>0</v>
      </c>
      <c r="F28" s="511">
        <f t="shared" ref="F28:G28" si="8">IFERROR(ROUND(F27/$D$27,8),0)</f>
        <v>0</v>
      </c>
      <c r="G28" s="511">
        <f t="shared" si="8"/>
        <v>0</v>
      </c>
      <c r="H28" s="228" t="s">
        <v>257</v>
      </c>
      <c r="I28" s="73"/>
    </row>
    <row r="29" spans="1:9" ht="15" customHeight="1" x14ac:dyDescent="0.2">
      <c r="A29" s="506" t="s">
        <v>258</v>
      </c>
      <c r="B29" s="512" t="s">
        <v>259</v>
      </c>
      <c r="C29" s="72"/>
      <c r="D29" s="508">
        <f t="shared" ref="D29:D30" si="9">SUM(E29:G29)</f>
        <v>0</v>
      </c>
      <c r="E29" s="509"/>
      <c r="F29" s="509"/>
      <c r="G29" s="510"/>
      <c r="I29" s="73"/>
    </row>
    <row r="30" spans="1:9" ht="15" customHeight="1" x14ac:dyDescent="0.2">
      <c r="A30" s="16"/>
      <c r="B30" s="76"/>
      <c r="C30" s="75">
        <v>9</v>
      </c>
      <c r="D30" s="511">
        <f t="shared" si="9"/>
        <v>0</v>
      </c>
      <c r="E30" s="511">
        <f>IFERROR(ROUND(E29/$D$29,8),0)</f>
        <v>0</v>
      </c>
      <c r="F30" s="511">
        <f t="shared" ref="F30:G30" si="10">IFERROR(ROUND(F29/$D$29,8),0)</f>
        <v>0</v>
      </c>
      <c r="G30" s="511">
        <f t="shared" si="10"/>
        <v>0</v>
      </c>
      <c r="H30" s="228" t="str">
        <f>LEFT(B30,40)</f>
        <v/>
      </c>
      <c r="I30" s="73"/>
    </row>
    <row r="31" spans="1:9" ht="15" customHeight="1" x14ac:dyDescent="0.2">
      <c r="A31" s="506" t="s">
        <v>260</v>
      </c>
      <c r="B31" s="512" t="s">
        <v>261</v>
      </c>
      <c r="C31" s="72"/>
      <c r="D31" s="514">
        <f t="shared" ref="D31" si="11">SUM(E31:J31)</f>
        <v>0</v>
      </c>
      <c r="E31" s="515">
        <f>+'Sch C-2a'!C20</f>
        <v>0</v>
      </c>
      <c r="F31" s="515">
        <f>+'Sch C-2a'!D20</f>
        <v>0</v>
      </c>
      <c r="G31" s="515">
        <f>+'Sch C-2a'!E20</f>
        <v>0</v>
      </c>
      <c r="I31" s="73"/>
    </row>
    <row r="32" spans="1:9" ht="15" customHeight="1" x14ac:dyDescent="0.2">
      <c r="A32" s="16"/>
      <c r="B32" s="77"/>
      <c r="C32" s="75">
        <v>10</v>
      </c>
      <c r="D32" s="511">
        <f>SUM(E32:J32)</f>
        <v>0</v>
      </c>
      <c r="E32" s="511">
        <f>IFERROR(ROUND(E31/$D$31,8),0)</f>
        <v>0</v>
      </c>
      <c r="F32" s="511">
        <f t="shared" ref="F32:G32" si="12">IFERROR(ROUND(F31/$D$31,8),0)</f>
        <v>0</v>
      </c>
      <c r="G32" s="511">
        <f t="shared" si="12"/>
        <v>0</v>
      </c>
      <c r="H32" s="228" t="s">
        <v>262</v>
      </c>
      <c r="I32" s="73"/>
    </row>
    <row r="33" spans="1:9" ht="15" customHeight="1" x14ac:dyDescent="0.2">
      <c r="A33" s="506" t="s">
        <v>263</v>
      </c>
      <c r="B33" s="512" t="s">
        <v>259</v>
      </c>
      <c r="C33" s="72"/>
      <c r="D33" s="508">
        <f t="shared" ref="D33:D62" si="13">SUM(E33:G33)</f>
        <v>0</v>
      </c>
      <c r="E33" s="509"/>
      <c r="F33" s="509"/>
      <c r="G33" s="510"/>
      <c r="I33" s="73"/>
    </row>
    <row r="34" spans="1:9" ht="15" customHeight="1" x14ac:dyDescent="0.2">
      <c r="A34" s="16"/>
      <c r="B34" s="76"/>
      <c r="C34" s="75">
        <v>11</v>
      </c>
      <c r="D34" s="511">
        <f t="shared" si="13"/>
        <v>0</v>
      </c>
      <c r="E34" s="511">
        <f>IFERROR(ROUND(E33/$D$33,8),0)</f>
        <v>0</v>
      </c>
      <c r="F34" s="511">
        <f t="shared" ref="F34:G34" si="14">IFERROR(ROUND(F33/$D$33,8),0)</f>
        <v>0</v>
      </c>
      <c r="G34" s="511">
        <f t="shared" si="14"/>
        <v>0</v>
      </c>
      <c r="H34" s="228" t="str">
        <f>LEFT(B34,40)</f>
        <v/>
      </c>
      <c r="I34" s="73"/>
    </row>
    <row r="35" spans="1:9" ht="15" customHeight="1" x14ac:dyDescent="0.2">
      <c r="A35" s="506" t="s">
        <v>264</v>
      </c>
      <c r="B35" s="512" t="s">
        <v>259</v>
      </c>
      <c r="C35" s="72"/>
      <c r="D35" s="508">
        <f t="shared" si="13"/>
        <v>0</v>
      </c>
      <c r="E35" s="513"/>
      <c r="F35" s="513"/>
      <c r="G35" s="513"/>
      <c r="I35" s="73"/>
    </row>
    <row r="36" spans="1:9" ht="15" customHeight="1" x14ac:dyDescent="0.2">
      <c r="A36" s="16"/>
      <c r="B36" s="76"/>
      <c r="C36" s="75">
        <v>12</v>
      </c>
      <c r="D36" s="511">
        <f t="shared" si="13"/>
        <v>0</v>
      </c>
      <c r="E36" s="511">
        <f>IFERROR(ROUND(E35/$D$35,8),0)</f>
        <v>0</v>
      </c>
      <c r="F36" s="511">
        <f t="shared" ref="F36:G36" si="15">IFERROR(ROUND(F35/$D$35,8),0)</f>
        <v>0</v>
      </c>
      <c r="G36" s="511">
        <f t="shared" si="15"/>
        <v>0</v>
      </c>
      <c r="H36" s="228" t="str">
        <f>LEFT(B36,40)</f>
        <v/>
      </c>
      <c r="I36" s="73"/>
    </row>
    <row r="37" spans="1:9" ht="15" customHeight="1" x14ac:dyDescent="0.2">
      <c r="A37" s="506" t="s">
        <v>265</v>
      </c>
      <c r="B37" s="512" t="s">
        <v>259</v>
      </c>
      <c r="C37" s="72"/>
      <c r="D37" s="508">
        <f t="shared" si="13"/>
        <v>0</v>
      </c>
      <c r="E37" s="513"/>
      <c r="F37" s="513"/>
      <c r="G37" s="513"/>
      <c r="I37" s="73"/>
    </row>
    <row r="38" spans="1:9" ht="15" customHeight="1" x14ac:dyDescent="0.2">
      <c r="A38" s="16"/>
      <c r="B38" s="76"/>
      <c r="C38" s="75">
        <v>13</v>
      </c>
      <c r="D38" s="511">
        <f t="shared" si="13"/>
        <v>0</v>
      </c>
      <c r="E38" s="511">
        <f>IFERROR(ROUND(E37/$D$37,8),0)</f>
        <v>0</v>
      </c>
      <c r="F38" s="511">
        <f t="shared" ref="F38:G38" si="16">IFERROR(ROUND(F37/$D$37,8),0)</f>
        <v>0</v>
      </c>
      <c r="G38" s="511">
        <f t="shared" si="16"/>
        <v>0</v>
      </c>
      <c r="H38" s="228" t="str">
        <f>LEFT(B38,40)</f>
        <v/>
      </c>
      <c r="I38" s="73"/>
    </row>
    <row r="39" spans="1:9" ht="15" customHeight="1" x14ac:dyDescent="0.2">
      <c r="A39" s="506" t="s">
        <v>266</v>
      </c>
      <c r="B39" s="512" t="s">
        <v>259</v>
      </c>
      <c r="C39" s="72"/>
      <c r="D39" s="508">
        <f t="shared" si="13"/>
        <v>0</v>
      </c>
      <c r="E39" s="513"/>
      <c r="F39" s="513"/>
      <c r="G39" s="513"/>
      <c r="I39" s="73"/>
    </row>
    <row r="40" spans="1:9" ht="15" customHeight="1" x14ac:dyDescent="0.2">
      <c r="A40" s="16"/>
      <c r="B40" s="76"/>
      <c r="C40" s="75">
        <v>14</v>
      </c>
      <c r="D40" s="511">
        <f t="shared" si="13"/>
        <v>0</v>
      </c>
      <c r="E40" s="511">
        <f>IFERROR(ROUND(E39/$D$39,8),0)</f>
        <v>0</v>
      </c>
      <c r="F40" s="511">
        <f t="shared" ref="F40:G40" si="17">IFERROR(ROUND(F39/$D$39,8),0)</f>
        <v>0</v>
      </c>
      <c r="G40" s="511">
        <f t="shared" si="17"/>
        <v>0</v>
      </c>
      <c r="H40" s="228" t="str">
        <f>LEFT(B40,40)</f>
        <v/>
      </c>
      <c r="I40" s="73"/>
    </row>
    <row r="41" spans="1:9" ht="15" customHeight="1" x14ac:dyDescent="0.2">
      <c r="A41" s="506" t="s">
        <v>267</v>
      </c>
      <c r="B41" s="512" t="s">
        <v>259</v>
      </c>
      <c r="C41" s="72"/>
      <c r="D41" s="508">
        <f t="shared" si="13"/>
        <v>0</v>
      </c>
      <c r="E41" s="513"/>
      <c r="F41" s="513"/>
      <c r="G41" s="513"/>
      <c r="I41" s="73"/>
    </row>
    <row r="42" spans="1:9" ht="15" customHeight="1" x14ac:dyDescent="0.2">
      <c r="A42" s="16"/>
      <c r="B42" s="76"/>
      <c r="C42" s="75">
        <v>15</v>
      </c>
      <c r="D42" s="511">
        <f t="shared" si="13"/>
        <v>0</v>
      </c>
      <c r="E42" s="511">
        <f>IFERROR(ROUND(E41/$D$41,8),0)</f>
        <v>0</v>
      </c>
      <c r="F42" s="511">
        <f t="shared" ref="F42:G42" si="18">IFERROR(ROUND(F41/$D$41,8),0)</f>
        <v>0</v>
      </c>
      <c r="G42" s="511">
        <f t="shared" si="18"/>
        <v>0</v>
      </c>
      <c r="H42" s="228" t="str">
        <f>LEFT(B42,40)</f>
        <v/>
      </c>
      <c r="I42" s="73"/>
    </row>
    <row r="43" spans="1:9" ht="15" customHeight="1" x14ac:dyDescent="0.2">
      <c r="A43" s="506" t="s">
        <v>268</v>
      </c>
      <c r="B43" s="512" t="s">
        <v>259</v>
      </c>
      <c r="C43" s="72"/>
      <c r="D43" s="508">
        <f t="shared" si="13"/>
        <v>0</v>
      </c>
      <c r="E43" s="513"/>
      <c r="F43" s="513"/>
      <c r="G43" s="513"/>
      <c r="I43" s="73"/>
    </row>
    <row r="44" spans="1:9" ht="15" customHeight="1" x14ac:dyDescent="0.2">
      <c r="A44" s="16"/>
      <c r="B44" s="76"/>
      <c r="C44" s="75">
        <v>16</v>
      </c>
      <c r="D44" s="511">
        <f t="shared" si="13"/>
        <v>0</v>
      </c>
      <c r="E44" s="511">
        <f>IFERROR(ROUND(E43/$D$43,8),0)</f>
        <v>0</v>
      </c>
      <c r="F44" s="511">
        <f t="shared" ref="F44:G44" si="19">IFERROR(ROUND(F43/$D$43,8),0)</f>
        <v>0</v>
      </c>
      <c r="G44" s="511">
        <f t="shared" si="19"/>
        <v>0</v>
      </c>
      <c r="H44" s="228" t="str">
        <f>LEFT(B44,40)</f>
        <v/>
      </c>
      <c r="I44" s="73"/>
    </row>
    <row r="45" spans="1:9" ht="15" customHeight="1" x14ac:dyDescent="0.2">
      <c r="A45" s="506" t="s">
        <v>269</v>
      </c>
      <c r="B45" s="512" t="s">
        <v>259</v>
      </c>
      <c r="C45" s="72"/>
      <c r="D45" s="508">
        <f t="shared" si="13"/>
        <v>0</v>
      </c>
      <c r="E45" s="513"/>
      <c r="F45" s="513"/>
      <c r="G45" s="513"/>
      <c r="I45" s="73"/>
    </row>
    <row r="46" spans="1:9" ht="15" customHeight="1" x14ac:dyDescent="0.2">
      <c r="A46" s="16"/>
      <c r="B46" s="76"/>
      <c r="C46" s="75">
        <v>17</v>
      </c>
      <c r="D46" s="511">
        <f t="shared" si="13"/>
        <v>0</v>
      </c>
      <c r="E46" s="511">
        <f>IFERROR(ROUND(E45/$D$45,8),0)</f>
        <v>0</v>
      </c>
      <c r="F46" s="511">
        <f t="shared" ref="F46:G46" si="20">IFERROR(ROUND(F45/$D$45,8),0)</f>
        <v>0</v>
      </c>
      <c r="G46" s="511">
        <f t="shared" si="20"/>
        <v>0</v>
      </c>
      <c r="H46" s="228" t="str">
        <f>LEFT(B46,40)</f>
        <v/>
      </c>
      <c r="I46" s="73"/>
    </row>
    <row r="47" spans="1:9" ht="15" customHeight="1" x14ac:dyDescent="0.2">
      <c r="A47" s="506" t="s">
        <v>270</v>
      </c>
      <c r="B47" s="512" t="s">
        <v>259</v>
      </c>
      <c r="C47" s="72"/>
      <c r="D47" s="508">
        <f t="shared" si="13"/>
        <v>0</v>
      </c>
      <c r="E47" s="513"/>
      <c r="F47" s="513"/>
      <c r="G47" s="513"/>
      <c r="I47" s="73"/>
    </row>
    <row r="48" spans="1:9" ht="15" customHeight="1" x14ac:dyDescent="0.2">
      <c r="A48" s="16"/>
      <c r="B48" s="76"/>
      <c r="C48" s="75">
        <v>18</v>
      </c>
      <c r="D48" s="511">
        <f t="shared" si="13"/>
        <v>0</v>
      </c>
      <c r="E48" s="511">
        <f>IFERROR(ROUND(E47/$D$47,8),0)</f>
        <v>0</v>
      </c>
      <c r="F48" s="511">
        <f t="shared" ref="F48:G48" si="21">IFERROR(ROUND(F47/$D$47,8),0)</f>
        <v>0</v>
      </c>
      <c r="G48" s="511">
        <f t="shared" si="21"/>
        <v>0</v>
      </c>
      <c r="H48" s="228" t="str">
        <f>LEFT(B48,40)</f>
        <v/>
      </c>
      <c r="I48" s="73"/>
    </row>
    <row r="49" spans="1:8" s="78" customFormat="1" ht="15" customHeight="1" x14ac:dyDescent="0.2">
      <c r="A49" s="506">
        <v>19</v>
      </c>
      <c r="B49" s="512" t="s">
        <v>259</v>
      </c>
      <c r="C49" s="72"/>
      <c r="D49" s="508">
        <f t="shared" si="13"/>
        <v>0</v>
      </c>
      <c r="E49" s="513"/>
      <c r="F49" s="513"/>
      <c r="G49" s="513"/>
      <c r="H49" s="228"/>
    </row>
    <row r="50" spans="1:8" ht="15" customHeight="1" x14ac:dyDescent="0.2">
      <c r="A50" s="16"/>
      <c r="B50" s="76"/>
      <c r="C50" s="75">
        <v>19</v>
      </c>
      <c r="D50" s="511">
        <f t="shared" si="13"/>
        <v>0</v>
      </c>
      <c r="E50" s="511">
        <f>IFERROR(ROUND(E49/$D$49,8),0)</f>
        <v>0</v>
      </c>
      <c r="F50" s="511">
        <f t="shared" ref="F50:G50" si="22">IFERROR(ROUND(F49/$D$49,8),0)</f>
        <v>0</v>
      </c>
      <c r="G50" s="511">
        <f t="shared" si="22"/>
        <v>0</v>
      </c>
      <c r="H50" s="228" t="str">
        <f>LEFT(B50,40)</f>
        <v/>
      </c>
    </row>
    <row r="51" spans="1:8" ht="15" customHeight="1" x14ac:dyDescent="0.2">
      <c r="A51" s="506">
        <v>20</v>
      </c>
      <c r="B51" s="512" t="s">
        <v>271</v>
      </c>
      <c r="C51" s="72"/>
      <c r="D51" s="508">
        <f t="shared" si="13"/>
        <v>100</v>
      </c>
      <c r="E51" s="516">
        <v>100</v>
      </c>
      <c r="F51" s="517"/>
      <c r="G51" s="517"/>
    </row>
    <row r="52" spans="1:8" ht="15" customHeight="1" x14ac:dyDescent="0.2">
      <c r="A52" s="16"/>
      <c r="B52" s="79" t="s">
        <v>272</v>
      </c>
      <c r="C52" s="75">
        <v>20</v>
      </c>
      <c r="D52" s="511">
        <f t="shared" si="13"/>
        <v>1</v>
      </c>
      <c r="E52" s="511">
        <f>IFERROR(ROUND(E51/$D$51,8),0)</f>
        <v>1</v>
      </c>
      <c r="F52" s="511">
        <f t="shared" ref="F52:G52" si="23">IFERROR(ROUND(F51/$D$51,8),0)</f>
        <v>0</v>
      </c>
      <c r="G52" s="511">
        <f t="shared" si="23"/>
        <v>0</v>
      </c>
      <c r="H52" s="228" t="s">
        <v>272</v>
      </c>
    </row>
    <row r="53" spans="1:8" ht="15" customHeight="1" x14ac:dyDescent="0.2">
      <c r="A53" s="506">
        <v>21</v>
      </c>
      <c r="B53" s="512" t="s">
        <v>273</v>
      </c>
      <c r="C53" s="72"/>
      <c r="D53" s="508">
        <f t="shared" si="13"/>
        <v>100</v>
      </c>
      <c r="E53" s="517"/>
      <c r="F53" s="516">
        <v>100</v>
      </c>
      <c r="G53" s="517"/>
    </row>
    <row r="54" spans="1:8" ht="15" customHeight="1" x14ac:dyDescent="0.2">
      <c r="A54" s="16"/>
      <c r="B54" s="79" t="s">
        <v>274</v>
      </c>
      <c r="C54" s="75">
        <v>21</v>
      </c>
      <c r="D54" s="511">
        <f t="shared" si="13"/>
        <v>1</v>
      </c>
      <c r="E54" s="511">
        <f>IFERROR(ROUND(E53/$D$53,8),0)</f>
        <v>0</v>
      </c>
      <c r="F54" s="511">
        <f t="shared" ref="F54:G54" si="24">IFERROR(ROUND(F53/$D$53,8),0)</f>
        <v>1</v>
      </c>
      <c r="G54" s="511">
        <f t="shared" si="24"/>
        <v>0</v>
      </c>
      <c r="H54" s="228" t="s">
        <v>274</v>
      </c>
    </row>
    <row r="55" spans="1:8" ht="15" customHeight="1" x14ac:dyDescent="0.2">
      <c r="A55" s="506">
        <v>22</v>
      </c>
      <c r="B55" s="512" t="s">
        <v>275</v>
      </c>
      <c r="C55" s="72"/>
      <c r="D55" s="508">
        <f t="shared" si="13"/>
        <v>100</v>
      </c>
      <c r="E55" s="517"/>
      <c r="F55" s="517"/>
      <c r="G55" s="518">
        <v>100</v>
      </c>
    </row>
    <row r="56" spans="1:8" ht="15" customHeight="1" x14ac:dyDescent="0.2">
      <c r="A56" s="16"/>
      <c r="B56" s="79" t="s">
        <v>276</v>
      </c>
      <c r="C56" s="75">
        <v>22</v>
      </c>
      <c r="D56" s="511">
        <f t="shared" si="13"/>
        <v>1</v>
      </c>
      <c r="E56" s="511">
        <f>IFERROR(ROUND(E55/$D$55,8),0)</f>
        <v>0</v>
      </c>
      <c r="F56" s="511">
        <f t="shared" ref="F56:G56" si="25">IFERROR(ROUND(F55/$D$55,8),0)</f>
        <v>0</v>
      </c>
      <c r="G56" s="511">
        <f t="shared" si="25"/>
        <v>1</v>
      </c>
      <c r="H56" s="228" t="s">
        <v>276</v>
      </c>
    </row>
    <row r="57" spans="1:8" ht="15" customHeight="1" x14ac:dyDescent="0.2">
      <c r="A57" s="506">
        <v>23</v>
      </c>
      <c r="B57" s="512" t="s">
        <v>259</v>
      </c>
      <c r="C57" s="72"/>
      <c r="D57" s="508">
        <f t="shared" si="13"/>
        <v>0</v>
      </c>
      <c r="E57" s="509"/>
      <c r="F57" s="509"/>
      <c r="G57" s="510"/>
    </row>
    <row r="58" spans="1:8" ht="15" customHeight="1" x14ac:dyDescent="0.2">
      <c r="A58" s="16"/>
      <c r="B58" s="76"/>
      <c r="C58" s="75">
        <v>23</v>
      </c>
      <c r="D58" s="511">
        <f t="shared" si="13"/>
        <v>0</v>
      </c>
      <c r="E58" s="511">
        <f>IFERROR(ROUND(E57/$D$57,8),0)</f>
        <v>0</v>
      </c>
      <c r="F58" s="511">
        <f t="shared" ref="F58:G58" si="26">IFERROR(ROUND(F57/$D$57,8),0)</f>
        <v>0</v>
      </c>
      <c r="G58" s="511">
        <f t="shared" si="26"/>
        <v>0</v>
      </c>
      <c r="H58" s="228" t="str">
        <f>LEFT(B58,40)</f>
        <v/>
      </c>
    </row>
    <row r="59" spans="1:8" ht="15" customHeight="1" x14ac:dyDescent="0.2">
      <c r="A59" s="506">
        <v>24</v>
      </c>
      <c r="B59" s="512" t="s">
        <v>259</v>
      </c>
      <c r="C59" s="72"/>
      <c r="D59" s="508">
        <f t="shared" si="13"/>
        <v>0</v>
      </c>
      <c r="E59" s="509"/>
      <c r="F59" s="509"/>
      <c r="G59" s="510"/>
    </row>
    <row r="60" spans="1:8" ht="15" customHeight="1" x14ac:dyDescent="0.2">
      <c r="A60" s="16"/>
      <c r="B60" s="76"/>
      <c r="C60" s="75">
        <v>24</v>
      </c>
      <c r="D60" s="511">
        <f t="shared" si="13"/>
        <v>0</v>
      </c>
      <c r="E60" s="511">
        <f>IFERROR(ROUND(E59/$D$59,8),0)</f>
        <v>0</v>
      </c>
      <c r="F60" s="511">
        <f t="shared" ref="F60:G60" si="27">IFERROR(ROUND(F59/$D$59,8),0)</f>
        <v>0</v>
      </c>
      <c r="G60" s="511">
        <f t="shared" si="27"/>
        <v>0</v>
      </c>
      <c r="H60" s="228" t="str">
        <f>LEFT(B60,40)</f>
        <v/>
      </c>
    </row>
    <row r="61" spans="1:8" ht="15" customHeight="1" x14ac:dyDescent="0.2">
      <c r="A61" s="506">
        <v>25</v>
      </c>
      <c r="B61" s="512" t="s">
        <v>259</v>
      </c>
      <c r="C61" s="72"/>
      <c r="D61" s="508">
        <f t="shared" si="13"/>
        <v>0</v>
      </c>
      <c r="E61" s="509"/>
      <c r="F61" s="509"/>
      <c r="G61" s="510"/>
    </row>
    <row r="62" spans="1:8" ht="15" customHeight="1" x14ac:dyDescent="0.2">
      <c r="A62" s="16"/>
      <c r="B62" s="76"/>
      <c r="C62" s="75">
        <v>25</v>
      </c>
      <c r="D62" s="511">
        <f t="shared" si="13"/>
        <v>0</v>
      </c>
      <c r="E62" s="511">
        <f>IFERROR(ROUND(E61/$D$61,8),0)</f>
        <v>0</v>
      </c>
      <c r="F62" s="511">
        <f t="shared" ref="F62:G62" si="28">IFERROR(ROUND(F61/$D$61,8),0)</f>
        <v>0</v>
      </c>
      <c r="G62" s="511">
        <f t="shared" si="28"/>
        <v>0</v>
      </c>
      <c r="H62" s="228" t="str">
        <f>LEFT(B62,40)</f>
        <v/>
      </c>
    </row>
  </sheetData>
  <pageMargins left="0.75" right="0.5" top="1" bottom="1" header="0.5" footer="0.25"/>
  <pageSetup scale="70" orientation="portrait" r:id="rId1"/>
  <headerFooter>
    <oddFooter>&amp;L&amp;9 * Identify 
** Round percentages to 2
    decimal places, i.e. 10.47%.&amp;CDUPLICATE AS NECESSARY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F42F-58D5-43CC-9877-8BB6E3BDB7DF}">
  <sheetPr>
    <pageSetUpPr fitToPage="1"/>
  </sheetPr>
  <dimension ref="A1:S53"/>
  <sheetViews>
    <sheetView zoomScaleNormal="100" workbookViewId="0"/>
  </sheetViews>
  <sheetFormatPr defaultColWidth="8.88671875" defaultRowHeight="15" x14ac:dyDescent="0.2"/>
  <cols>
    <col min="1" max="1" width="2.77734375" style="2" customWidth="1"/>
    <col min="2" max="2" width="30.5546875" style="2" bestFit="1" customWidth="1"/>
    <col min="3" max="3" width="12.6640625" style="2" customWidth="1"/>
    <col min="4" max="12" width="11.6640625" style="2" customWidth="1"/>
    <col min="13" max="16384" width="8.88671875" style="2"/>
  </cols>
  <sheetData>
    <row r="1" spans="1:18" s="3" customFormat="1" ht="15" customHeight="1" x14ac:dyDescent="0.25">
      <c r="A1" s="53" t="str">
        <f>CONCATENATE("Schedule ",Chklst!A17," - ",Chklst!B17)</f>
        <v>Schedule C-4 - Statement of Facility Cost</v>
      </c>
      <c r="C1" s="4"/>
      <c r="D1" s="4"/>
      <c r="E1" s="4"/>
      <c r="F1" s="4"/>
      <c r="I1" s="246"/>
      <c r="J1" s="246"/>
      <c r="K1" s="296" t="s">
        <v>141</v>
      </c>
      <c r="L1" s="297"/>
    </row>
    <row r="2" spans="1:18" s="3" customFormat="1" ht="15" customHeight="1" x14ac:dyDescent="0.2">
      <c r="A2" s="3" t="str">
        <f>'Sch A'!$A$2</f>
        <v xml:space="preserve">SFN 941 (Rev. 05-24) </v>
      </c>
      <c r="I2" s="316"/>
      <c r="J2" s="247"/>
      <c r="K2" s="298" t="s">
        <v>142</v>
      </c>
      <c r="L2" s="299">
        <f>'Sch A'!$C$2</f>
        <v>45108</v>
      </c>
    </row>
    <row r="3" spans="1:18" s="3" customFormat="1" ht="15" customHeight="1" x14ac:dyDescent="0.2">
      <c r="A3" s="302">
        <f>'Sch A'!$A$5</f>
        <v>0</v>
      </c>
      <c r="I3" s="246"/>
      <c r="J3" s="246"/>
      <c r="K3" s="300" t="s">
        <v>143</v>
      </c>
      <c r="L3" s="301">
        <f>'Sch A'!$C$3</f>
        <v>45473</v>
      </c>
    </row>
    <row r="4" spans="1:18" ht="15" customHeight="1" x14ac:dyDescent="0.2">
      <c r="A4" s="17"/>
      <c r="I4" s="227"/>
      <c r="J4" s="227"/>
    </row>
    <row r="5" spans="1:18" s="78" customFormat="1" ht="25.5" x14ac:dyDescent="0.2">
      <c r="A5" s="519"/>
      <c r="B5" s="520"/>
      <c r="C5" s="334" t="s">
        <v>37</v>
      </c>
      <c r="D5" s="521" t="s">
        <v>6</v>
      </c>
      <c r="E5" s="522" t="s">
        <v>9</v>
      </c>
      <c r="F5" s="523" t="s">
        <v>12</v>
      </c>
      <c r="G5" s="524" t="s">
        <v>15</v>
      </c>
      <c r="H5" s="524" t="s">
        <v>18</v>
      </c>
      <c r="I5" s="524" t="s">
        <v>277</v>
      </c>
      <c r="J5" s="524" t="s">
        <v>262</v>
      </c>
      <c r="K5" s="525" t="s">
        <v>25</v>
      </c>
      <c r="L5" s="525" t="s">
        <v>176</v>
      </c>
    </row>
    <row r="6" spans="1:18" ht="15" customHeight="1" x14ac:dyDescent="0.2">
      <c r="A6" s="9">
        <v>1</v>
      </c>
      <c r="B6" s="80" t="s">
        <v>278</v>
      </c>
      <c r="C6" s="425"/>
      <c r="D6" s="425"/>
      <c r="E6" s="425"/>
      <c r="F6" s="425"/>
      <c r="G6" s="425"/>
      <c r="H6" s="425"/>
      <c r="I6" s="425"/>
      <c r="J6" s="425"/>
      <c r="K6" s="425"/>
      <c r="L6" s="425"/>
    </row>
    <row r="7" spans="1:18" ht="15" customHeight="1" x14ac:dyDescent="0.2">
      <c r="A7" s="9">
        <f>A6+1</f>
        <v>2</v>
      </c>
      <c r="B7" s="15" t="s">
        <v>279</v>
      </c>
      <c r="C7" s="518">
        <f>SUM(D7:L7)</f>
        <v>0</v>
      </c>
      <c r="D7" s="518">
        <f>'Sch C-5a'!D126</f>
        <v>0</v>
      </c>
      <c r="E7" s="518">
        <f>'Sch C-5a'!E126</f>
        <v>0</v>
      </c>
      <c r="F7" s="518">
        <f>'Sch C-5a'!F126</f>
        <v>0</v>
      </c>
      <c r="G7" s="518">
        <f>'Sch C-5a'!G126</f>
        <v>0</v>
      </c>
      <c r="H7" s="518">
        <f>'Sch C-5a'!H126</f>
        <v>0</v>
      </c>
      <c r="I7" s="518">
        <f>'Sch C-5a'!I126</f>
        <v>0</v>
      </c>
      <c r="J7" s="425"/>
      <c r="K7" s="518">
        <f>'Sch C-5a'!J126</f>
        <v>0</v>
      </c>
      <c r="L7" s="518">
        <f>'Sch C-5a'!K126</f>
        <v>0</v>
      </c>
    </row>
    <row r="8" spans="1:18" ht="15" customHeight="1" x14ac:dyDescent="0.2">
      <c r="A8" s="9">
        <f t="shared" ref="A8:A51" si="0">A7+1</f>
        <v>3</v>
      </c>
      <c r="B8" s="15" t="s">
        <v>10</v>
      </c>
      <c r="C8" s="518">
        <f>SUM(D8:L8)</f>
        <v>0</v>
      </c>
      <c r="D8" s="518">
        <f>+'Sch C-5'!$F$21</f>
        <v>0</v>
      </c>
      <c r="E8" s="518">
        <f>+'Sch C-5'!$F$22</f>
        <v>0</v>
      </c>
      <c r="F8" s="518">
        <f>+'Sch C-5'!$F$23</f>
        <v>0</v>
      </c>
      <c r="G8" s="518">
        <f>+'Sch C-5'!$F$24</f>
        <v>0</v>
      </c>
      <c r="H8" s="518">
        <f>+'Sch C-5'!$F$25</f>
        <v>0</v>
      </c>
      <c r="I8" s="518">
        <f>+'Sch C-5'!$F$26</f>
        <v>0</v>
      </c>
      <c r="J8" s="425"/>
      <c r="K8" s="518">
        <f>+'Sch C-5'!$F$27</f>
        <v>0</v>
      </c>
      <c r="L8" s="518">
        <f>+'Sch C-5'!$F$28</f>
        <v>0</v>
      </c>
    </row>
    <row r="9" spans="1:18" ht="15" customHeight="1" x14ac:dyDescent="0.2">
      <c r="A9" s="9">
        <f t="shared" si="0"/>
        <v>4</v>
      </c>
      <c r="B9" s="15" t="s">
        <v>13</v>
      </c>
      <c r="C9" s="425"/>
      <c r="D9" s="425"/>
      <c r="E9" s="425"/>
      <c r="F9" s="425"/>
      <c r="G9" s="425"/>
      <c r="H9" s="425"/>
      <c r="I9" s="425"/>
      <c r="J9" s="425"/>
      <c r="K9" s="425"/>
      <c r="L9" s="425"/>
    </row>
    <row r="10" spans="1:18" ht="15" customHeight="1" x14ac:dyDescent="0.2">
      <c r="A10" s="9">
        <f t="shared" si="0"/>
        <v>5</v>
      </c>
      <c r="B10" s="81" t="s">
        <v>280</v>
      </c>
      <c r="C10" s="518">
        <f t="shared" ref="C10:C49" si="1">SUM(D10:L10)</f>
        <v>0</v>
      </c>
      <c r="D10" s="425"/>
      <c r="E10" s="509"/>
      <c r="F10" s="425"/>
      <c r="G10" s="425"/>
      <c r="H10" s="425"/>
      <c r="I10" s="425"/>
      <c r="J10" s="425"/>
      <c r="K10" s="509"/>
      <c r="L10" s="509"/>
    </row>
    <row r="11" spans="1:18" ht="15" customHeight="1" x14ac:dyDescent="0.2">
      <c r="A11" s="9">
        <f t="shared" si="0"/>
        <v>6</v>
      </c>
      <c r="B11" s="81" t="s">
        <v>281</v>
      </c>
      <c r="C11" s="518">
        <f t="shared" si="1"/>
        <v>0</v>
      </c>
      <c r="D11" s="425"/>
      <c r="E11" s="509"/>
      <c r="F11" s="425"/>
      <c r="G11" s="425"/>
      <c r="H11" s="425"/>
      <c r="I11" s="425"/>
      <c r="J11" s="425"/>
      <c r="K11" s="509"/>
      <c r="L11" s="509"/>
    </row>
    <row r="12" spans="1:18" ht="15" customHeight="1" x14ac:dyDescent="0.2">
      <c r="A12" s="9">
        <f t="shared" si="0"/>
        <v>7</v>
      </c>
      <c r="B12" s="81" t="s">
        <v>282</v>
      </c>
      <c r="C12" s="518">
        <f t="shared" si="1"/>
        <v>0</v>
      </c>
      <c r="D12" s="425"/>
      <c r="E12" s="509"/>
      <c r="F12" s="425"/>
      <c r="G12" s="425"/>
      <c r="H12" s="425"/>
      <c r="I12" s="425"/>
      <c r="J12" s="425"/>
      <c r="K12" s="509"/>
      <c r="L12" s="509"/>
    </row>
    <row r="13" spans="1:18" ht="15" customHeight="1" x14ac:dyDescent="0.2">
      <c r="A13" s="9">
        <f t="shared" si="0"/>
        <v>8</v>
      </c>
      <c r="B13" s="81" t="s">
        <v>283</v>
      </c>
      <c r="C13" s="518">
        <f t="shared" si="1"/>
        <v>0</v>
      </c>
      <c r="D13" s="425"/>
      <c r="E13" s="509"/>
      <c r="F13" s="425"/>
      <c r="G13" s="425"/>
      <c r="H13" s="425"/>
      <c r="I13" s="425"/>
      <c r="J13" s="425"/>
      <c r="K13" s="509"/>
      <c r="L13" s="509"/>
    </row>
    <row r="14" spans="1:18" ht="15" customHeight="1" x14ac:dyDescent="0.2">
      <c r="A14" s="9">
        <f t="shared" si="0"/>
        <v>9</v>
      </c>
      <c r="B14" s="81" t="s">
        <v>284</v>
      </c>
      <c r="C14" s="518">
        <f t="shared" si="1"/>
        <v>0</v>
      </c>
      <c r="D14" s="425"/>
      <c r="E14" s="509"/>
      <c r="F14" s="425"/>
      <c r="G14" s="425"/>
      <c r="H14" s="425"/>
      <c r="I14" s="425"/>
      <c r="J14" s="425"/>
      <c r="K14" s="509"/>
      <c r="L14" s="509"/>
    </row>
    <row r="15" spans="1:18" ht="15" customHeight="1" x14ac:dyDescent="0.2">
      <c r="A15" s="9">
        <f t="shared" si="0"/>
        <v>10</v>
      </c>
      <c r="B15" s="81" t="s">
        <v>285</v>
      </c>
      <c r="C15" s="518">
        <f t="shared" si="1"/>
        <v>0</v>
      </c>
      <c r="D15" s="509"/>
      <c r="E15" s="425"/>
      <c r="F15" s="425"/>
      <c r="G15" s="425"/>
      <c r="H15" s="425"/>
      <c r="I15" s="425"/>
      <c r="J15" s="425"/>
      <c r="K15" s="509"/>
      <c r="L15" s="509"/>
      <c r="M15" s="30"/>
      <c r="N15" s="30"/>
      <c r="O15" s="30"/>
      <c r="P15" s="30"/>
      <c r="Q15" s="30"/>
      <c r="R15" s="30"/>
    </row>
    <row r="16" spans="1:18" ht="15" customHeight="1" x14ac:dyDescent="0.2">
      <c r="A16" s="9">
        <f t="shared" si="0"/>
        <v>11</v>
      </c>
      <c r="B16" s="81" t="s">
        <v>286</v>
      </c>
      <c r="C16" s="518">
        <f t="shared" si="1"/>
        <v>0</v>
      </c>
      <c r="D16" s="425"/>
      <c r="E16" s="425"/>
      <c r="F16" s="509"/>
      <c r="G16" s="425"/>
      <c r="H16" s="425"/>
      <c r="I16" s="425"/>
      <c r="J16" s="425"/>
      <c r="K16" s="509"/>
      <c r="L16" s="509"/>
    </row>
    <row r="17" spans="1:19" ht="15" customHeight="1" x14ac:dyDescent="0.2">
      <c r="A17" s="9">
        <f t="shared" si="0"/>
        <v>12</v>
      </c>
      <c r="B17" s="81" t="s">
        <v>287</v>
      </c>
      <c r="C17" s="518">
        <f t="shared" si="1"/>
        <v>0</v>
      </c>
      <c r="D17" s="425"/>
      <c r="E17" s="509"/>
      <c r="F17" s="425"/>
      <c r="G17" s="425"/>
      <c r="H17" s="425"/>
      <c r="I17" s="425"/>
      <c r="J17" s="425"/>
      <c r="K17" s="509"/>
      <c r="L17" s="509"/>
    </row>
    <row r="18" spans="1:19" ht="15" customHeight="1" x14ac:dyDescent="0.2">
      <c r="A18" s="9">
        <f t="shared" si="0"/>
        <v>13</v>
      </c>
      <c r="B18" s="81" t="s">
        <v>288</v>
      </c>
      <c r="C18" s="518">
        <f t="shared" si="1"/>
        <v>0</v>
      </c>
      <c r="D18" s="425"/>
      <c r="E18" s="509"/>
      <c r="F18" s="509"/>
      <c r="G18" s="509"/>
      <c r="H18" s="509"/>
      <c r="I18" s="509"/>
      <c r="J18" s="425"/>
      <c r="K18" s="509"/>
      <c r="L18" s="509"/>
    </row>
    <row r="19" spans="1:19" ht="15" customHeight="1" x14ac:dyDescent="0.2">
      <c r="A19" s="9">
        <f t="shared" si="0"/>
        <v>14</v>
      </c>
      <c r="B19" s="81" t="s">
        <v>289</v>
      </c>
      <c r="C19" s="518">
        <f t="shared" si="1"/>
        <v>0</v>
      </c>
      <c r="D19" s="425"/>
      <c r="E19" s="509"/>
      <c r="F19" s="425"/>
      <c r="G19" s="425"/>
      <c r="H19" s="425"/>
      <c r="I19" s="425"/>
      <c r="J19" s="425"/>
      <c r="K19" s="509"/>
      <c r="L19" s="509"/>
    </row>
    <row r="20" spans="1:19" ht="15" customHeight="1" x14ac:dyDescent="0.2">
      <c r="A20" s="9">
        <f t="shared" si="0"/>
        <v>15</v>
      </c>
      <c r="B20" s="81" t="s">
        <v>290</v>
      </c>
      <c r="C20" s="518">
        <f t="shared" si="1"/>
        <v>0</v>
      </c>
      <c r="D20" s="425"/>
      <c r="E20" s="425"/>
      <c r="F20" s="425"/>
      <c r="G20" s="509"/>
      <c r="H20" s="425"/>
      <c r="I20" s="425"/>
      <c r="J20" s="425"/>
      <c r="K20" s="509"/>
      <c r="L20" s="509"/>
    </row>
    <row r="21" spans="1:19" ht="15" customHeight="1" x14ac:dyDescent="0.2">
      <c r="A21" s="9">
        <f t="shared" si="0"/>
        <v>16</v>
      </c>
      <c r="B21" s="81" t="s">
        <v>291</v>
      </c>
      <c r="C21" s="518">
        <f t="shared" si="1"/>
        <v>0</v>
      </c>
      <c r="D21" s="425"/>
      <c r="E21" s="425"/>
      <c r="F21" s="425"/>
      <c r="G21" s="425"/>
      <c r="H21" s="425"/>
      <c r="I21" s="425"/>
      <c r="J21" s="425"/>
      <c r="K21" s="509"/>
      <c r="L21" s="509"/>
    </row>
    <row r="22" spans="1:19" ht="15" customHeight="1" x14ac:dyDescent="0.2">
      <c r="A22" s="9">
        <f t="shared" si="0"/>
        <v>17</v>
      </c>
      <c r="B22" s="81" t="s">
        <v>292</v>
      </c>
      <c r="C22" s="518">
        <f t="shared" si="1"/>
        <v>0</v>
      </c>
      <c r="D22" s="425"/>
      <c r="E22" s="509"/>
      <c r="F22" s="425"/>
      <c r="G22" s="425"/>
      <c r="H22" s="425"/>
      <c r="I22" s="425"/>
      <c r="J22" s="425"/>
      <c r="K22" s="509"/>
      <c r="L22" s="509"/>
    </row>
    <row r="23" spans="1:19" ht="15" customHeight="1" x14ac:dyDescent="0.2">
      <c r="A23" s="9">
        <f t="shared" si="0"/>
        <v>18</v>
      </c>
      <c r="B23" s="81" t="s">
        <v>293</v>
      </c>
      <c r="C23" s="518">
        <f t="shared" si="1"/>
        <v>0</v>
      </c>
      <c r="D23" s="425"/>
      <c r="E23" s="509"/>
      <c r="F23" s="425"/>
      <c r="G23" s="425"/>
      <c r="H23" s="425"/>
      <c r="I23" s="425"/>
      <c r="J23" s="425"/>
      <c r="K23" s="509"/>
      <c r="L23" s="509"/>
      <c r="M23" s="30"/>
      <c r="N23" s="30"/>
      <c r="O23" s="30"/>
      <c r="P23" s="30"/>
      <c r="Q23" s="30"/>
      <c r="R23" s="30"/>
    </row>
    <row r="24" spans="1:19" ht="15" customHeight="1" x14ac:dyDescent="0.2">
      <c r="A24" s="9">
        <f t="shared" si="0"/>
        <v>19</v>
      </c>
      <c r="B24" s="81" t="s">
        <v>294</v>
      </c>
      <c r="C24" s="518">
        <f t="shared" si="1"/>
        <v>0</v>
      </c>
      <c r="D24" s="425"/>
      <c r="E24" s="509"/>
      <c r="F24" s="425"/>
      <c r="G24" s="425"/>
      <c r="H24" s="425"/>
      <c r="I24" s="425"/>
      <c r="J24" s="425"/>
      <c r="K24" s="509"/>
      <c r="L24" s="509"/>
    </row>
    <row r="25" spans="1:19" ht="15" customHeight="1" x14ac:dyDescent="0.2">
      <c r="A25" s="9">
        <f t="shared" si="0"/>
        <v>20</v>
      </c>
      <c r="B25" s="81" t="s">
        <v>295</v>
      </c>
      <c r="C25" s="518">
        <f t="shared" si="1"/>
        <v>0</v>
      </c>
      <c r="D25" s="425"/>
      <c r="E25" s="509"/>
      <c r="F25" s="425"/>
      <c r="G25" s="509"/>
      <c r="H25" s="509"/>
      <c r="I25" s="509"/>
      <c r="J25" s="425"/>
      <c r="K25" s="509"/>
      <c r="L25" s="509"/>
    </row>
    <row r="26" spans="1:19" ht="15" customHeight="1" x14ac:dyDescent="0.2">
      <c r="A26" s="9">
        <f t="shared" si="0"/>
        <v>21</v>
      </c>
      <c r="B26" s="81" t="s">
        <v>296</v>
      </c>
      <c r="C26" s="518">
        <f t="shared" si="1"/>
        <v>0</v>
      </c>
      <c r="D26" s="425"/>
      <c r="E26" s="425"/>
      <c r="F26" s="509"/>
      <c r="G26" s="425"/>
      <c r="H26" s="425"/>
      <c r="I26" s="425"/>
      <c r="J26" s="425"/>
      <c r="K26" s="509"/>
      <c r="L26" s="509"/>
    </row>
    <row r="27" spans="1:19" ht="15" customHeight="1" x14ac:dyDescent="0.2">
      <c r="A27" s="9">
        <f t="shared" si="0"/>
        <v>22</v>
      </c>
      <c r="B27" s="81" t="s">
        <v>297</v>
      </c>
      <c r="C27" s="518">
        <f t="shared" si="1"/>
        <v>0</v>
      </c>
      <c r="D27" s="425"/>
      <c r="E27" s="509"/>
      <c r="F27" s="425"/>
      <c r="G27" s="425"/>
      <c r="H27" s="425"/>
      <c r="I27" s="425"/>
      <c r="J27" s="425"/>
      <c r="K27" s="509"/>
      <c r="L27" s="509"/>
      <c r="S27" s="30"/>
    </row>
    <row r="28" spans="1:19" ht="15" customHeight="1" x14ac:dyDescent="0.2">
      <c r="A28" s="9">
        <f t="shared" si="0"/>
        <v>23</v>
      </c>
      <c r="B28" s="81" t="s">
        <v>298</v>
      </c>
      <c r="C28" s="518">
        <f t="shared" si="1"/>
        <v>0</v>
      </c>
      <c r="D28" s="425"/>
      <c r="E28" s="509"/>
      <c r="F28" s="425"/>
      <c r="G28" s="425"/>
      <c r="H28" s="425"/>
      <c r="I28" s="425"/>
      <c r="J28" s="425"/>
      <c r="K28" s="509"/>
      <c r="L28" s="509"/>
      <c r="S28" s="30"/>
    </row>
    <row r="29" spans="1:19" s="30" customFormat="1" ht="15" customHeight="1" x14ac:dyDescent="0.2">
      <c r="A29" s="9">
        <f t="shared" si="0"/>
        <v>24</v>
      </c>
      <c r="B29" s="81" t="s">
        <v>299</v>
      </c>
      <c r="C29" s="518">
        <f t="shared" si="1"/>
        <v>0</v>
      </c>
      <c r="D29" s="425"/>
      <c r="E29" s="509"/>
      <c r="F29" s="425"/>
      <c r="G29" s="425"/>
      <c r="H29" s="425"/>
      <c r="I29" s="425"/>
      <c r="J29" s="425"/>
      <c r="K29" s="509"/>
      <c r="L29" s="509"/>
      <c r="M29" s="2"/>
      <c r="N29" s="2"/>
      <c r="O29" s="2"/>
      <c r="P29" s="2"/>
      <c r="Q29" s="2"/>
      <c r="R29" s="2"/>
      <c r="S29" s="2"/>
    </row>
    <row r="30" spans="1:19" s="30" customFormat="1" ht="15" customHeight="1" x14ac:dyDescent="0.2">
      <c r="A30" s="9">
        <f t="shared" si="0"/>
        <v>25</v>
      </c>
      <c r="B30" s="81" t="s">
        <v>300</v>
      </c>
      <c r="C30" s="518">
        <f t="shared" si="1"/>
        <v>0</v>
      </c>
      <c r="D30" s="425"/>
      <c r="E30" s="425"/>
      <c r="F30" s="509"/>
      <c r="G30" s="425"/>
      <c r="H30" s="425"/>
      <c r="I30" s="425"/>
      <c r="J30" s="425"/>
      <c r="K30" s="509"/>
      <c r="L30" s="509"/>
      <c r="M30" s="2"/>
      <c r="N30" s="2"/>
      <c r="O30" s="2"/>
      <c r="P30" s="2"/>
      <c r="Q30" s="2"/>
      <c r="R30" s="2"/>
      <c r="S30" s="2"/>
    </row>
    <row r="31" spans="1:19" ht="15" customHeight="1" x14ac:dyDescent="0.2">
      <c r="A31" s="9">
        <f t="shared" si="0"/>
        <v>26</v>
      </c>
      <c r="B31" s="81" t="s">
        <v>301</v>
      </c>
      <c r="C31" s="518">
        <f t="shared" si="1"/>
        <v>0</v>
      </c>
      <c r="D31" s="425"/>
      <c r="E31" s="425"/>
      <c r="F31" s="425"/>
      <c r="G31" s="425"/>
      <c r="H31" s="425"/>
      <c r="I31" s="509"/>
      <c r="J31" s="425"/>
      <c r="K31" s="509"/>
      <c r="L31" s="509"/>
    </row>
    <row r="32" spans="1:19" ht="15" customHeight="1" x14ac:dyDescent="0.2">
      <c r="A32" s="9">
        <f t="shared" si="0"/>
        <v>27</v>
      </c>
      <c r="B32" s="81" t="s">
        <v>302</v>
      </c>
      <c r="C32" s="518">
        <f t="shared" si="1"/>
        <v>0</v>
      </c>
      <c r="D32" s="425"/>
      <c r="E32" s="425"/>
      <c r="F32" s="509"/>
      <c r="G32" s="425"/>
      <c r="H32" s="425"/>
      <c r="I32" s="425"/>
      <c r="J32" s="425"/>
      <c r="K32" s="509"/>
      <c r="L32" s="509"/>
    </row>
    <row r="33" spans="1:19" ht="15" customHeight="1" x14ac:dyDescent="0.2">
      <c r="A33" s="9">
        <f t="shared" si="0"/>
        <v>28</v>
      </c>
      <c r="B33" s="81" t="s">
        <v>303</v>
      </c>
      <c r="C33" s="518">
        <f t="shared" si="1"/>
        <v>0</v>
      </c>
      <c r="D33" s="425"/>
      <c r="E33" s="425"/>
      <c r="F33" s="509"/>
      <c r="G33" s="425"/>
      <c r="H33" s="425"/>
      <c r="I33" s="425"/>
      <c r="J33" s="425"/>
      <c r="K33" s="509"/>
      <c r="L33" s="509"/>
    </row>
    <row r="34" spans="1:19" ht="15" customHeight="1" x14ac:dyDescent="0.2">
      <c r="A34" s="9">
        <f t="shared" si="0"/>
        <v>29</v>
      </c>
      <c r="B34" s="81" t="s">
        <v>304</v>
      </c>
      <c r="C34" s="518">
        <f t="shared" si="1"/>
        <v>0</v>
      </c>
      <c r="D34" s="425"/>
      <c r="E34" s="425"/>
      <c r="F34" s="509"/>
      <c r="G34" s="425"/>
      <c r="H34" s="425"/>
      <c r="I34" s="425"/>
      <c r="J34" s="425"/>
      <c r="K34" s="509"/>
      <c r="L34" s="509"/>
    </row>
    <row r="35" spans="1:19" s="30" customFormat="1" ht="15" customHeight="1" x14ac:dyDescent="0.2">
      <c r="A35" s="9">
        <f t="shared" si="0"/>
        <v>30</v>
      </c>
      <c r="B35" s="81" t="s">
        <v>305</v>
      </c>
      <c r="C35" s="518">
        <f t="shared" si="1"/>
        <v>0</v>
      </c>
      <c r="D35" s="425"/>
      <c r="E35" s="509"/>
      <c r="F35" s="425"/>
      <c r="G35" s="425"/>
      <c r="H35" s="425"/>
      <c r="I35" s="425"/>
      <c r="J35" s="425"/>
      <c r="K35" s="509"/>
      <c r="L35" s="509"/>
      <c r="M35" s="2"/>
      <c r="N35" s="2"/>
      <c r="O35" s="2"/>
      <c r="P35" s="2"/>
      <c r="Q35" s="2"/>
      <c r="R35" s="2"/>
      <c r="S35" s="2"/>
    </row>
    <row r="36" spans="1:19" ht="15" customHeight="1" x14ac:dyDescent="0.2">
      <c r="A36" s="9">
        <f t="shared" si="0"/>
        <v>31</v>
      </c>
      <c r="B36" s="81" t="s">
        <v>306</v>
      </c>
      <c r="C36" s="518">
        <f t="shared" si="1"/>
        <v>0</v>
      </c>
      <c r="D36" s="425"/>
      <c r="E36" s="509"/>
      <c r="F36" s="425"/>
      <c r="G36" s="425"/>
      <c r="H36" s="425"/>
      <c r="I36" s="425"/>
      <c r="J36" s="425"/>
      <c r="K36" s="509"/>
      <c r="L36" s="509"/>
    </row>
    <row r="37" spans="1:19" ht="15" customHeight="1" x14ac:dyDescent="0.2">
      <c r="A37" s="9">
        <f t="shared" si="0"/>
        <v>32</v>
      </c>
      <c r="B37" s="81" t="s">
        <v>307</v>
      </c>
      <c r="C37" s="518">
        <f t="shared" si="1"/>
        <v>0</v>
      </c>
      <c r="D37" s="425"/>
      <c r="E37" s="509"/>
      <c r="F37" s="425"/>
      <c r="G37" s="425"/>
      <c r="H37" s="425"/>
      <c r="I37" s="509"/>
      <c r="J37" s="425"/>
      <c r="K37" s="509"/>
      <c r="L37" s="509"/>
    </row>
    <row r="38" spans="1:19" ht="15" customHeight="1" x14ac:dyDescent="0.2">
      <c r="A38" s="9">
        <f t="shared" si="0"/>
        <v>33</v>
      </c>
      <c r="B38" s="389" t="s">
        <v>882</v>
      </c>
      <c r="C38" s="518">
        <f t="shared" si="1"/>
        <v>0</v>
      </c>
      <c r="D38" s="425"/>
      <c r="E38" s="1107"/>
      <c r="F38" s="425"/>
      <c r="G38" s="425"/>
      <c r="H38" s="425"/>
      <c r="I38" s="1108"/>
      <c r="J38" s="425"/>
      <c r="K38" s="1107"/>
      <c r="L38" s="1107"/>
    </row>
    <row r="39" spans="1:19" ht="15" customHeight="1" x14ac:dyDescent="0.2">
      <c r="A39" s="9">
        <f t="shared" si="0"/>
        <v>34</v>
      </c>
      <c r="B39" s="81" t="s">
        <v>883</v>
      </c>
      <c r="C39" s="518">
        <f t="shared" si="1"/>
        <v>0</v>
      </c>
      <c r="D39" s="425"/>
      <c r="E39" s="509"/>
      <c r="F39" s="425"/>
      <c r="G39" s="425"/>
      <c r="H39" s="425"/>
      <c r="I39" s="425"/>
      <c r="J39" s="425"/>
      <c r="K39" s="509"/>
      <c r="L39" s="509"/>
    </row>
    <row r="40" spans="1:19" ht="15" customHeight="1" x14ac:dyDescent="0.2">
      <c r="A40" s="9">
        <f t="shared" si="0"/>
        <v>35</v>
      </c>
      <c r="B40" s="81" t="s">
        <v>884</v>
      </c>
      <c r="C40" s="518">
        <f t="shared" si="1"/>
        <v>0</v>
      </c>
      <c r="D40" s="425"/>
      <c r="E40" s="509"/>
      <c r="F40" s="425"/>
      <c r="G40" s="425"/>
      <c r="H40" s="425"/>
      <c r="I40" s="425"/>
      <c r="J40" s="425"/>
      <c r="K40" s="509"/>
      <c r="L40" s="509"/>
    </row>
    <row r="41" spans="1:19" ht="15" customHeight="1" x14ac:dyDescent="0.2">
      <c r="A41" s="9">
        <f t="shared" si="0"/>
        <v>36</v>
      </c>
      <c r="B41" s="81" t="s">
        <v>16</v>
      </c>
      <c r="C41" s="518">
        <f t="shared" si="1"/>
        <v>0</v>
      </c>
      <c r="D41" s="425"/>
      <c r="E41" s="509"/>
      <c r="F41" s="425"/>
      <c r="G41" s="425"/>
      <c r="H41" s="425"/>
      <c r="I41" s="509"/>
      <c r="J41" s="425"/>
      <c r="K41" s="509"/>
      <c r="L41" s="509"/>
    </row>
    <row r="42" spans="1:19" ht="15" customHeight="1" x14ac:dyDescent="0.2">
      <c r="A42" s="9">
        <f t="shared" si="0"/>
        <v>37</v>
      </c>
      <c r="B42" s="389" t="s">
        <v>885</v>
      </c>
      <c r="C42" s="518">
        <f t="shared" si="1"/>
        <v>0</v>
      </c>
      <c r="D42" s="425"/>
      <c r="E42" s="425"/>
      <c r="F42" s="425"/>
      <c r="G42" s="425"/>
      <c r="H42" s="425"/>
      <c r="I42" s="1108"/>
      <c r="J42" s="425"/>
      <c r="K42" s="1107"/>
      <c r="L42" s="1107"/>
    </row>
    <row r="43" spans="1:19" ht="15" customHeight="1" x14ac:dyDescent="0.2">
      <c r="A43" s="9">
        <f t="shared" si="0"/>
        <v>38</v>
      </c>
      <c r="B43" s="81" t="s">
        <v>308</v>
      </c>
      <c r="C43" s="518">
        <f t="shared" si="1"/>
        <v>0</v>
      </c>
      <c r="D43" s="425"/>
      <c r="E43" s="509"/>
      <c r="F43" s="425"/>
      <c r="G43" s="425"/>
      <c r="H43" s="425"/>
      <c r="I43" s="425"/>
      <c r="J43" s="425"/>
      <c r="K43" s="509"/>
      <c r="L43" s="509"/>
    </row>
    <row r="44" spans="1:19" ht="15" customHeight="1" x14ac:dyDescent="0.2">
      <c r="A44" s="9">
        <f t="shared" si="0"/>
        <v>39</v>
      </c>
      <c r="B44" s="81" t="s">
        <v>262</v>
      </c>
      <c r="C44" s="425"/>
      <c r="D44" s="425"/>
      <c r="E44" s="425"/>
      <c r="F44" s="425"/>
      <c r="G44" s="425"/>
      <c r="H44" s="425"/>
      <c r="I44" s="425"/>
      <c r="J44" s="425"/>
      <c r="K44" s="425"/>
      <c r="L44" s="425"/>
    </row>
    <row r="45" spans="1:19" ht="15" customHeight="1" x14ac:dyDescent="0.2">
      <c r="A45" s="9">
        <f t="shared" si="0"/>
        <v>40</v>
      </c>
      <c r="B45" s="81" t="s">
        <v>11</v>
      </c>
      <c r="C45" s="518">
        <f t="shared" si="1"/>
        <v>0</v>
      </c>
      <c r="D45" s="425"/>
      <c r="E45" s="425"/>
      <c r="F45" s="425"/>
      <c r="G45" s="425"/>
      <c r="H45" s="425"/>
      <c r="I45" s="425"/>
      <c r="J45" s="509"/>
      <c r="K45" s="425"/>
      <c r="L45" s="425"/>
    </row>
    <row r="46" spans="1:19" ht="15" customHeight="1" x14ac:dyDescent="0.2">
      <c r="A46" s="9">
        <f t="shared" si="0"/>
        <v>41</v>
      </c>
      <c r="B46" s="81" t="s">
        <v>309</v>
      </c>
      <c r="C46" s="518">
        <f t="shared" si="1"/>
        <v>0</v>
      </c>
      <c r="D46" s="425"/>
      <c r="E46" s="509"/>
      <c r="F46" s="425"/>
      <c r="G46" s="425"/>
      <c r="H46" s="425"/>
      <c r="I46" s="425"/>
      <c r="J46" s="509"/>
      <c r="K46" s="425"/>
      <c r="L46" s="425"/>
    </row>
    <row r="47" spans="1:19" ht="15" customHeight="1" x14ac:dyDescent="0.2">
      <c r="A47" s="9">
        <f t="shared" si="0"/>
        <v>42</v>
      </c>
      <c r="B47" s="81" t="s">
        <v>310</v>
      </c>
      <c r="C47" s="518">
        <f t="shared" si="1"/>
        <v>0</v>
      </c>
      <c r="D47" s="425"/>
      <c r="E47" s="425"/>
      <c r="F47" s="425"/>
      <c r="G47" s="425"/>
      <c r="H47" s="425"/>
      <c r="I47" s="425"/>
      <c r="J47" s="509"/>
      <c r="K47" s="425"/>
      <c r="L47" s="425"/>
    </row>
    <row r="48" spans="1:19" ht="15" customHeight="1" x14ac:dyDescent="0.2">
      <c r="A48" s="9">
        <f t="shared" si="0"/>
        <v>43</v>
      </c>
      <c r="B48" s="81" t="s">
        <v>311</v>
      </c>
      <c r="C48" s="518">
        <f t="shared" si="1"/>
        <v>0</v>
      </c>
      <c r="D48" s="425"/>
      <c r="E48" s="425"/>
      <c r="F48" s="425"/>
      <c r="G48" s="425"/>
      <c r="H48" s="425"/>
      <c r="I48" s="425"/>
      <c r="J48" s="509"/>
      <c r="K48" s="425"/>
      <c r="L48" s="425"/>
    </row>
    <row r="49" spans="1:12" ht="15" customHeight="1" x14ac:dyDescent="0.2">
      <c r="A49" s="9">
        <f t="shared" si="0"/>
        <v>44</v>
      </c>
      <c r="B49" s="81" t="s">
        <v>23</v>
      </c>
      <c r="C49" s="518">
        <f t="shared" si="1"/>
        <v>0</v>
      </c>
      <c r="D49" s="425"/>
      <c r="E49" s="425"/>
      <c r="F49" s="425"/>
      <c r="G49" s="425"/>
      <c r="H49" s="425"/>
      <c r="I49" s="425"/>
      <c r="J49" s="509"/>
      <c r="K49" s="425"/>
      <c r="L49" s="425"/>
    </row>
    <row r="50" spans="1:12" ht="15" customHeight="1" x14ac:dyDescent="0.2">
      <c r="A50" s="9">
        <f t="shared" si="0"/>
        <v>45</v>
      </c>
      <c r="B50" s="193" t="s">
        <v>886</v>
      </c>
      <c r="C50" s="518">
        <f>SUM(D50:L50)</f>
        <v>0</v>
      </c>
      <c r="D50" s="518">
        <f>SUM(D10:D43,D46)</f>
        <v>0</v>
      </c>
      <c r="E50" s="518">
        <f>SUM(E10:E43,E46)</f>
        <v>0</v>
      </c>
      <c r="F50" s="518">
        <f>SUM(F10:F43)</f>
        <v>0</v>
      </c>
      <c r="G50" s="518">
        <f>SUM(G10:G43)</f>
        <v>0</v>
      </c>
      <c r="H50" s="518">
        <f>SUM(H10:H43)</f>
        <v>0</v>
      </c>
      <c r="I50" s="518">
        <f>SUM(I10:I43)</f>
        <v>0</v>
      </c>
      <c r="J50" s="425"/>
      <c r="K50" s="518">
        <f>SUM(K10:K43)</f>
        <v>0</v>
      </c>
      <c r="L50" s="518">
        <f>SUM(L10:L43)</f>
        <v>0</v>
      </c>
    </row>
    <row r="51" spans="1:12" ht="15" customHeight="1" thickBot="1" x14ac:dyDescent="0.25">
      <c r="A51" s="9">
        <f t="shared" si="0"/>
        <v>46</v>
      </c>
      <c r="B51" s="526" t="s">
        <v>37</v>
      </c>
      <c r="C51" s="527">
        <f t="shared" ref="C51:L51" si="2">SUM(C7:C49)</f>
        <v>0</v>
      </c>
      <c r="D51" s="527">
        <f t="shared" si="2"/>
        <v>0</v>
      </c>
      <c r="E51" s="527">
        <f t="shared" si="2"/>
        <v>0</v>
      </c>
      <c r="F51" s="527">
        <f t="shared" si="2"/>
        <v>0</v>
      </c>
      <c r="G51" s="527">
        <f t="shared" si="2"/>
        <v>0</v>
      </c>
      <c r="H51" s="527">
        <f t="shared" si="2"/>
        <v>0</v>
      </c>
      <c r="I51" s="527">
        <f t="shared" si="2"/>
        <v>0</v>
      </c>
      <c r="J51" s="527">
        <f t="shared" si="2"/>
        <v>0</v>
      </c>
      <c r="K51" s="527">
        <f t="shared" si="2"/>
        <v>0</v>
      </c>
      <c r="L51" s="527">
        <f t="shared" si="2"/>
        <v>0</v>
      </c>
    </row>
    <row r="52" spans="1:12" ht="15" customHeight="1" thickTop="1" x14ac:dyDescent="0.2">
      <c r="C52" s="82"/>
    </row>
    <row r="53" spans="1:12" ht="15" customHeight="1" x14ac:dyDescent="0.2"/>
  </sheetData>
  <sheetProtection algorithmName="SHA-512" hashValue="eE7uDbdpungmVvOn2AFsRFtuY8VwBFmf53FimGuV2V5dCZqhBdgArhZ8S6eyyT6r6jTVpKbZpK0Qsj2QJ2LKMQ==" saltValue="aONtiPYaSqbJcnYZlbU8Ew==" spinCount="100000" sheet="1" objects="1" scenarios="1"/>
  <pageMargins left="0.5" right="0.5" top="1" bottom="1" header="0.5" footer="0.25"/>
  <pageSetup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1500-B155-41E7-A319-5C254F1B28E3}">
  <sheetPr>
    <pageSetUpPr fitToPage="1"/>
  </sheetPr>
  <dimension ref="A1:BT40"/>
  <sheetViews>
    <sheetView zoomScaleNormal="100" workbookViewId="0"/>
  </sheetViews>
  <sheetFormatPr defaultColWidth="8.88671875" defaultRowHeight="15" x14ac:dyDescent="0.2"/>
  <cols>
    <col min="1" max="1" width="33.21875" style="2" customWidth="1"/>
    <col min="2" max="6" width="16.6640625" style="2" customWidth="1"/>
    <col min="7" max="7" width="8.21875" style="2" customWidth="1"/>
    <col min="8" max="16384" width="8.88671875" style="2"/>
  </cols>
  <sheetData>
    <row r="1" spans="1:72" s="3" customFormat="1" ht="15" customHeight="1" x14ac:dyDescent="0.25">
      <c r="A1" s="53" t="str">
        <f>CONCATENATE("Schedule ",Chklst!A18," - ",Chklst!B18)</f>
        <v>Schedule C-5 - Fringe Benefits</v>
      </c>
      <c r="C1" s="246"/>
      <c r="D1" s="296" t="s">
        <v>141</v>
      </c>
      <c r="E1" s="304"/>
    </row>
    <row r="2" spans="1:72" s="3" customFormat="1" ht="12.75" x14ac:dyDescent="0.2">
      <c r="A2" s="3" t="str">
        <f>'Sch A'!$A$2</f>
        <v xml:space="preserve">SFN 941 (Rev. 05-24) </v>
      </c>
      <c r="C2" s="247"/>
      <c r="D2" s="298" t="s">
        <v>142</v>
      </c>
      <c r="E2" s="299">
        <f>'Sch A'!$C$2</f>
        <v>45108</v>
      </c>
    </row>
    <row r="3" spans="1:72" x14ac:dyDescent="0.2">
      <c r="A3" s="302">
        <f>'Sch A'!$A$5</f>
        <v>0</v>
      </c>
      <c r="C3" s="227"/>
      <c r="D3" s="300" t="s">
        <v>143</v>
      </c>
      <c r="E3" s="301">
        <f>'Sch A'!$C$3</f>
        <v>45473</v>
      </c>
    </row>
    <row r="4" spans="1:72" x14ac:dyDescent="0.2">
      <c r="A4" s="78"/>
    </row>
    <row r="5" spans="1:72" s="13" customFormat="1" ht="39" customHeight="1" x14ac:dyDescent="0.2">
      <c r="A5" s="504" t="s">
        <v>733</v>
      </c>
      <c r="B5" s="779" t="s">
        <v>734</v>
      </c>
      <c r="C5" s="780" t="s">
        <v>735</v>
      </c>
      <c r="D5" s="781" t="s">
        <v>736</v>
      </c>
      <c r="E5" s="528" t="s">
        <v>32</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13" customFormat="1" ht="15" customHeight="1" x14ac:dyDescent="0.2">
      <c r="A6" s="529" t="s">
        <v>312</v>
      </c>
      <c r="B6" s="530"/>
      <c r="C6" s="83"/>
      <c r="D6" s="83"/>
      <c r="E6" s="518">
        <f>SUM(C6:D6)</f>
        <v>0</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15" customHeight="1" x14ac:dyDescent="0.2">
      <c r="A7" s="531" t="s">
        <v>313</v>
      </c>
      <c r="B7" s="530"/>
      <c r="C7" s="83"/>
      <c r="D7" s="83"/>
      <c r="E7" s="518">
        <f t="shared" ref="E7:E16" si="0">SUM(C7:D7)</f>
        <v>0</v>
      </c>
    </row>
    <row r="8" spans="1:72" s="13" customFormat="1" ht="15" customHeight="1" x14ac:dyDescent="0.2">
      <c r="A8" s="531" t="s">
        <v>314</v>
      </c>
      <c r="B8" s="530"/>
      <c r="C8" s="83"/>
      <c r="D8" s="83"/>
      <c r="E8" s="518">
        <f t="shared" si="0"/>
        <v>0</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s="13" customFormat="1" ht="15" customHeight="1" x14ac:dyDescent="0.2">
      <c r="A9" s="531" t="s">
        <v>315</v>
      </c>
      <c r="B9" s="530"/>
      <c r="C9" s="83"/>
      <c r="D9" s="83"/>
      <c r="E9" s="518">
        <f t="shared" si="0"/>
        <v>0</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s="13" customFormat="1" ht="15" customHeight="1" x14ac:dyDescent="0.2">
      <c r="A10" s="531" t="s">
        <v>316</v>
      </c>
      <c r="B10" s="530"/>
      <c r="C10" s="83"/>
      <c r="D10" s="83"/>
      <c r="E10" s="518">
        <f t="shared" si="0"/>
        <v>0</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s="13" customFormat="1" ht="15" customHeight="1" x14ac:dyDescent="0.2">
      <c r="A11" s="532" t="s">
        <v>317</v>
      </c>
      <c r="B11" s="530"/>
      <c r="C11" s="83"/>
      <c r="D11" s="83"/>
      <c r="E11" s="518">
        <f t="shared" si="0"/>
        <v>0</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s="13" customFormat="1" ht="15" customHeight="1" x14ac:dyDescent="0.2">
      <c r="A12" s="532" t="s">
        <v>318</v>
      </c>
      <c r="B12" s="530"/>
      <c r="C12" s="83"/>
      <c r="D12" s="83"/>
      <c r="E12" s="518">
        <f t="shared" si="0"/>
        <v>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s="13" customFormat="1" ht="15" customHeight="1" x14ac:dyDescent="0.2">
      <c r="A13" s="532" t="s">
        <v>319</v>
      </c>
      <c r="B13" s="530"/>
      <c r="C13" s="83"/>
      <c r="D13" s="83"/>
      <c r="E13" s="518">
        <f t="shared" si="0"/>
        <v>0</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s="13" customFormat="1" ht="15" customHeight="1" x14ac:dyDescent="0.2">
      <c r="A14" s="532" t="s">
        <v>320</v>
      </c>
      <c r="B14" s="530"/>
      <c r="C14" s="83"/>
      <c r="D14" s="83"/>
      <c r="E14" s="518">
        <f t="shared" si="0"/>
        <v>0</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s="13" customFormat="1" ht="15" customHeight="1" x14ac:dyDescent="0.2">
      <c r="A15" s="532" t="s">
        <v>321</v>
      </c>
      <c r="B15" s="530"/>
      <c r="C15" s="83"/>
      <c r="D15" s="83"/>
      <c r="E15" s="518">
        <f t="shared" si="0"/>
        <v>0</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72" s="13" customFormat="1" ht="15" customHeight="1" x14ac:dyDescent="0.2">
      <c r="A16" s="533" t="s">
        <v>322</v>
      </c>
      <c r="B16" s="530"/>
      <c r="C16" s="83"/>
      <c r="D16" s="83"/>
      <c r="E16" s="518">
        <f t="shared" si="0"/>
        <v>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s="13" customFormat="1" ht="15" customHeight="1" thickBot="1" x14ac:dyDescent="0.25">
      <c r="A17" s="534"/>
      <c r="B17" s="2"/>
      <c r="C17" s="527">
        <f>SUM(C6:C16)</f>
        <v>0</v>
      </c>
      <c r="D17" s="527">
        <f>SUM(D6:D16)</f>
        <v>0</v>
      </c>
      <c r="E17" s="527">
        <f>SUM(E6:E16)</f>
        <v>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row>
    <row r="18" spans="1:72" s="84" customFormat="1" ht="15" customHeight="1" thickTop="1" x14ac:dyDescent="0.2">
      <c r="C18" s="84" t="s">
        <v>323</v>
      </c>
      <c r="D18" s="84" t="s">
        <v>324</v>
      </c>
      <c r="E18" s="84" t="s">
        <v>325</v>
      </c>
    </row>
    <row r="19" spans="1:72" ht="15" customHeight="1" x14ac:dyDescent="0.2">
      <c r="A19" s="80"/>
      <c r="C19" s="12"/>
      <c r="F19" s="85"/>
    </row>
    <row r="20" spans="1:72" ht="30" customHeight="1" x14ac:dyDescent="0.2">
      <c r="A20" s="782" t="s">
        <v>737</v>
      </c>
      <c r="B20" s="782" t="s">
        <v>7</v>
      </c>
      <c r="C20" s="782" t="s">
        <v>738</v>
      </c>
      <c r="D20" s="782" t="s">
        <v>739</v>
      </c>
      <c r="E20" s="782" t="s">
        <v>219</v>
      </c>
      <c r="F20" s="782" t="s">
        <v>32</v>
      </c>
    </row>
    <row r="21" spans="1:72" ht="15" customHeight="1" x14ac:dyDescent="0.2">
      <c r="A21" s="86" t="s">
        <v>326</v>
      </c>
      <c r="B21" s="518">
        <f>+'Sch C-4'!$D$7</f>
        <v>0</v>
      </c>
      <c r="C21" s="232">
        <f>IFERROR(ROUND(B21/$B$29,8),)</f>
        <v>0</v>
      </c>
      <c r="D21" s="518">
        <f t="shared" ref="D21:D28" si="1">ROUND(+$D$17*C21,8)</f>
        <v>0</v>
      </c>
      <c r="E21" s="83"/>
      <c r="F21" s="518">
        <f t="shared" ref="F21:F28" si="2">SUM(D21:E21)</f>
        <v>0</v>
      </c>
    </row>
    <row r="22" spans="1:72" ht="15" customHeight="1" x14ac:dyDescent="0.2">
      <c r="A22" s="86" t="s">
        <v>327</v>
      </c>
      <c r="B22" s="518">
        <f>+'Sch C-4'!$E$7</f>
        <v>0</v>
      </c>
      <c r="C22" s="232">
        <f t="shared" ref="C22:C28" si="3">IFERROR(ROUND(B22/$B$29,8),)</f>
        <v>0</v>
      </c>
      <c r="D22" s="518">
        <f t="shared" si="1"/>
        <v>0</v>
      </c>
      <c r="E22" s="83"/>
      <c r="F22" s="518">
        <f t="shared" si="2"/>
        <v>0</v>
      </c>
    </row>
    <row r="23" spans="1:72" ht="15" customHeight="1" x14ac:dyDescent="0.2">
      <c r="A23" s="535" t="s">
        <v>12</v>
      </c>
      <c r="B23" s="518">
        <f>+'Sch C-4'!$F$7</f>
        <v>0</v>
      </c>
      <c r="C23" s="232">
        <f t="shared" si="3"/>
        <v>0</v>
      </c>
      <c r="D23" s="518">
        <f t="shared" si="1"/>
        <v>0</v>
      </c>
      <c r="E23" s="83"/>
      <c r="F23" s="518">
        <f t="shared" si="2"/>
        <v>0</v>
      </c>
    </row>
    <row r="24" spans="1:72" ht="15" customHeight="1" x14ac:dyDescent="0.2">
      <c r="A24" s="86" t="s">
        <v>15</v>
      </c>
      <c r="B24" s="518">
        <f>+'Sch C-4'!$G$7</f>
        <v>0</v>
      </c>
      <c r="C24" s="232">
        <f t="shared" si="3"/>
        <v>0</v>
      </c>
      <c r="D24" s="518">
        <f t="shared" si="1"/>
        <v>0</v>
      </c>
      <c r="E24" s="83"/>
      <c r="F24" s="518">
        <f t="shared" si="2"/>
        <v>0</v>
      </c>
    </row>
    <row r="25" spans="1:72" ht="15" customHeight="1" x14ac:dyDescent="0.2">
      <c r="A25" s="535" t="s">
        <v>18</v>
      </c>
      <c r="B25" s="518">
        <f>+'Sch C-4'!$H$7</f>
        <v>0</v>
      </c>
      <c r="C25" s="232">
        <f t="shared" si="3"/>
        <v>0</v>
      </c>
      <c r="D25" s="518">
        <f t="shared" si="1"/>
        <v>0</v>
      </c>
      <c r="E25" s="83"/>
      <c r="F25" s="518">
        <f t="shared" si="2"/>
        <v>0</v>
      </c>
    </row>
    <row r="26" spans="1:72" ht="15" customHeight="1" x14ac:dyDescent="0.2">
      <c r="A26" s="86" t="s">
        <v>328</v>
      </c>
      <c r="B26" s="518">
        <f>+'Sch C-4'!$I$7</f>
        <v>0</v>
      </c>
      <c r="C26" s="232">
        <f t="shared" si="3"/>
        <v>0</v>
      </c>
      <c r="D26" s="518">
        <f t="shared" si="1"/>
        <v>0</v>
      </c>
      <c r="E26" s="83"/>
      <c r="F26" s="518">
        <f t="shared" si="2"/>
        <v>0</v>
      </c>
    </row>
    <row r="27" spans="1:72" ht="15" customHeight="1" x14ac:dyDescent="0.2">
      <c r="A27" s="86" t="s">
        <v>25</v>
      </c>
      <c r="B27" s="518">
        <f>'Sch C-4'!K7</f>
        <v>0</v>
      </c>
      <c r="C27" s="232">
        <f t="shared" si="3"/>
        <v>0</v>
      </c>
      <c r="D27" s="518">
        <f t="shared" si="1"/>
        <v>0</v>
      </c>
      <c r="E27" s="83"/>
      <c r="F27" s="518">
        <f t="shared" si="2"/>
        <v>0</v>
      </c>
    </row>
    <row r="28" spans="1:72" ht="15" customHeight="1" x14ac:dyDescent="0.2">
      <c r="A28" s="86" t="s">
        <v>176</v>
      </c>
      <c r="B28" s="518">
        <f>+'Sch C-4'!$L$7</f>
        <v>0</v>
      </c>
      <c r="C28" s="232">
        <f t="shared" si="3"/>
        <v>0</v>
      </c>
      <c r="D28" s="518">
        <f t="shared" si="1"/>
        <v>0</v>
      </c>
      <c r="E28" s="83"/>
      <c r="F28" s="518">
        <f t="shared" si="2"/>
        <v>0</v>
      </c>
    </row>
    <row r="29" spans="1:72" ht="15" customHeight="1" thickBot="1" x14ac:dyDescent="0.25">
      <c r="A29" s="536" t="s">
        <v>329</v>
      </c>
      <c r="B29" s="527">
        <f t="shared" ref="B29:E29" si="4">SUM(B21:B28)</f>
        <v>0</v>
      </c>
      <c r="C29" s="527">
        <f>SUM(C21:C28)</f>
        <v>0</v>
      </c>
      <c r="D29" s="527">
        <f>SUM(D21:D28)</f>
        <v>0</v>
      </c>
      <c r="E29" s="527">
        <f t="shared" si="4"/>
        <v>0</v>
      </c>
      <c r="F29" s="527">
        <f>SUM(F21:F28)</f>
        <v>0</v>
      </c>
    </row>
    <row r="30" spans="1:72" s="84" customFormat="1" ht="15" customHeight="1" thickTop="1" x14ac:dyDescent="0.2">
      <c r="B30" s="84" t="s">
        <v>330</v>
      </c>
      <c r="C30" s="84" t="s">
        <v>331</v>
      </c>
      <c r="D30" s="84" t="s">
        <v>324</v>
      </c>
      <c r="E30" s="84" t="s">
        <v>323</v>
      </c>
      <c r="F30" s="537" t="s">
        <v>325</v>
      </c>
    </row>
    <row r="31" spans="1:72" s="84" customFormat="1" ht="15" customHeight="1" x14ac:dyDescent="0.2"/>
    <row r="32" spans="1:72" s="78" customFormat="1" ht="15" customHeight="1" x14ac:dyDescent="0.2">
      <c r="A32" s="78" t="s">
        <v>332</v>
      </c>
    </row>
    <row r="33" spans="1:5" s="78" customFormat="1" ht="15" customHeight="1" x14ac:dyDescent="0.2">
      <c r="A33" s="78" t="s">
        <v>333</v>
      </c>
      <c r="D33" s="87"/>
      <c r="E33" s="87"/>
    </row>
    <row r="34" spans="1:5" s="78" customFormat="1" ht="15" customHeight="1" x14ac:dyDescent="0.2">
      <c r="A34" s="78" t="s">
        <v>334</v>
      </c>
    </row>
    <row r="35" spans="1:5" s="78" customFormat="1" ht="15" customHeight="1" x14ac:dyDescent="0.2">
      <c r="A35" s="78" t="s">
        <v>335</v>
      </c>
    </row>
    <row r="36" spans="1:5" s="78" customFormat="1" ht="15" customHeight="1" x14ac:dyDescent="0.2">
      <c r="A36" s="78" t="s">
        <v>336</v>
      </c>
    </row>
    <row r="37" spans="1:5" s="78" customFormat="1" ht="15" customHeight="1" x14ac:dyDescent="0.2">
      <c r="A37" s="78" t="s">
        <v>337</v>
      </c>
    </row>
    <row r="38" spans="1:5" s="78" customFormat="1" ht="15" customHeight="1" x14ac:dyDescent="0.2">
      <c r="D38" s="233">
        <f>+D17-D29</f>
        <v>0</v>
      </c>
      <c r="E38" s="157" t="s">
        <v>34</v>
      </c>
    </row>
    <row r="39" spans="1:5" ht="15" customHeight="1" x14ac:dyDescent="0.2"/>
    <row r="40" spans="1:5" ht="15" customHeight="1" x14ac:dyDescent="0.2"/>
  </sheetData>
  <sheetProtection algorithmName="SHA-512" hashValue="3b3dj3fw9zPoaaL1cFO4bixUMz4KeGlC+xJf3Yh2PVd4B6HI9dIeDX2yt8uWPblCE795/bFa8OtnClIj2XuwXA==" saltValue="H/KJUXQyBiaF7Tl1+QU4TQ==" spinCount="100000" sheet="1" objects="1" scenarios="1"/>
  <pageMargins left="0.75" right="0.5" top="1" bottom="1" header="0.5" footer="0.5"/>
  <pageSetup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B01F-D420-486B-AD04-B9A59F757D8C}">
  <sheetPr transitionEvaluation="1">
    <pageSetUpPr fitToPage="1"/>
  </sheetPr>
  <dimension ref="A1:K138"/>
  <sheetViews>
    <sheetView zoomScaleNormal="100" workbookViewId="0"/>
  </sheetViews>
  <sheetFormatPr defaultColWidth="9.77734375" defaultRowHeight="15" x14ac:dyDescent="0.2"/>
  <cols>
    <col min="1" max="1" width="24.33203125" style="2" customWidth="1"/>
    <col min="2" max="2" width="9.77734375" style="2" customWidth="1"/>
    <col min="3" max="11" width="9.5546875" style="2" customWidth="1"/>
    <col min="12" max="16384" width="9.77734375" style="2"/>
  </cols>
  <sheetData>
    <row r="1" spans="1:11" s="3" customFormat="1" ht="15" customHeight="1" x14ac:dyDescent="0.25">
      <c r="A1" s="53" t="str">
        <f>CONCATENATE("Schedule ",Chklst!A19," - ",Chklst!B19)</f>
        <v>Schedule C-5a - Salaries</v>
      </c>
      <c r="F1" s="88"/>
      <c r="H1" s="246"/>
      <c r="I1" s="246"/>
      <c r="J1" s="296" t="s">
        <v>141</v>
      </c>
      <c r="K1" s="297"/>
    </row>
    <row r="2" spans="1:11" s="3" customFormat="1" ht="15" customHeight="1" x14ac:dyDescent="0.2">
      <c r="A2" s="3" t="str">
        <f>'Sch A'!$A$2</f>
        <v xml:space="preserve">SFN 941 (Rev. 05-24) </v>
      </c>
      <c r="F2" s="88"/>
      <c r="H2" s="247"/>
      <c r="I2" s="247"/>
      <c r="J2" s="298" t="s">
        <v>142</v>
      </c>
      <c r="K2" s="299">
        <f>'Sch A'!$C$2</f>
        <v>45108</v>
      </c>
    </row>
    <row r="3" spans="1:11" s="3" customFormat="1" ht="15" customHeight="1" x14ac:dyDescent="0.2">
      <c r="A3" s="302">
        <f>'Sch A'!$A$5</f>
        <v>0</v>
      </c>
      <c r="F3" s="88"/>
      <c r="H3" s="246"/>
      <c r="I3" s="246"/>
      <c r="J3" s="300" t="s">
        <v>143</v>
      </c>
      <c r="K3" s="301">
        <f>'Sch A'!$C$3</f>
        <v>45473</v>
      </c>
    </row>
    <row r="4" spans="1:11" ht="15" customHeight="1" x14ac:dyDescent="0.2">
      <c r="A4" s="89"/>
      <c r="B4" s="90"/>
    </row>
    <row r="5" spans="1:11" s="3" customFormat="1" ht="25.5" x14ac:dyDescent="0.2">
      <c r="A5" s="524" t="s">
        <v>338</v>
      </c>
      <c r="B5" s="524" t="s">
        <v>339</v>
      </c>
      <c r="C5" s="524" t="s">
        <v>340</v>
      </c>
      <c r="D5" s="524" t="s">
        <v>326</v>
      </c>
      <c r="E5" s="524" t="s">
        <v>327</v>
      </c>
      <c r="F5" s="524" t="s">
        <v>12</v>
      </c>
      <c r="G5" s="524" t="s">
        <v>15</v>
      </c>
      <c r="H5" s="524" t="s">
        <v>18</v>
      </c>
      <c r="I5" s="525" t="s">
        <v>341</v>
      </c>
      <c r="J5" s="525" t="s">
        <v>25</v>
      </c>
      <c r="K5" s="525" t="s">
        <v>27</v>
      </c>
    </row>
    <row r="6" spans="1:11" ht="15" customHeight="1" x14ac:dyDescent="0.2">
      <c r="A6" s="91"/>
      <c r="B6" s="538" t="s">
        <v>342</v>
      </c>
      <c r="C6" s="539">
        <f>SUM(D6:K6)</f>
        <v>0</v>
      </c>
      <c r="D6" s="92"/>
      <c r="E6" s="92"/>
      <c r="F6" s="92"/>
      <c r="G6" s="92"/>
      <c r="H6" s="92"/>
      <c r="I6" s="92"/>
      <c r="J6" s="92"/>
      <c r="K6" s="92"/>
    </row>
    <row r="7" spans="1:11" ht="15" customHeight="1" x14ac:dyDescent="0.2">
      <c r="A7" s="91"/>
      <c r="B7" s="538" t="s">
        <v>343</v>
      </c>
      <c r="C7" s="539">
        <f t="shared" ref="C7:C70" si="0">SUM(D7:K7)</f>
        <v>0</v>
      </c>
      <c r="D7" s="92"/>
      <c r="E7" s="92"/>
      <c r="F7" s="92"/>
      <c r="G7" s="92"/>
      <c r="H7" s="92"/>
      <c r="I7" s="92"/>
      <c r="J7" s="92"/>
      <c r="K7" s="92"/>
    </row>
    <row r="8" spans="1:11" ht="15" customHeight="1" x14ac:dyDescent="0.2">
      <c r="A8" s="91"/>
      <c r="B8" s="538" t="s">
        <v>344</v>
      </c>
      <c r="C8" s="539">
        <f t="shared" si="0"/>
        <v>0</v>
      </c>
      <c r="D8" s="92"/>
      <c r="E8" s="92"/>
      <c r="F8" s="92"/>
      <c r="G8" s="92"/>
      <c r="H8" s="92"/>
      <c r="I8" s="92"/>
      <c r="J8" s="92"/>
      <c r="K8" s="92"/>
    </row>
    <row r="9" spans="1:11" ht="15" customHeight="1" x14ac:dyDescent="0.2">
      <c r="A9" s="91"/>
      <c r="B9" s="538" t="s">
        <v>345</v>
      </c>
      <c r="C9" s="539">
        <f t="shared" si="0"/>
        <v>0</v>
      </c>
      <c r="D9" s="92"/>
      <c r="E9" s="92"/>
      <c r="F9" s="92"/>
      <c r="G9" s="92"/>
      <c r="H9" s="92"/>
      <c r="I9" s="92"/>
      <c r="J9" s="92"/>
      <c r="K9" s="92"/>
    </row>
    <row r="10" spans="1:11" ht="15" customHeight="1" x14ac:dyDescent="0.2">
      <c r="A10" s="91"/>
      <c r="B10" s="538" t="s">
        <v>346</v>
      </c>
      <c r="C10" s="539">
        <f t="shared" si="0"/>
        <v>0</v>
      </c>
      <c r="D10" s="92"/>
      <c r="E10" s="92"/>
      <c r="F10" s="92"/>
      <c r="G10" s="92"/>
      <c r="H10" s="92"/>
      <c r="I10" s="92"/>
      <c r="J10" s="92"/>
      <c r="K10" s="92"/>
    </row>
    <row r="11" spans="1:11" ht="15" customHeight="1" x14ac:dyDescent="0.2">
      <c r="A11" s="91"/>
      <c r="B11" s="538" t="s">
        <v>347</v>
      </c>
      <c r="C11" s="539">
        <f t="shared" si="0"/>
        <v>0</v>
      </c>
      <c r="D11" s="92"/>
      <c r="E11" s="92"/>
      <c r="F11" s="92"/>
      <c r="G11" s="92"/>
      <c r="H11" s="92"/>
      <c r="I11" s="92"/>
      <c r="J11" s="92"/>
      <c r="K11" s="92"/>
    </row>
    <row r="12" spans="1:11" ht="15" customHeight="1" x14ac:dyDescent="0.2">
      <c r="A12" s="91"/>
      <c r="B12" s="538" t="s">
        <v>348</v>
      </c>
      <c r="C12" s="539">
        <f t="shared" si="0"/>
        <v>0</v>
      </c>
      <c r="D12" s="92"/>
      <c r="E12" s="92"/>
      <c r="F12" s="92"/>
      <c r="G12" s="92"/>
      <c r="H12" s="92"/>
      <c r="I12" s="92"/>
      <c r="J12" s="92"/>
      <c r="K12" s="92"/>
    </row>
    <row r="13" spans="1:11" ht="15" customHeight="1" x14ac:dyDescent="0.2">
      <c r="A13" s="91"/>
      <c r="B13" s="538" t="s">
        <v>349</v>
      </c>
      <c r="C13" s="539">
        <f t="shared" si="0"/>
        <v>0</v>
      </c>
      <c r="D13" s="92"/>
      <c r="E13" s="92"/>
      <c r="F13" s="92"/>
      <c r="G13" s="92"/>
      <c r="H13" s="92"/>
      <c r="I13" s="92"/>
      <c r="J13" s="92"/>
      <c r="K13" s="92"/>
    </row>
    <row r="14" spans="1:11" ht="15" customHeight="1" x14ac:dyDescent="0.2">
      <c r="A14" s="91"/>
      <c r="B14" s="538" t="s">
        <v>350</v>
      </c>
      <c r="C14" s="539">
        <f t="shared" si="0"/>
        <v>0</v>
      </c>
      <c r="D14" s="92"/>
      <c r="E14" s="92"/>
      <c r="F14" s="92"/>
      <c r="G14" s="92"/>
      <c r="H14" s="92"/>
      <c r="I14" s="92"/>
      <c r="J14" s="92"/>
      <c r="K14" s="92"/>
    </row>
    <row r="15" spans="1:11" ht="15" customHeight="1" x14ac:dyDescent="0.2">
      <c r="A15" s="91"/>
      <c r="B15" s="538" t="s">
        <v>351</v>
      </c>
      <c r="C15" s="539">
        <f t="shared" si="0"/>
        <v>0</v>
      </c>
      <c r="D15" s="92"/>
      <c r="E15" s="92"/>
      <c r="F15" s="92"/>
      <c r="G15" s="92"/>
      <c r="H15" s="92"/>
      <c r="I15" s="92"/>
      <c r="J15" s="92"/>
      <c r="K15" s="92"/>
    </row>
    <row r="16" spans="1:11" ht="15" customHeight="1" x14ac:dyDescent="0.2">
      <c r="A16" s="91"/>
      <c r="B16" s="538" t="s">
        <v>352</v>
      </c>
      <c r="C16" s="539">
        <f t="shared" si="0"/>
        <v>0</v>
      </c>
      <c r="D16" s="92"/>
      <c r="E16" s="92"/>
      <c r="F16" s="92"/>
      <c r="G16" s="92"/>
      <c r="H16" s="92"/>
      <c r="I16" s="92"/>
      <c r="J16" s="92"/>
      <c r="K16" s="92"/>
    </row>
    <row r="17" spans="1:11" ht="15" customHeight="1" x14ac:dyDescent="0.2">
      <c r="A17" s="91"/>
      <c r="B17" s="538" t="s">
        <v>353</v>
      </c>
      <c r="C17" s="539">
        <f t="shared" si="0"/>
        <v>0</v>
      </c>
      <c r="D17" s="92"/>
      <c r="E17" s="92"/>
      <c r="F17" s="92"/>
      <c r="G17" s="92"/>
      <c r="H17" s="92"/>
      <c r="I17" s="92"/>
      <c r="J17" s="92"/>
      <c r="K17" s="92"/>
    </row>
    <row r="18" spans="1:11" ht="15" customHeight="1" x14ac:dyDescent="0.2">
      <c r="A18" s="91"/>
      <c r="B18" s="538" t="s">
        <v>354</v>
      </c>
      <c r="C18" s="539">
        <f t="shared" si="0"/>
        <v>0</v>
      </c>
      <c r="D18" s="92"/>
      <c r="E18" s="92"/>
      <c r="F18" s="92"/>
      <c r="G18" s="92"/>
      <c r="H18" s="92"/>
      <c r="I18" s="92"/>
      <c r="J18" s="92"/>
      <c r="K18" s="92"/>
    </row>
    <row r="19" spans="1:11" ht="15" customHeight="1" x14ac:dyDescent="0.2">
      <c r="A19" s="91"/>
      <c r="B19" s="538" t="s">
        <v>355</v>
      </c>
      <c r="C19" s="539">
        <f t="shared" si="0"/>
        <v>0</v>
      </c>
      <c r="D19" s="92"/>
      <c r="E19" s="92"/>
      <c r="F19" s="92"/>
      <c r="G19" s="92"/>
      <c r="H19" s="92"/>
      <c r="I19" s="92"/>
      <c r="J19" s="92"/>
      <c r="K19" s="92"/>
    </row>
    <row r="20" spans="1:11" ht="15" customHeight="1" x14ac:dyDescent="0.2">
      <c r="A20" s="91"/>
      <c r="B20" s="538" t="s">
        <v>356</v>
      </c>
      <c r="C20" s="539">
        <f t="shared" si="0"/>
        <v>0</v>
      </c>
      <c r="D20" s="92"/>
      <c r="E20" s="92"/>
      <c r="F20" s="92"/>
      <c r="G20" s="92"/>
      <c r="H20" s="92"/>
      <c r="I20" s="92"/>
      <c r="J20" s="92"/>
      <c r="K20" s="92"/>
    </row>
    <row r="21" spans="1:11" ht="15" customHeight="1" x14ac:dyDescent="0.2">
      <c r="A21" s="91"/>
      <c r="B21" s="538" t="s">
        <v>357</v>
      </c>
      <c r="C21" s="539">
        <f t="shared" si="0"/>
        <v>0</v>
      </c>
      <c r="D21" s="92"/>
      <c r="E21" s="92"/>
      <c r="F21" s="92"/>
      <c r="G21" s="92"/>
      <c r="H21" s="92"/>
      <c r="I21" s="92"/>
      <c r="J21" s="92"/>
      <c r="K21" s="92"/>
    </row>
    <row r="22" spans="1:11" ht="15" customHeight="1" x14ac:dyDescent="0.2">
      <c r="A22" s="91"/>
      <c r="B22" s="538" t="s">
        <v>358</v>
      </c>
      <c r="C22" s="539">
        <f t="shared" si="0"/>
        <v>0</v>
      </c>
      <c r="D22" s="92"/>
      <c r="E22" s="92"/>
      <c r="F22" s="92"/>
      <c r="G22" s="92"/>
      <c r="H22" s="92"/>
      <c r="I22" s="92"/>
      <c r="J22" s="92"/>
      <c r="K22" s="92"/>
    </row>
    <row r="23" spans="1:11" ht="15" customHeight="1" x14ac:dyDescent="0.2">
      <c r="A23" s="91"/>
      <c r="B23" s="538" t="s">
        <v>359</v>
      </c>
      <c r="C23" s="539">
        <f t="shared" si="0"/>
        <v>0</v>
      </c>
      <c r="D23" s="92"/>
      <c r="E23" s="92"/>
      <c r="F23" s="92"/>
      <c r="G23" s="92"/>
      <c r="H23" s="92"/>
      <c r="I23" s="92"/>
      <c r="J23" s="92"/>
      <c r="K23" s="92"/>
    </row>
    <row r="24" spans="1:11" ht="15" customHeight="1" x14ac:dyDescent="0.2">
      <c r="A24" s="91"/>
      <c r="B24" s="538" t="s">
        <v>360</v>
      </c>
      <c r="C24" s="539">
        <f t="shared" si="0"/>
        <v>0</v>
      </c>
      <c r="D24" s="92"/>
      <c r="E24" s="92"/>
      <c r="F24" s="92"/>
      <c r="G24" s="92"/>
      <c r="H24" s="92"/>
      <c r="I24" s="92"/>
      <c r="J24" s="92"/>
      <c r="K24" s="92"/>
    </row>
    <row r="25" spans="1:11" ht="15" customHeight="1" x14ac:dyDescent="0.2">
      <c r="A25" s="91"/>
      <c r="B25" s="538" t="s">
        <v>361</v>
      </c>
      <c r="C25" s="539">
        <f t="shared" si="0"/>
        <v>0</v>
      </c>
      <c r="D25" s="92"/>
      <c r="E25" s="92"/>
      <c r="F25" s="92"/>
      <c r="G25" s="92"/>
      <c r="H25" s="92"/>
      <c r="I25" s="92"/>
      <c r="J25" s="92"/>
      <c r="K25" s="92"/>
    </row>
    <row r="26" spans="1:11" ht="15" customHeight="1" x14ac:dyDescent="0.2">
      <c r="A26" s="91"/>
      <c r="B26" s="538" t="s">
        <v>362</v>
      </c>
      <c r="C26" s="539">
        <f t="shared" si="0"/>
        <v>0</v>
      </c>
      <c r="D26" s="92"/>
      <c r="E26" s="92"/>
      <c r="F26" s="92"/>
      <c r="G26" s="92"/>
      <c r="H26" s="92"/>
      <c r="I26" s="92"/>
      <c r="J26" s="92"/>
      <c r="K26" s="92"/>
    </row>
    <row r="27" spans="1:11" ht="15" customHeight="1" x14ac:dyDescent="0.2">
      <c r="A27" s="91"/>
      <c r="B27" s="538" t="s">
        <v>363</v>
      </c>
      <c r="C27" s="539">
        <f t="shared" si="0"/>
        <v>0</v>
      </c>
      <c r="D27" s="92"/>
      <c r="E27" s="92"/>
      <c r="F27" s="92"/>
      <c r="G27" s="92"/>
      <c r="H27" s="92"/>
      <c r="I27" s="92"/>
      <c r="J27" s="92"/>
      <c r="K27" s="92"/>
    </row>
    <row r="28" spans="1:11" ht="15" customHeight="1" x14ac:dyDescent="0.2">
      <c r="A28" s="91"/>
      <c r="B28" s="538" t="s">
        <v>364</v>
      </c>
      <c r="C28" s="539">
        <f t="shared" si="0"/>
        <v>0</v>
      </c>
      <c r="D28" s="92"/>
      <c r="E28" s="92"/>
      <c r="F28" s="92"/>
      <c r="G28" s="92"/>
      <c r="H28" s="92"/>
      <c r="I28" s="92"/>
      <c r="J28" s="92"/>
      <c r="K28" s="92"/>
    </row>
    <row r="29" spans="1:11" ht="15" customHeight="1" x14ac:dyDescent="0.2">
      <c r="A29" s="91"/>
      <c r="B29" s="538" t="s">
        <v>365</v>
      </c>
      <c r="C29" s="539">
        <f t="shared" si="0"/>
        <v>0</v>
      </c>
      <c r="D29" s="92"/>
      <c r="E29" s="92"/>
      <c r="F29" s="92"/>
      <c r="G29" s="92"/>
      <c r="H29" s="92"/>
      <c r="I29" s="92"/>
      <c r="J29" s="92"/>
      <c r="K29" s="92"/>
    </row>
    <row r="30" spans="1:11" ht="15" customHeight="1" x14ac:dyDescent="0.2">
      <c r="A30" s="91"/>
      <c r="B30" s="538" t="s">
        <v>366</v>
      </c>
      <c r="C30" s="539">
        <f t="shared" si="0"/>
        <v>0</v>
      </c>
      <c r="D30" s="92"/>
      <c r="E30" s="92"/>
      <c r="F30" s="92"/>
      <c r="G30" s="92"/>
      <c r="H30" s="92"/>
      <c r="I30" s="92"/>
      <c r="J30" s="92"/>
      <c r="K30" s="92"/>
    </row>
    <row r="31" spans="1:11" ht="15" customHeight="1" x14ac:dyDescent="0.2">
      <c r="A31" s="91"/>
      <c r="B31" s="538" t="s">
        <v>367</v>
      </c>
      <c r="C31" s="539">
        <f t="shared" si="0"/>
        <v>0</v>
      </c>
      <c r="D31" s="92"/>
      <c r="E31" s="92"/>
      <c r="F31" s="92"/>
      <c r="G31" s="92"/>
      <c r="H31" s="92"/>
      <c r="I31" s="92"/>
      <c r="J31" s="92"/>
      <c r="K31" s="92"/>
    </row>
    <row r="32" spans="1:11" ht="15" customHeight="1" x14ac:dyDescent="0.2">
      <c r="A32" s="91"/>
      <c r="B32" s="538" t="s">
        <v>368</v>
      </c>
      <c r="C32" s="539">
        <f t="shared" si="0"/>
        <v>0</v>
      </c>
      <c r="D32" s="92"/>
      <c r="E32" s="92"/>
      <c r="F32" s="92"/>
      <c r="G32" s="92"/>
      <c r="H32" s="92"/>
      <c r="I32" s="92"/>
      <c r="J32" s="92"/>
      <c r="K32" s="92"/>
    </row>
    <row r="33" spans="1:11" ht="15" customHeight="1" x14ac:dyDescent="0.2">
      <c r="A33" s="91"/>
      <c r="B33" s="538" t="s">
        <v>369</v>
      </c>
      <c r="C33" s="539">
        <f t="shared" si="0"/>
        <v>0</v>
      </c>
      <c r="D33" s="92"/>
      <c r="E33" s="92"/>
      <c r="F33" s="92"/>
      <c r="G33" s="92"/>
      <c r="H33" s="92"/>
      <c r="I33" s="92"/>
      <c r="J33" s="92"/>
      <c r="K33" s="92"/>
    </row>
    <row r="34" spans="1:11" ht="15" customHeight="1" x14ac:dyDescent="0.2">
      <c r="A34" s="91"/>
      <c r="B34" s="538" t="s">
        <v>370</v>
      </c>
      <c r="C34" s="539">
        <f t="shared" si="0"/>
        <v>0</v>
      </c>
      <c r="D34" s="92"/>
      <c r="E34" s="92"/>
      <c r="F34" s="92"/>
      <c r="G34" s="92"/>
      <c r="H34" s="92"/>
      <c r="I34" s="92"/>
      <c r="J34" s="92"/>
      <c r="K34" s="92"/>
    </row>
    <row r="35" spans="1:11" ht="15" customHeight="1" x14ac:dyDescent="0.2">
      <c r="A35" s="91"/>
      <c r="B35" s="538" t="s">
        <v>371</v>
      </c>
      <c r="C35" s="539">
        <f t="shared" si="0"/>
        <v>0</v>
      </c>
      <c r="D35" s="92"/>
      <c r="E35" s="92"/>
      <c r="F35" s="92"/>
      <c r="G35" s="92"/>
      <c r="H35" s="92"/>
      <c r="I35" s="92"/>
      <c r="J35" s="92"/>
      <c r="K35" s="92"/>
    </row>
    <row r="36" spans="1:11" ht="15" customHeight="1" x14ac:dyDescent="0.2">
      <c r="A36" s="91"/>
      <c r="B36" s="538" t="s">
        <v>372</v>
      </c>
      <c r="C36" s="539">
        <f t="shared" si="0"/>
        <v>0</v>
      </c>
      <c r="D36" s="92"/>
      <c r="E36" s="92"/>
      <c r="F36" s="92"/>
      <c r="G36" s="92"/>
      <c r="H36" s="92"/>
      <c r="I36" s="92"/>
      <c r="J36" s="92"/>
      <c r="K36" s="92"/>
    </row>
    <row r="37" spans="1:11" ht="15" customHeight="1" x14ac:dyDescent="0.2">
      <c r="A37" s="91"/>
      <c r="B37" s="538" t="s">
        <v>373</v>
      </c>
      <c r="C37" s="539">
        <f t="shared" si="0"/>
        <v>0</v>
      </c>
      <c r="D37" s="92"/>
      <c r="E37" s="92"/>
      <c r="F37" s="92"/>
      <c r="G37" s="92"/>
      <c r="H37" s="92"/>
      <c r="I37" s="92"/>
      <c r="J37" s="92"/>
      <c r="K37" s="92"/>
    </row>
    <row r="38" spans="1:11" ht="15" customHeight="1" x14ac:dyDescent="0.2">
      <c r="A38" s="91"/>
      <c r="B38" s="538" t="s">
        <v>374</v>
      </c>
      <c r="C38" s="539">
        <f t="shared" si="0"/>
        <v>0</v>
      </c>
      <c r="D38" s="92"/>
      <c r="E38" s="92"/>
      <c r="F38" s="92"/>
      <c r="G38" s="92"/>
      <c r="H38" s="92"/>
      <c r="I38" s="92"/>
      <c r="J38" s="92"/>
      <c r="K38" s="92"/>
    </row>
    <row r="39" spans="1:11" ht="15" customHeight="1" x14ac:dyDescent="0.2">
      <c r="A39" s="91"/>
      <c r="B39" s="538" t="s">
        <v>375</v>
      </c>
      <c r="C39" s="539">
        <f t="shared" si="0"/>
        <v>0</v>
      </c>
      <c r="D39" s="92"/>
      <c r="E39" s="92"/>
      <c r="F39" s="92"/>
      <c r="G39" s="92"/>
      <c r="H39" s="92"/>
      <c r="I39" s="92"/>
      <c r="J39" s="92"/>
      <c r="K39" s="92"/>
    </row>
    <row r="40" spans="1:11" ht="15" customHeight="1" x14ac:dyDescent="0.2">
      <c r="A40" s="91"/>
      <c r="B40" s="538" t="s">
        <v>376</v>
      </c>
      <c r="C40" s="539">
        <f t="shared" si="0"/>
        <v>0</v>
      </c>
      <c r="D40" s="92"/>
      <c r="E40" s="92"/>
      <c r="F40" s="92"/>
      <c r="G40" s="92"/>
      <c r="H40" s="92"/>
      <c r="I40" s="92"/>
      <c r="J40" s="92"/>
      <c r="K40" s="92"/>
    </row>
    <row r="41" spans="1:11" ht="15" customHeight="1" x14ac:dyDescent="0.2">
      <c r="A41" s="91"/>
      <c r="B41" s="538" t="s">
        <v>377</v>
      </c>
      <c r="C41" s="539">
        <f t="shared" si="0"/>
        <v>0</v>
      </c>
      <c r="D41" s="92"/>
      <c r="E41" s="92"/>
      <c r="F41" s="92"/>
      <c r="G41" s="92"/>
      <c r="H41" s="92"/>
      <c r="I41" s="92"/>
      <c r="J41" s="92"/>
      <c r="K41" s="92"/>
    </row>
    <row r="42" spans="1:11" ht="15" customHeight="1" x14ac:dyDescent="0.2">
      <c r="A42" s="91"/>
      <c r="B42" s="538" t="s">
        <v>378</v>
      </c>
      <c r="C42" s="539">
        <f t="shared" si="0"/>
        <v>0</v>
      </c>
      <c r="D42" s="92"/>
      <c r="E42" s="92"/>
      <c r="F42" s="92"/>
      <c r="G42" s="92"/>
      <c r="H42" s="92"/>
      <c r="I42" s="92"/>
      <c r="J42" s="92"/>
      <c r="K42" s="92"/>
    </row>
    <row r="43" spans="1:11" ht="15" customHeight="1" x14ac:dyDescent="0.2">
      <c r="A43" s="91"/>
      <c r="B43" s="538" t="s">
        <v>379</v>
      </c>
      <c r="C43" s="539">
        <f t="shared" si="0"/>
        <v>0</v>
      </c>
      <c r="D43" s="92"/>
      <c r="E43" s="92"/>
      <c r="F43" s="92"/>
      <c r="G43" s="92"/>
      <c r="H43" s="92"/>
      <c r="I43" s="92"/>
      <c r="J43" s="92"/>
      <c r="K43" s="92"/>
    </row>
    <row r="44" spans="1:11" ht="15" customHeight="1" x14ac:dyDescent="0.2">
      <c r="A44" s="91"/>
      <c r="B44" s="538" t="s">
        <v>380</v>
      </c>
      <c r="C44" s="539">
        <f t="shared" si="0"/>
        <v>0</v>
      </c>
      <c r="D44" s="92"/>
      <c r="E44" s="92"/>
      <c r="F44" s="92"/>
      <c r="G44" s="92"/>
      <c r="H44" s="92"/>
      <c r="I44" s="92"/>
      <c r="J44" s="92"/>
      <c r="K44" s="92"/>
    </row>
    <row r="45" spans="1:11" ht="15" customHeight="1" x14ac:dyDescent="0.2">
      <c r="A45" s="91"/>
      <c r="B45" s="538" t="s">
        <v>381</v>
      </c>
      <c r="C45" s="539">
        <f t="shared" si="0"/>
        <v>0</v>
      </c>
      <c r="D45" s="92"/>
      <c r="E45" s="92"/>
      <c r="F45" s="92"/>
      <c r="G45" s="92"/>
      <c r="H45" s="92"/>
      <c r="I45" s="92"/>
      <c r="J45" s="92"/>
      <c r="K45" s="92"/>
    </row>
    <row r="46" spans="1:11" ht="15" customHeight="1" x14ac:dyDescent="0.2">
      <c r="A46" s="91"/>
      <c r="B46" s="538" t="s">
        <v>382</v>
      </c>
      <c r="C46" s="539">
        <f t="shared" si="0"/>
        <v>0</v>
      </c>
      <c r="D46" s="92"/>
      <c r="E46" s="92"/>
      <c r="F46" s="92"/>
      <c r="G46" s="92"/>
      <c r="H46" s="92"/>
      <c r="I46" s="92"/>
      <c r="J46" s="92"/>
      <c r="K46" s="92"/>
    </row>
    <row r="47" spans="1:11" ht="15" customHeight="1" x14ac:dyDescent="0.2">
      <c r="A47" s="91"/>
      <c r="B47" s="538" t="s">
        <v>383</v>
      </c>
      <c r="C47" s="539">
        <f t="shared" si="0"/>
        <v>0</v>
      </c>
      <c r="D47" s="92"/>
      <c r="E47" s="92"/>
      <c r="F47" s="92"/>
      <c r="G47" s="92"/>
      <c r="H47" s="92"/>
      <c r="I47" s="92"/>
      <c r="J47" s="92"/>
      <c r="K47" s="92"/>
    </row>
    <row r="48" spans="1:11" ht="15" customHeight="1" x14ac:dyDescent="0.2">
      <c r="A48" s="91"/>
      <c r="B48" s="538" t="s">
        <v>384</v>
      </c>
      <c r="C48" s="539">
        <f t="shared" si="0"/>
        <v>0</v>
      </c>
      <c r="D48" s="92"/>
      <c r="E48" s="92"/>
      <c r="F48" s="92"/>
      <c r="G48" s="92"/>
      <c r="H48" s="92"/>
      <c r="I48" s="92"/>
      <c r="J48" s="92"/>
      <c r="K48" s="92"/>
    </row>
    <row r="49" spans="1:11" ht="15" customHeight="1" x14ac:dyDescent="0.2">
      <c r="A49" s="91"/>
      <c r="B49" s="538" t="s">
        <v>385</v>
      </c>
      <c r="C49" s="539">
        <f t="shared" si="0"/>
        <v>0</v>
      </c>
      <c r="D49" s="92"/>
      <c r="E49" s="92"/>
      <c r="F49" s="92"/>
      <c r="G49" s="92"/>
      <c r="H49" s="92"/>
      <c r="I49" s="92"/>
      <c r="J49" s="92"/>
      <c r="K49" s="92"/>
    </row>
    <row r="50" spans="1:11" ht="15" customHeight="1" x14ac:dyDescent="0.2">
      <c r="A50" s="91"/>
      <c r="B50" s="538" t="s">
        <v>386</v>
      </c>
      <c r="C50" s="539">
        <f t="shared" si="0"/>
        <v>0</v>
      </c>
      <c r="D50" s="92"/>
      <c r="E50" s="92"/>
      <c r="F50" s="92"/>
      <c r="G50" s="92"/>
      <c r="H50" s="92"/>
      <c r="I50" s="92"/>
      <c r="J50" s="92"/>
      <c r="K50" s="92"/>
    </row>
    <row r="51" spans="1:11" ht="15" customHeight="1" x14ac:dyDescent="0.2">
      <c r="A51" s="91"/>
      <c r="B51" s="538" t="s">
        <v>387</v>
      </c>
      <c r="C51" s="539">
        <f t="shared" si="0"/>
        <v>0</v>
      </c>
      <c r="D51" s="92"/>
      <c r="E51" s="92"/>
      <c r="F51" s="92"/>
      <c r="G51" s="92"/>
      <c r="H51" s="92"/>
      <c r="I51" s="92"/>
      <c r="J51" s="92"/>
      <c r="K51" s="92"/>
    </row>
    <row r="52" spans="1:11" ht="15" customHeight="1" x14ac:dyDescent="0.2">
      <c r="A52" s="91"/>
      <c r="B52" s="538" t="s">
        <v>388</v>
      </c>
      <c r="C52" s="539">
        <f t="shared" si="0"/>
        <v>0</v>
      </c>
      <c r="D52" s="92"/>
      <c r="E52" s="92"/>
      <c r="F52" s="92"/>
      <c r="G52" s="92"/>
      <c r="H52" s="92"/>
      <c r="I52" s="92"/>
      <c r="J52" s="92"/>
      <c r="K52" s="92"/>
    </row>
    <row r="53" spans="1:11" ht="15" customHeight="1" x14ac:dyDescent="0.2">
      <c r="A53" s="91"/>
      <c r="B53" s="538" t="s">
        <v>389</v>
      </c>
      <c r="C53" s="539">
        <f t="shared" si="0"/>
        <v>0</v>
      </c>
      <c r="D53" s="92"/>
      <c r="E53" s="92"/>
      <c r="F53" s="92"/>
      <c r="G53" s="92"/>
      <c r="H53" s="92"/>
      <c r="I53" s="92"/>
      <c r="J53" s="92"/>
      <c r="K53" s="92"/>
    </row>
    <row r="54" spans="1:11" ht="15" customHeight="1" x14ac:dyDescent="0.2">
      <c r="A54" s="91"/>
      <c r="B54" s="538" t="s">
        <v>390</v>
      </c>
      <c r="C54" s="539">
        <f t="shared" si="0"/>
        <v>0</v>
      </c>
      <c r="D54" s="92"/>
      <c r="E54" s="92"/>
      <c r="F54" s="92"/>
      <c r="G54" s="92"/>
      <c r="H54" s="92"/>
      <c r="I54" s="92"/>
      <c r="J54" s="92"/>
      <c r="K54" s="92"/>
    </row>
    <row r="55" spans="1:11" ht="15" customHeight="1" x14ac:dyDescent="0.2">
      <c r="A55" s="91"/>
      <c r="B55" s="538" t="s">
        <v>391</v>
      </c>
      <c r="C55" s="539">
        <f t="shared" si="0"/>
        <v>0</v>
      </c>
      <c r="D55" s="92"/>
      <c r="E55" s="92"/>
      <c r="F55" s="92"/>
      <c r="G55" s="92"/>
      <c r="H55" s="92"/>
      <c r="I55" s="92"/>
      <c r="J55" s="92"/>
      <c r="K55" s="92"/>
    </row>
    <row r="56" spans="1:11" ht="15" customHeight="1" x14ac:dyDescent="0.2">
      <c r="A56" s="91"/>
      <c r="B56" s="538" t="s">
        <v>392</v>
      </c>
      <c r="C56" s="539">
        <f t="shared" si="0"/>
        <v>0</v>
      </c>
      <c r="D56" s="92"/>
      <c r="E56" s="92"/>
      <c r="F56" s="92"/>
      <c r="G56" s="92"/>
      <c r="H56" s="92"/>
      <c r="I56" s="92"/>
      <c r="J56" s="92"/>
      <c r="K56" s="92"/>
    </row>
    <row r="57" spans="1:11" ht="15" customHeight="1" x14ac:dyDescent="0.2">
      <c r="A57" s="91"/>
      <c r="B57" s="538" t="s">
        <v>393</v>
      </c>
      <c r="C57" s="539">
        <f t="shared" si="0"/>
        <v>0</v>
      </c>
      <c r="D57" s="92"/>
      <c r="E57" s="92"/>
      <c r="F57" s="92"/>
      <c r="G57" s="92"/>
      <c r="H57" s="92"/>
      <c r="I57" s="92"/>
      <c r="J57" s="92"/>
      <c r="K57" s="92"/>
    </row>
    <row r="58" spans="1:11" ht="15" customHeight="1" x14ac:dyDescent="0.2">
      <c r="A58" s="91"/>
      <c r="B58" s="538" t="s">
        <v>394</v>
      </c>
      <c r="C58" s="539">
        <f t="shared" si="0"/>
        <v>0</v>
      </c>
      <c r="D58" s="92"/>
      <c r="E58" s="92"/>
      <c r="F58" s="92"/>
      <c r="G58" s="92"/>
      <c r="H58" s="92"/>
      <c r="I58" s="92"/>
      <c r="J58" s="92"/>
      <c r="K58" s="92"/>
    </row>
    <row r="59" spans="1:11" ht="15" customHeight="1" x14ac:dyDescent="0.2">
      <c r="A59" s="91"/>
      <c r="B59" s="538" t="s">
        <v>395</v>
      </c>
      <c r="C59" s="539">
        <f t="shared" si="0"/>
        <v>0</v>
      </c>
      <c r="D59" s="92"/>
      <c r="E59" s="92"/>
      <c r="F59" s="92"/>
      <c r="G59" s="92"/>
      <c r="H59" s="92"/>
      <c r="I59" s="92"/>
      <c r="J59" s="92"/>
      <c r="K59" s="92"/>
    </row>
    <row r="60" spans="1:11" ht="15" customHeight="1" x14ac:dyDescent="0.2">
      <c r="A60" s="91"/>
      <c r="B60" s="538" t="s">
        <v>396</v>
      </c>
      <c r="C60" s="539">
        <f t="shared" si="0"/>
        <v>0</v>
      </c>
      <c r="D60" s="92"/>
      <c r="E60" s="92"/>
      <c r="F60" s="92"/>
      <c r="G60" s="92"/>
      <c r="H60" s="92"/>
      <c r="I60" s="92"/>
      <c r="J60" s="92"/>
      <c r="K60" s="92"/>
    </row>
    <row r="61" spans="1:11" ht="15" customHeight="1" x14ac:dyDescent="0.2">
      <c r="A61" s="91"/>
      <c r="B61" s="538" t="s">
        <v>397</v>
      </c>
      <c r="C61" s="539">
        <f t="shared" si="0"/>
        <v>0</v>
      </c>
      <c r="D61" s="92"/>
      <c r="E61" s="92"/>
      <c r="F61" s="92"/>
      <c r="G61" s="92"/>
      <c r="H61" s="92"/>
      <c r="I61" s="92"/>
      <c r="J61" s="92"/>
      <c r="K61" s="92"/>
    </row>
    <row r="62" spans="1:11" ht="15" customHeight="1" x14ac:dyDescent="0.2">
      <c r="A62" s="91"/>
      <c r="B62" s="538" t="s">
        <v>398</v>
      </c>
      <c r="C62" s="539">
        <f t="shared" si="0"/>
        <v>0</v>
      </c>
      <c r="D62" s="92"/>
      <c r="E62" s="92"/>
      <c r="F62" s="92"/>
      <c r="G62" s="92"/>
      <c r="H62" s="92"/>
      <c r="I62" s="92"/>
      <c r="J62" s="92"/>
      <c r="K62" s="92"/>
    </row>
    <row r="63" spans="1:11" ht="15" customHeight="1" x14ac:dyDescent="0.2">
      <c r="A63" s="91"/>
      <c r="B63" s="538" t="s">
        <v>399</v>
      </c>
      <c r="C63" s="539">
        <f t="shared" si="0"/>
        <v>0</v>
      </c>
      <c r="D63" s="92"/>
      <c r="E63" s="92"/>
      <c r="F63" s="92"/>
      <c r="G63" s="92"/>
      <c r="H63" s="92"/>
      <c r="I63" s="92"/>
      <c r="J63" s="92"/>
      <c r="K63" s="92"/>
    </row>
    <row r="64" spans="1:11" ht="15" customHeight="1" x14ac:dyDescent="0.2">
      <c r="A64" s="91"/>
      <c r="B64" s="538" t="s">
        <v>400</v>
      </c>
      <c r="C64" s="539">
        <f t="shared" si="0"/>
        <v>0</v>
      </c>
      <c r="D64" s="92"/>
      <c r="E64" s="92"/>
      <c r="F64" s="92"/>
      <c r="G64" s="92"/>
      <c r="H64" s="92"/>
      <c r="I64" s="92"/>
      <c r="J64" s="92"/>
      <c r="K64" s="92"/>
    </row>
    <row r="65" spans="1:11" ht="15" customHeight="1" x14ac:dyDescent="0.2">
      <c r="A65" s="91"/>
      <c r="B65" s="538" t="s">
        <v>401</v>
      </c>
      <c r="C65" s="539">
        <f t="shared" si="0"/>
        <v>0</v>
      </c>
      <c r="D65" s="92"/>
      <c r="E65" s="92"/>
      <c r="F65" s="92"/>
      <c r="G65" s="92"/>
      <c r="H65" s="92"/>
      <c r="I65" s="92"/>
      <c r="J65" s="92"/>
      <c r="K65" s="92"/>
    </row>
    <row r="66" spans="1:11" ht="15" customHeight="1" x14ac:dyDescent="0.2">
      <c r="A66" s="91"/>
      <c r="B66" s="538" t="s">
        <v>402</v>
      </c>
      <c r="C66" s="539">
        <f t="shared" si="0"/>
        <v>0</v>
      </c>
      <c r="D66" s="92"/>
      <c r="E66" s="92"/>
      <c r="F66" s="92"/>
      <c r="G66" s="92"/>
      <c r="H66" s="92"/>
      <c r="I66" s="92"/>
      <c r="J66" s="92"/>
      <c r="K66" s="92"/>
    </row>
    <row r="67" spans="1:11" ht="15" customHeight="1" x14ac:dyDescent="0.2">
      <c r="A67" s="91"/>
      <c r="B67" s="538" t="s">
        <v>403</v>
      </c>
      <c r="C67" s="539">
        <f t="shared" si="0"/>
        <v>0</v>
      </c>
      <c r="D67" s="92"/>
      <c r="E67" s="92"/>
      <c r="F67" s="92"/>
      <c r="G67" s="92"/>
      <c r="H67" s="92"/>
      <c r="I67" s="92"/>
      <c r="J67" s="92"/>
      <c r="K67" s="92"/>
    </row>
    <row r="68" spans="1:11" ht="15" customHeight="1" x14ac:dyDescent="0.2">
      <c r="A68" s="91"/>
      <c r="B68" s="538" t="s">
        <v>404</v>
      </c>
      <c r="C68" s="539">
        <f t="shared" si="0"/>
        <v>0</v>
      </c>
      <c r="D68" s="92"/>
      <c r="E68" s="92"/>
      <c r="F68" s="92"/>
      <c r="G68" s="92"/>
      <c r="H68" s="92"/>
      <c r="I68" s="92"/>
      <c r="J68" s="92"/>
      <c r="K68" s="92"/>
    </row>
    <row r="69" spans="1:11" ht="15" customHeight="1" x14ac:dyDescent="0.2">
      <c r="A69" s="91"/>
      <c r="B69" s="538" t="s">
        <v>405</v>
      </c>
      <c r="C69" s="539">
        <f t="shared" si="0"/>
        <v>0</v>
      </c>
      <c r="D69" s="92"/>
      <c r="E69" s="92"/>
      <c r="F69" s="92"/>
      <c r="G69" s="92"/>
      <c r="H69" s="92"/>
      <c r="I69" s="92"/>
      <c r="J69" s="92"/>
      <c r="K69" s="92"/>
    </row>
    <row r="70" spans="1:11" ht="15" customHeight="1" x14ac:dyDescent="0.2">
      <c r="A70" s="91"/>
      <c r="B70" s="538" t="s">
        <v>406</v>
      </c>
      <c r="C70" s="539">
        <f t="shared" si="0"/>
        <v>0</v>
      </c>
      <c r="D70" s="92"/>
      <c r="E70" s="92"/>
      <c r="F70" s="92"/>
      <c r="G70" s="92"/>
      <c r="H70" s="92"/>
      <c r="I70" s="92"/>
      <c r="J70" s="92"/>
      <c r="K70" s="92"/>
    </row>
    <row r="71" spans="1:11" ht="15" customHeight="1" x14ac:dyDescent="0.2">
      <c r="A71" s="91"/>
      <c r="B71" s="538" t="s">
        <v>407</v>
      </c>
      <c r="C71" s="539">
        <f t="shared" ref="C71:C126" si="1">SUM(D71:K71)</f>
        <v>0</v>
      </c>
      <c r="D71" s="92"/>
      <c r="E71" s="92"/>
      <c r="F71" s="92"/>
      <c r="G71" s="92"/>
      <c r="H71" s="92"/>
      <c r="I71" s="92"/>
      <c r="J71" s="92"/>
      <c r="K71" s="92"/>
    </row>
    <row r="72" spans="1:11" ht="15" customHeight="1" x14ac:dyDescent="0.2">
      <c r="A72" s="91"/>
      <c r="B72" s="538" t="s">
        <v>408</v>
      </c>
      <c r="C72" s="539">
        <f t="shared" si="1"/>
        <v>0</v>
      </c>
      <c r="D72" s="92"/>
      <c r="E72" s="92"/>
      <c r="F72" s="92"/>
      <c r="G72" s="92"/>
      <c r="H72" s="92"/>
      <c r="I72" s="92"/>
      <c r="J72" s="92"/>
      <c r="K72" s="92"/>
    </row>
    <row r="73" spans="1:11" ht="15" customHeight="1" x14ac:dyDescent="0.2">
      <c r="A73" s="91"/>
      <c r="B73" s="538" t="s">
        <v>409</v>
      </c>
      <c r="C73" s="539">
        <f t="shared" si="1"/>
        <v>0</v>
      </c>
      <c r="D73" s="92"/>
      <c r="E73" s="92"/>
      <c r="F73" s="92"/>
      <c r="G73" s="92"/>
      <c r="H73" s="92"/>
      <c r="I73" s="92"/>
      <c r="J73" s="92"/>
      <c r="K73" s="92"/>
    </row>
    <row r="74" spans="1:11" ht="15" customHeight="1" x14ac:dyDescent="0.2">
      <c r="A74" s="91"/>
      <c r="B74" s="538" t="s">
        <v>410</v>
      </c>
      <c r="C74" s="539">
        <f t="shared" si="1"/>
        <v>0</v>
      </c>
      <c r="D74" s="92"/>
      <c r="E74" s="92"/>
      <c r="F74" s="92"/>
      <c r="G74" s="92"/>
      <c r="H74" s="92"/>
      <c r="I74" s="92"/>
      <c r="J74" s="92"/>
      <c r="K74" s="92"/>
    </row>
    <row r="75" spans="1:11" ht="15" customHeight="1" x14ac:dyDescent="0.2">
      <c r="A75" s="91"/>
      <c r="B75" s="538" t="s">
        <v>411</v>
      </c>
      <c r="C75" s="539">
        <f t="shared" si="1"/>
        <v>0</v>
      </c>
      <c r="D75" s="92"/>
      <c r="E75" s="92"/>
      <c r="F75" s="92"/>
      <c r="G75" s="92"/>
      <c r="H75" s="92"/>
      <c r="I75" s="92"/>
      <c r="J75" s="92"/>
      <c r="K75" s="92"/>
    </row>
    <row r="76" spans="1:11" ht="15" customHeight="1" x14ac:dyDescent="0.2">
      <c r="A76" s="91"/>
      <c r="B76" s="538" t="s">
        <v>412</v>
      </c>
      <c r="C76" s="539">
        <f t="shared" si="1"/>
        <v>0</v>
      </c>
      <c r="D76" s="92"/>
      <c r="E76" s="92"/>
      <c r="F76" s="92"/>
      <c r="G76" s="92"/>
      <c r="H76" s="92"/>
      <c r="I76" s="92"/>
      <c r="J76" s="92"/>
      <c r="K76" s="92"/>
    </row>
    <row r="77" spans="1:11" ht="15" customHeight="1" x14ac:dyDescent="0.2">
      <c r="A77" s="91"/>
      <c r="B77" s="538" t="s">
        <v>413</v>
      </c>
      <c r="C77" s="539">
        <f t="shared" si="1"/>
        <v>0</v>
      </c>
      <c r="D77" s="92"/>
      <c r="E77" s="92"/>
      <c r="F77" s="92"/>
      <c r="G77" s="92"/>
      <c r="H77" s="92"/>
      <c r="I77" s="92"/>
      <c r="J77" s="92"/>
      <c r="K77" s="92"/>
    </row>
    <row r="78" spans="1:11" ht="15" customHeight="1" x14ac:dyDescent="0.2">
      <c r="A78" s="91"/>
      <c r="B78" s="538" t="s">
        <v>414</v>
      </c>
      <c r="C78" s="539">
        <f t="shared" si="1"/>
        <v>0</v>
      </c>
      <c r="D78" s="92"/>
      <c r="E78" s="92"/>
      <c r="F78" s="92"/>
      <c r="G78" s="92"/>
      <c r="H78" s="92"/>
      <c r="I78" s="92"/>
      <c r="J78" s="92"/>
      <c r="K78" s="92"/>
    </row>
    <row r="79" spans="1:11" ht="15" customHeight="1" x14ac:dyDescent="0.2">
      <c r="A79" s="91"/>
      <c r="B79" s="538" t="s">
        <v>415</v>
      </c>
      <c r="C79" s="539">
        <f t="shared" si="1"/>
        <v>0</v>
      </c>
      <c r="D79" s="92"/>
      <c r="E79" s="92"/>
      <c r="F79" s="92"/>
      <c r="G79" s="92"/>
      <c r="H79" s="92"/>
      <c r="I79" s="92"/>
      <c r="J79" s="92"/>
      <c r="K79" s="92"/>
    </row>
    <row r="80" spans="1:11" ht="15" customHeight="1" x14ac:dyDescent="0.2">
      <c r="A80" s="91"/>
      <c r="B80" s="538" t="s">
        <v>416</v>
      </c>
      <c r="C80" s="539">
        <f t="shared" si="1"/>
        <v>0</v>
      </c>
      <c r="D80" s="92"/>
      <c r="E80" s="92"/>
      <c r="F80" s="92"/>
      <c r="G80" s="92"/>
      <c r="H80" s="92"/>
      <c r="I80" s="92"/>
      <c r="J80" s="92"/>
      <c r="K80" s="92"/>
    </row>
    <row r="81" spans="1:11" ht="15" customHeight="1" x14ac:dyDescent="0.2">
      <c r="A81" s="91"/>
      <c r="B81" s="538" t="s">
        <v>417</v>
      </c>
      <c r="C81" s="539">
        <f t="shared" si="1"/>
        <v>0</v>
      </c>
      <c r="D81" s="92"/>
      <c r="E81" s="92"/>
      <c r="F81" s="92"/>
      <c r="G81" s="92"/>
      <c r="H81" s="92"/>
      <c r="I81" s="92"/>
      <c r="J81" s="92"/>
      <c r="K81" s="92"/>
    </row>
    <row r="82" spans="1:11" ht="15" customHeight="1" x14ac:dyDescent="0.2">
      <c r="A82" s="91"/>
      <c r="B82" s="538" t="s">
        <v>418</v>
      </c>
      <c r="C82" s="539">
        <f t="shared" si="1"/>
        <v>0</v>
      </c>
      <c r="D82" s="92"/>
      <c r="E82" s="92"/>
      <c r="F82" s="92"/>
      <c r="G82" s="92"/>
      <c r="H82" s="92"/>
      <c r="I82" s="92"/>
      <c r="J82" s="92"/>
      <c r="K82" s="92"/>
    </row>
    <row r="83" spans="1:11" ht="15" customHeight="1" x14ac:dyDescent="0.2">
      <c r="A83" s="91"/>
      <c r="B83" s="538" t="s">
        <v>419</v>
      </c>
      <c r="C83" s="539">
        <f t="shared" si="1"/>
        <v>0</v>
      </c>
      <c r="D83" s="92"/>
      <c r="E83" s="92"/>
      <c r="F83" s="92"/>
      <c r="G83" s="92"/>
      <c r="H83" s="92"/>
      <c r="I83" s="92"/>
      <c r="J83" s="92"/>
      <c r="K83" s="92"/>
    </row>
    <row r="84" spans="1:11" ht="15" customHeight="1" x14ac:dyDescent="0.2">
      <c r="A84" s="91"/>
      <c r="B84" s="538" t="s">
        <v>420</v>
      </c>
      <c r="C84" s="539">
        <f t="shared" si="1"/>
        <v>0</v>
      </c>
      <c r="D84" s="92"/>
      <c r="E84" s="92"/>
      <c r="F84" s="92"/>
      <c r="G84" s="92"/>
      <c r="H84" s="92"/>
      <c r="I84" s="92"/>
      <c r="J84" s="92"/>
      <c r="K84" s="92"/>
    </row>
    <row r="85" spans="1:11" ht="15" customHeight="1" x14ac:dyDescent="0.2">
      <c r="A85" s="91"/>
      <c r="B85" s="538" t="s">
        <v>421</v>
      </c>
      <c r="C85" s="539">
        <f t="shared" si="1"/>
        <v>0</v>
      </c>
      <c r="D85" s="92"/>
      <c r="E85" s="92"/>
      <c r="F85" s="92"/>
      <c r="G85" s="92"/>
      <c r="H85" s="92"/>
      <c r="I85" s="92"/>
      <c r="J85" s="92"/>
      <c r="K85" s="92"/>
    </row>
    <row r="86" spans="1:11" ht="15" customHeight="1" x14ac:dyDescent="0.2">
      <c r="A86" s="91"/>
      <c r="B86" s="538" t="s">
        <v>422</v>
      </c>
      <c r="C86" s="539">
        <f t="shared" si="1"/>
        <v>0</v>
      </c>
      <c r="D86" s="92"/>
      <c r="E86" s="92"/>
      <c r="F86" s="92"/>
      <c r="G86" s="92"/>
      <c r="H86" s="92"/>
      <c r="I86" s="92"/>
      <c r="J86" s="92"/>
      <c r="K86" s="92"/>
    </row>
    <row r="87" spans="1:11" ht="15" customHeight="1" x14ac:dyDescent="0.2">
      <c r="A87" s="91"/>
      <c r="B87" s="538" t="s">
        <v>423</v>
      </c>
      <c r="C87" s="539">
        <f t="shared" si="1"/>
        <v>0</v>
      </c>
      <c r="D87" s="92"/>
      <c r="E87" s="92"/>
      <c r="F87" s="92"/>
      <c r="G87" s="92"/>
      <c r="H87" s="92"/>
      <c r="I87" s="92"/>
      <c r="J87" s="92"/>
      <c r="K87" s="92"/>
    </row>
    <row r="88" spans="1:11" ht="15" customHeight="1" x14ac:dyDescent="0.2">
      <c r="A88" s="91"/>
      <c r="B88" s="538" t="s">
        <v>424</v>
      </c>
      <c r="C88" s="539">
        <f t="shared" si="1"/>
        <v>0</v>
      </c>
      <c r="D88" s="92"/>
      <c r="E88" s="92"/>
      <c r="F88" s="92"/>
      <c r="G88" s="92"/>
      <c r="H88" s="92"/>
      <c r="I88" s="92"/>
      <c r="J88" s="92"/>
      <c r="K88" s="92"/>
    </row>
    <row r="89" spans="1:11" ht="15" customHeight="1" x14ac:dyDescent="0.2">
      <c r="A89" s="91"/>
      <c r="B89" s="538" t="s">
        <v>425</v>
      </c>
      <c r="C89" s="539">
        <f t="shared" si="1"/>
        <v>0</v>
      </c>
      <c r="D89" s="92"/>
      <c r="E89" s="92"/>
      <c r="F89" s="92"/>
      <c r="G89" s="92"/>
      <c r="H89" s="92"/>
      <c r="I89" s="92"/>
      <c r="J89" s="92"/>
      <c r="K89" s="92"/>
    </row>
    <row r="90" spans="1:11" ht="15" customHeight="1" x14ac:dyDescent="0.2">
      <c r="A90" s="91"/>
      <c r="B90" s="538" t="s">
        <v>426</v>
      </c>
      <c r="C90" s="539">
        <f t="shared" si="1"/>
        <v>0</v>
      </c>
      <c r="D90" s="92"/>
      <c r="E90" s="92"/>
      <c r="F90" s="92"/>
      <c r="G90" s="92"/>
      <c r="H90" s="92"/>
      <c r="I90" s="92"/>
      <c r="J90" s="92"/>
      <c r="K90" s="92"/>
    </row>
    <row r="91" spans="1:11" ht="15" customHeight="1" x14ac:dyDescent="0.2">
      <c r="A91" s="91"/>
      <c r="B91" s="538" t="s">
        <v>427</v>
      </c>
      <c r="C91" s="539">
        <f t="shared" si="1"/>
        <v>0</v>
      </c>
      <c r="D91" s="92"/>
      <c r="E91" s="92"/>
      <c r="F91" s="92"/>
      <c r="G91" s="92"/>
      <c r="H91" s="92"/>
      <c r="I91" s="92"/>
      <c r="J91" s="92"/>
      <c r="K91" s="92"/>
    </row>
    <row r="92" spans="1:11" ht="15" customHeight="1" x14ac:dyDescent="0.2">
      <c r="A92" s="91"/>
      <c r="B92" s="538" t="s">
        <v>428</v>
      </c>
      <c r="C92" s="539">
        <f t="shared" si="1"/>
        <v>0</v>
      </c>
      <c r="D92" s="92"/>
      <c r="E92" s="92"/>
      <c r="F92" s="92"/>
      <c r="G92" s="92"/>
      <c r="H92" s="92"/>
      <c r="I92" s="92"/>
      <c r="J92" s="92"/>
      <c r="K92" s="92"/>
    </row>
    <row r="93" spans="1:11" ht="15" customHeight="1" x14ac:dyDescent="0.2">
      <c r="A93" s="91"/>
      <c r="B93" s="538" t="s">
        <v>429</v>
      </c>
      <c r="C93" s="539">
        <f t="shared" si="1"/>
        <v>0</v>
      </c>
      <c r="D93" s="92"/>
      <c r="E93" s="92"/>
      <c r="F93" s="92"/>
      <c r="G93" s="92"/>
      <c r="H93" s="92"/>
      <c r="I93" s="92"/>
      <c r="J93" s="92"/>
      <c r="K93" s="92"/>
    </row>
    <row r="94" spans="1:11" ht="15" customHeight="1" x14ac:dyDescent="0.2">
      <c r="A94" s="91"/>
      <c r="B94" s="538" t="s">
        <v>430</v>
      </c>
      <c r="C94" s="539">
        <f t="shared" si="1"/>
        <v>0</v>
      </c>
      <c r="D94" s="92"/>
      <c r="E94" s="92"/>
      <c r="F94" s="92"/>
      <c r="G94" s="92"/>
      <c r="H94" s="92"/>
      <c r="I94" s="92"/>
      <c r="J94" s="92"/>
      <c r="K94" s="92"/>
    </row>
    <row r="95" spans="1:11" ht="15" customHeight="1" x14ac:dyDescent="0.2">
      <c r="A95" s="91"/>
      <c r="B95" s="538" t="s">
        <v>431</v>
      </c>
      <c r="C95" s="539">
        <f t="shared" si="1"/>
        <v>0</v>
      </c>
      <c r="D95" s="92"/>
      <c r="E95" s="92"/>
      <c r="F95" s="92"/>
      <c r="G95" s="92"/>
      <c r="H95" s="92"/>
      <c r="I95" s="92"/>
      <c r="J95" s="92"/>
      <c r="K95" s="92"/>
    </row>
    <row r="96" spans="1:11" ht="15" customHeight="1" x14ac:dyDescent="0.2">
      <c r="A96" s="91"/>
      <c r="B96" s="538" t="s">
        <v>432</v>
      </c>
      <c r="C96" s="539">
        <f t="shared" si="1"/>
        <v>0</v>
      </c>
      <c r="D96" s="92"/>
      <c r="E96" s="92"/>
      <c r="F96" s="92"/>
      <c r="G96" s="92"/>
      <c r="H96" s="92"/>
      <c r="I96" s="92"/>
      <c r="J96" s="92"/>
      <c r="K96" s="92"/>
    </row>
    <row r="97" spans="1:11" ht="15" customHeight="1" x14ac:dyDescent="0.2">
      <c r="A97" s="91"/>
      <c r="B97" s="538" t="s">
        <v>433</v>
      </c>
      <c r="C97" s="539">
        <f t="shared" si="1"/>
        <v>0</v>
      </c>
      <c r="D97" s="92"/>
      <c r="E97" s="92"/>
      <c r="F97" s="92"/>
      <c r="G97" s="92"/>
      <c r="H97" s="92"/>
      <c r="I97" s="92"/>
      <c r="J97" s="92"/>
      <c r="K97" s="92"/>
    </row>
    <row r="98" spans="1:11" ht="15" customHeight="1" x14ac:dyDescent="0.2">
      <c r="A98" s="91"/>
      <c r="B98" s="538" t="s">
        <v>434</v>
      </c>
      <c r="C98" s="539">
        <f t="shared" si="1"/>
        <v>0</v>
      </c>
      <c r="D98" s="92"/>
      <c r="E98" s="92"/>
      <c r="F98" s="92"/>
      <c r="G98" s="92"/>
      <c r="H98" s="92"/>
      <c r="I98" s="92"/>
      <c r="J98" s="92"/>
      <c r="K98" s="92"/>
    </row>
    <row r="99" spans="1:11" ht="15" customHeight="1" x14ac:dyDescent="0.2">
      <c r="A99" s="91"/>
      <c r="B99" s="538" t="s">
        <v>435</v>
      </c>
      <c r="C99" s="539">
        <f t="shared" si="1"/>
        <v>0</v>
      </c>
      <c r="D99" s="92"/>
      <c r="E99" s="92"/>
      <c r="F99" s="92"/>
      <c r="G99" s="92"/>
      <c r="H99" s="92"/>
      <c r="I99" s="92"/>
      <c r="J99" s="92"/>
      <c r="K99" s="92"/>
    </row>
    <row r="100" spans="1:11" ht="15" customHeight="1" x14ac:dyDescent="0.2">
      <c r="A100" s="91"/>
      <c r="B100" s="538" t="s">
        <v>436</v>
      </c>
      <c r="C100" s="539">
        <f t="shared" si="1"/>
        <v>0</v>
      </c>
      <c r="D100" s="92"/>
      <c r="E100" s="92"/>
      <c r="F100" s="92"/>
      <c r="G100" s="92"/>
      <c r="H100" s="92"/>
      <c r="I100" s="92"/>
      <c r="J100" s="92"/>
      <c r="K100" s="92"/>
    </row>
    <row r="101" spans="1:11" ht="15" customHeight="1" x14ac:dyDescent="0.2">
      <c r="A101" s="91"/>
      <c r="B101" s="538" t="s">
        <v>437</v>
      </c>
      <c r="C101" s="539">
        <f t="shared" si="1"/>
        <v>0</v>
      </c>
      <c r="D101" s="92"/>
      <c r="E101" s="92"/>
      <c r="F101" s="92"/>
      <c r="G101" s="92"/>
      <c r="H101" s="92"/>
      <c r="I101" s="92"/>
      <c r="J101" s="92"/>
      <c r="K101" s="92"/>
    </row>
    <row r="102" spans="1:11" ht="15" customHeight="1" x14ac:dyDescent="0.2">
      <c r="A102" s="91"/>
      <c r="B102" s="538" t="s">
        <v>438</v>
      </c>
      <c r="C102" s="539">
        <f t="shared" si="1"/>
        <v>0</v>
      </c>
      <c r="D102" s="92"/>
      <c r="E102" s="92"/>
      <c r="F102" s="92"/>
      <c r="G102" s="92"/>
      <c r="H102" s="92"/>
      <c r="I102" s="92"/>
      <c r="J102" s="92"/>
      <c r="K102" s="92"/>
    </row>
    <row r="103" spans="1:11" ht="15" customHeight="1" x14ac:dyDescent="0.2">
      <c r="A103" s="91"/>
      <c r="B103" s="538" t="s">
        <v>439</v>
      </c>
      <c r="C103" s="539">
        <f t="shared" si="1"/>
        <v>0</v>
      </c>
      <c r="D103" s="92"/>
      <c r="E103" s="92"/>
      <c r="F103" s="92"/>
      <c r="G103" s="92"/>
      <c r="H103" s="92"/>
      <c r="I103" s="92"/>
      <c r="J103" s="92"/>
      <c r="K103" s="92"/>
    </row>
    <row r="104" spans="1:11" ht="15" customHeight="1" x14ac:dyDescent="0.2">
      <c r="A104" s="91"/>
      <c r="B104" s="538" t="s">
        <v>440</v>
      </c>
      <c r="C104" s="539">
        <f t="shared" si="1"/>
        <v>0</v>
      </c>
      <c r="D104" s="92"/>
      <c r="E104" s="92"/>
      <c r="F104" s="92"/>
      <c r="G104" s="92"/>
      <c r="H104" s="92"/>
      <c r="I104" s="92"/>
      <c r="J104" s="92"/>
      <c r="K104" s="92"/>
    </row>
    <row r="105" spans="1:11" ht="15" customHeight="1" x14ac:dyDescent="0.2">
      <c r="A105" s="91"/>
      <c r="B105" s="538" t="s">
        <v>441</v>
      </c>
      <c r="C105" s="539">
        <f t="shared" si="1"/>
        <v>0</v>
      </c>
      <c r="D105" s="92"/>
      <c r="E105" s="92"/>
      <c r="F105" s="92"/>
      <c r="G105" s="92"/>
      <c r="H105" s="92"/>
      <c r="I105" s="92"/>
      <c r="J105" s="92"/>
      <c r="K105" s="92"/>
    </row>
    <row r="106" spans="1:11" ht="15" customHeight="1" x14ac:dyDescent="0.2">
      <c r="A106" s="91"/>
      <c r="B106" s="538" t="s">
        <v>442</v>
      </c>
      <c r="C106" s="539">
        <f t="shared" si="1"/>
        <v>0</v>
      </c>
      <c r="D106" s="92"/>
      <c r="E106" s="92"/>
      <c r="F106" s="92"/>
      <c r="G106" s="92"/>
      <c r="H106" s="92"/>
      <c r="I106" s="92"/>
      <c r="J106" s="92"/>
      <c r="K106" s="92"/>
    </row>
    <row r="107" spans="1:11" ht="15" customHeight="1" x14ac:dyDescent="0.2">
      <c r="A107" s="91"/>
      <c r="B107" s="538" t="s">
        <v>443</v>
      </c>
      <c r="C107" s="539">
        <f t="shared" si="1"/>
        <v>0</v>
      </c>
      <c r="D107" s="92"/>
      <c r="E107" s="92"/>
      <c r="F107" s="92"/>
      <c r="G107" s="92"/>
      <c r="H107" s="92"/>
      <c r="I107" s="92"/>
      <c r="J107" s="92"/>
      <c r="K107" s="92"/>
    </row>
    <row r="108" spans="1:11" ht="15" customHeight="1" x14ac:dyDescent="0.2">
      <c r="A108" s="91"/>
      <c r="B108" s="538" t="s">
        <v>444</v>
      </c>
      <c r="C108" s="539">
        <f t="shared" si="1"/>
        <v>0</v>
      </c>
      <c r="D108" s="92"/>
      <c r="E108" s="92"/>
      <c r="F108" s="92"/>
      <c r="G108" s="92"/>
      <c r="H108" s="92"/>
      <c r="I108" s="92"/>
      <c r="J108" s="92"/>
      <c r="K108" s="92"/>
    </row>
    <row r="109" spans="1:11" ht="15" customHeight="1" x14ac:dyDescent="0.2">
      <c r="A109" s="91"/>
      <c r="B109" s="538" t="s">
        <v>445</v>
      </c>
      <c r="C109" s="539">
        <f t="shared" si="1"/>
        <v>0</v>
      </c>
      <c r="D109" s="92"/>
      <c r="E109" s="92"/>
      <c r="F109" s="92"/>
      <c r="G109" s="92"/>
      <c r="H109" s="92"/>
      <c r="I109" s="92"/>
      <c r="J109" s="92"/>
      <c r="K109" s="92"/>
    </row>
    <row r="110" spans="1:11" ht="15" customHeight="1" x14ac:dyDescent="0.2">
      <c r="A110" s="91"/>
      <c r="B110" s="538" t="s">
        <v>446</v>
      </c>
      <c r="C110" s="539">
        <f t="shared" si="1"/>
        <v>0</v>
      </c>
      <c r="D110" s="92"/>
      <c r="E110" s="92"/>
      <c r="F110" s="92"/>
      <c r="G110" s="92"/>
      <c r="H110" s="92"/>
      <c r="I110" s="92"/>
      <c r="J110" s="92"/>
      <c r="K110" s="92"/>
    </row>
    <row r="111" spans="1:11" ht="15" customHeight="1" x14ac:dyDescent="0.2">
      <c r="A111" s="91"/>
      <c r="B111" s="538" t="s">
        <v>447</v>
      </c>
      <c r="C111" s="539">
        <f t="shared" si="1"/>
        <v>0</v>
      </c>
      <c r="D111" s="92"/>
      <c r="E111" s="92"/>
      <c r="F111" s="92"/>
      <c r="G111" s="92"/>
      <c r="H111" s="92"/>
      <c r="I111" s="92"/>
      <c r="J111" s="92"/>
      <c r="K111" s="92"/>
    </row>
    <row r="112" spans="1:11" ht="15" customHeight="1" x14ac:dyDescent="0.2">
      <c r="A112" s="91"/>
      <c r="B112" s="538" t="s">
        <v>448</v>
      </c>
      <c r="C112" s="539">
        <f t="shared" si="1"/>
        <v>0</v>
      </c>
      <c r="D112" s="92"/>
      <c r="E112" s="92"/>
      <c r="F112" s="92"/>
      <c r="G112" s="92"/>
      <c r="H112" s="92"/>
      <c r="I112" s="92"/>
      <c r="J112" s="92"/>
      <c r="K112" s="92"/>
    </row>
    <row r="113" spans="1:11" ht="15" customHeight="1" x14ac:dyDescent="0.2">
      <c r="A113" s="91"/>
      <c r="B113" s="538" t="s">
        <v>449</v>
      </c>
      <c r="C113" s="539">
        <f t="shared" si="1"/>
        <v>0</v>
      </c>
      <c r="D113" s="92"/>
      <c r="E113" s="92"/>
      <c r="F113" s="92"/>
      <c r="G113" s="92"/>
      <c r="H113" s="92"/>
      <c r="I113" s="92"/>
      <c r="J113" s="92"/>
      <c r="K113" s="92"/>
    </row>
    <row r="114" spans="1:11" ht="15" customHeight="1" x14ac:dyDescent="0.2">
      <c r="A114" s="91"/>
      <c r="B114" s="538" t="s">
        <v>450</v>
      </c>
      <c r="C114" s="539">
        <f t="shared" si="1"/>
        <v>0</v>
      </c>
      <c r="D114" s="92"/>
      <c r="E114" s="92"/>
      <c r="F114" s="92"/>
      <c r="G114" s="92"/>
      <c r="H114" s="92"/>
      <c r="I114" s="92"/>
      <c r="J114" s="92"/>
      <c r="K114" s="92"/>
    </row>
    <row r="115" spans="1:11" ht="15" customHeight="1" x14ac:dyDescent="0.2">
      <c r="A115" s="91"/>
      <c r="B115" s="538" t="s">
        <v>451</v>
      </c>
      <c r="C115" s="539">
        <f t="shared" si="1"/>
        <v>0</v>
      </c>
      <c r="D115" s="92"/>
      <c r="E115" s="92"/>
      <c r="F115" s="92"/>
      <c r="G115" s="92"/>
      <c r="H115" s="92"/>
      <c r="I115" s="92"/>
      <c r="J115" s="92"/>
      <c r="K115" s="92"/>
    </row>
    <row r="116" spans="1:11" ht="15" customHeight="1" x14ac:dyDescent="0.2">
      <c r="A116" s="91"/>
      <c r="B116" s="538" t="s">
        <v>452</v>
      </c>
      <c r="C116" s="539">
        <f t="shared" si="1"/>
        <v>0</v>
      </c>
      <c r="D116" s="92"/>
      <c r="E116" s="92"/>
      <c r="F116" s="92"/>
      <c r="G116" s="92"/>
      <c r="H116" s="92"/>
      <c r="I116" s="92"/>
      <c r="J116" s="92"/>
      <c r="K116" s="92"/>
    </row>
    <row r="117" spans="1:11" ht="15" customHeight="1" x14ac:dyDescent="0.2">
      <c r="A117" s="91"/>
      <c r="B117" s="538" t="s">
        <v>453</v>
      </c>
      <c r="C117" s="539">
        <f t="shared" si="1"/>
        <v>0</v>
      </c>
      <c r="D117" s="92"/>
      <c r="E117" s="92"/>
      <c r="F117" s="92"/>
      <c r="G117" s="92"/>
      <c r="H117" s="92"/>
      <c r="I117" s="92"/>
      <c r="J117" s="92"/>
      <c r="K117" s="92"/>
    </row>
    <row r="118" spans="1:11" ht="15" customHeight="1" x14ac:dyDescent="0.2">
      <c r="A118" s="91"/>
      <c r="B118" s="538" t="s">
        <v>454</v>
      </c>
      <c r="C118" s="539">
        <f t="shared" si="1"/>
        <v>0</v>
      </c>
      <c r="D118" s="92"/>
      <c r="E118" s="92"/>
      <c r="F118" s="92"/>
      <c r="G118" s="92"/>
      <c r="H118" s="92"/>
      <c r="I118" s="92"/>
      <c r="J118" s="92"/>
      <c r="K118" s="92"/>
    </row>
    <row r="119" spans="1:11" ht="15" customHeight="1" x14ac:dyDescent="0.2">
      <c r="A119" s="91"/>
      <c r="B119" s="538" t="s">
        <v>455</v>
      </c>
      <c r="C119" s="539">
        <f t="shared" si="1"/>
        <v>0</v>
      </c>
      <c r="D119" s="92"/>
      <c r="E119" s="92"/>
      <c r="F119" s="92"/>
      <c r="G119" s="92"/>
      <c r="H119" s="92"/>
      <c r="I119" s="92"/>
      <c r="J119" s="92"/>
      <c r="K119" s="92"/>
    </row>
    <row r="120" spans="1:11" ht="15" customHeight="1" x14ac:dyDescent="0.2">
      <c r="A120" s="91"/>
      <c r="B120" s="538" t="s">
        <v>456</v>
      </c>
      <c r="C120" s="539">
        <f t="shared" si="1"/>
        <v>0</v>
      </c>
      <c r="D120" s="92"/>
      <c r="E120" s="92"/>
      <c r="F120" s="92"/>
      <c r="G120" s="92"/>
      <c r="H120" s="92"/>
      <c r="I120" s="92"/>
      <c r="J120" s="92"/>
      <c r="K120" s="92"/>
    </row>
    <row r="121" spans="1:11" s="78" customFormat="1" ht="15" customHeight="1" x14ac:dyDescent="0.2">
      <c r="A121" s="91"/>
      <c r="B121" s="538" t="s">
        <v>457</v>
      </c>
      <c r="C121" s="539">
        <f t="shared" si="1"/>
        <v>0</v>
      </c>
      <c r="D121" s="92"/>
      <c r="E121" s="92"/>
      <c r="F121" s="92"/>
      <c r="G121" s="92"/>
      <c r="H121" s="92"/>
      <c r="I121" s="92"/>
      <c r="J121" s="92"/>
      <c r="K121" s="92"/>
    </row>
    <row r="122" spans="1:11" ht="15" customHeight="1" x14ac:dyDescent="0.2">
      <c r="A122" s="91"/>
      <c r="B122" s="538" t="s">
        <v>458</v>
      </c>
      <c r="C122" s="539">
        <f t="shared" si="1"/>
        <v>0</v>
      </c>
      <c r="D122" s="92"/>
      <c r="E122" s="92"/>
      <c r="F122" s="92"/>
      <c r="G122" s="92"/>
      <c r="H122" s="92"/>
      <c r="I122" s="92"/>
      <c r="J122" s="92"/>
      <c r="K122" s="92"/>
    </row>
    <row r="123" spans="1:11" ht="15" customHeight="1" x14ac:dyDescent="0.2">
      <c r="A123" s="91"/>
      <c r="B123" s="538" t="s">
        <v>459</v>
      </c>
      <c r="C123" s="539">
        <f t="shared" si="1"/>
        <v>0</v>
      </c>
      <c r="D123" s="92"/>
      <c r="E123" s="92"/>
      <c r="F123" s="92"/>
      <c r="G123" s="92"/>
      <c r="H123" s="92"/>
      <c r="I123" s="92"/>
      <c r="J123" s="92"/>
      <c r="K123" s="92"/>
    </row>
    <row r="124" spans="1:11" ht="15" customHeight="1" x14ac:dyDescent="0.2">
      <c r="A124" s="91"/>
      <c r="B124" s="538" t="s">
        <v>460</v>
      </c>
      <c r="C124" s="539">
        <f t="shared" si="1"/>
        <v>0</v>
      </c>
      <c r="D124" s="92"/>
      <c r="E124" s="92"/>
      <c r="F124" s="92"/>
      <c r="G124" s="92"/>
      <c r="H124" s="92"/>
      <c r="I124" s="92"/>
      <c r="J124" s="92"/>
      <c r="K124" s="92"/>
    </row>
    <row r="125" spans="1:11" ht="15" customHeight="1" x14ac:dyDescent="0.2">
      <c r="A125" s="91"/>
      <c r="B125" s="540" t="s">
        <v>461</v>
      </c>
      <c r="C125" s="539">
        <f t="shared" si="1"/>
        <v>0</v>
      </c>
      <c r="D125" s="92"/>
      <c r="E125" s="92"/>
      <c r="F125" s="92"/>
      <c r="G125" s="92"/>
      <c r="H125" s="92"/>
      <c r="I125" s="92"/>
      <c r="J125" s="92"/>
      <c r="K125" s="92"/>
    </row>
    <row r="126" spans="1:11" ht="15" customHeight="1" thickBot="1" x14ac:dyDescent="0.25">
      <c r="A126" s="541" t="s">
        <v>740</v>
      </c>
      <c r="B126" s="541"/>
      <c r="C126" s="542">
        <f t="shared" si="1"/>
        <v>0</v>
      </c>
      <c r="D126" s="542">
        <f>SUM(D6:D125)</f>
        <v>0</v>
      </c>
      <c r="E126" s="542">
        <f t="shared" ref="E126:K126" si="2">SUM(E6:E125)</f>
        <v>0</v>
      </c>
      <c r="F126" s="542">
        <f t="shared" si="2"/>
        <v>0</v>
      </c>
      <c r="G126" s="542">
        <f t="shared" si="2"/>
        <v>0</v>
      </c>
      <c r="H126" s="542">
        <f t="shared" si="2"/>
        <v>0</v>
      </c>
      <c r="I126" s="542">
        <f t="shared" si="2"/>
        <v>0</v>
      </c>
      <c r="J126" s="542">
        <f t="shared" si="2"/>
        <v>0</v>
      </c>
      <c r="K126" s="542">
        <f t="shared" si="2"/>
        <v>0</v>
      </c>
    </row>
    <row r="127" spans="1:11" s="78" customFormat="1" ht="15" customHeight="1" thickTop="1" x14ac:dyDescent="0.2">
      <c r="A127" s="78" t="s">
        <v>462</v>
      </c>
    </row>
    <row r="128" spans="1:11" ht="15" customHeight="1" x14ac:dyDescent="0.2">
      <c r="A128" s="93"/>
      <c r="B128" s="93"/>
      <c r="C128" s="93"/>
      <c r="D128" s="93"/>
      <c r="E128" s="93"/>
      <c r="F128" s="93"/>
      <c r="G128" s="93"/>
      <c r="H128" s="93"/>
      <c r="I128" s="93"/>
      <c r="J128" s="93"/>
      <c r="K128" s="93"/>
    </row>
    <row r="129" spans="1:11" ht="15" customHeight="1" x14ac:dyDescent="0.2">
      <c r="A129" s="1191"/>
      <c r="B129" s="1191"/>
      <c r="C129" s="1191"/>
      <c r="D129" s="1191"/>
      <c r="E129" s="1191"/>
      <c r="F129" s="1191"/>
      <c r="G129" s="93"/>
      <c r="H129" s="93"/>
      <c r="I129" s="93"/>
      <c r="J129" s="93"/>
      <c r="K129" s="93"/>
    </row>
    <row r="130" spans="1:11" ht="15" customHeight="1" x14ac:dyDescent="0.2">
      <c r="A130" s="1191"/>
      <c r="B130" s="1191"/>
      <c r="C130" s="1191"/>
      <c r="D130" s="1191"/>
      <c r="E130" s="1191"/>
      <c r="F130" s="1191"/>
      <c r="G130" s="93"/>
      <c r="H130" s="93"/>
      <c r="I130" s="93"/>
      <c r="J130" s="93"/>
      <c r="K130" s="93"/>
    </row>
    <row r="131" spans="1:11" ht="15" customHeight="1" x14ac:dyDescent="0.2">
      <c r="A131" s="1191"/>
      <c r="B131" s="1191"/>
      <c r="C131" s="1191"/>
      <c r="D131" s="1191"/>
      <c r="E131" s="1191"/>
      <c r="F131" s="1191"/>
      <c r="G131" s="93"/>
      <c r="H131" s="93"/>
      <c r="I131" s="93"/>
      <c r="J131" s="93"/>
      <c r="K131" s="93"/>
    </row>
    <row r="132" spans="1:11" ht="15" customHeight="1" x14ac:dyDescent="0.2">
      <c r="A132" s="1191"/>
      <c r="B132" s="1191"/>
      <c r="C132" s="1191"/>
      <c r="D132" s="1191"/>
      <c r="E132" s="1191"/>
      <c r="F132" s="1191"/>
      <c r="G132" s="93"/>
      <c r="H132" s="93"/>
      <c r="I132" s="93"/>
      <c r="J132" s="93"/>
      <c r="K132" s="93"/>
    </row>
    <row r="133" spans="1:11" ht="15" customHeight="1" x14ac:dyDescent="0.2">
      <c r="A133" s="1191"/>
      <c r="B133" s="1191"/>
      <c r="C133" s="1191"/>
      <c r="D133" s="1191"/>
      <c r="E133" s="1191"/>
      <c r="F133" s="1191"/>
      <c r="G133" s="93"/>
      <c r="H133" s="93"/>
      <c r="I133" s="93"/>
      <c r="J133" s="93"/>
      <c r="K133" s="93"/>
    </row>
    <row r="134" spans="1:11" ht="15" customHeight="1" x14ac:dyDescent="0.2">
      <c r="A134" s="1191"/>
      <c r="B134" s="1191"/>
      <c r="C134" s="1191"/>
      <c r="D134" s="1191"/>
      <c r="E134" s="1191"/>
      <c r="F134" s="1191"/>
      <c r="G134" s="93"/>
      <c r="H134" s="93"/>
      <c r="I134" s="93"/>
      <c r="J134" s="93"/>
      <c r="K134" s="93"/>
    </row>
    <row r="135" spans="1:11" ht="15" customHeight="1" x14ac:dyDescent="0.2">
      <c r="A135" s="1191"/>
      <c r="B135" s="1191"/>
      <c r="C135" s="1191"/>
      <c r="D135" s="1191"/>
      <c r="E135" s="1191"/>
      <c r="F135" s="1191"/>
      <c r="G135" s="93"/>
      <c r="H135" s="93"/>
      <c r="I135" s="93"/>
      <c r="J135" s="93"/>
      <c r="K135" s="93"/>
    </row>
    <row r="136" spans="1:11" ht="15" customHeight="1" x14ac:dyDescent="0.2">
      <c r="A136" s="1191"/>
      <c r="B136" s="1191"/>
      <c r="C136" s="1191"/>
      <c r="D136" s="1191"/>
      <c r="E136" s="1191"/>
      <c r="F136" s="1191"/>
    </row>
    <row r="137" spans="1:11" ht="15" customHeight="1" x14ac:dyDescent="0.2">
      <c r="A137" s="1191"/>
      <c r="B137" s="1191"/>
      <c r="C137" s="1191"/>
      <c r="D137" s="1191"/>
      <c r="E137" s="1191"/>
      <c r="F137" s="1191"/>
    </row>
    <row r="138" spans="1:11" ht="15" customHeight="1" x14ac:dyDescent="0.2">
      <c r="A138" s="1191"/>
      <c r="B138" s="1191"/>
      <c r="C138" s="1191"/>
      <c r="D138" s="1191"/>
      <c r="E138" s="1191"/>
      <c r="F138" s="1191"/>
    </row>
  </sheetData>
  <sheetProtection algorithmName="SHA-512" hashValue="mDKlxboIElCQ84cJuhV30h5AT3j8xGUcCQw6pG9lgOuxNyovaKClV9lGjYCLe3hG+BbbiTamMF2SS+u7N4amOg==" saltValue="udcsJJB7W42GaflUNymDTQ==" spinCount="100000" sheet="1" objects="1" scenarios="1"/>
  <mergeCells count="10">
    <mergeCell ref="A135:F135"/>
    <mergeCell ref="A136:F136"/>
    <mergeCell ref="A137:F137"/>
    <mergeCell ref="A138:F138"/>
    <mergeCell ref="A129:F129"/>
    <mergeCell ref="A130:F130"/>
    <mergeCell ref="A131:F131"/>
    <mergeCell ref="A132:F132"/>
    <mergeCell ref="A133:F133"/>
    <mergeCell ref="A134:F134"/>
  </mergeCells>
  <pageMargins left="0.75" right="0.5" top="1" bottom="1" header="0.5" footer="0.5"/>
  <pageSetup scale="69" fitToWidth="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317F-65AA-4562-9AC2-AD1EE28C4468}">
  <sheetPr>
    <pageSetUpPr fitToPage="1"/>
  </sheetPr>
  <dimension ref="A1:D40"/>
  <sheetViews>
    <sheetView zoomScaleNormal="100" workbookViewId="0"/>
  </sheetViews>
  <sheetFormatPr defaultColWidth="8.88671875" defaultRowHeight="15" x14ac:dyDescent="0.2"/>
  <cols>
    <col min="1" max="1" width="70.6640625" style="2" customWidth="1"/>
    <col min="2" max="2" width="10.77734375" style="2" customWidth="1"/>
    <col min="3" max="3" width="13.77734375" style="2" customWidth="1"/>
    <col min="4" max="16384" width="8.88671875" style="2"/>
  </cols>
  <sheetData>
    <row r="1" spans="1:4" s="3" customFormat="1" ht="15" customHeight="1" x14ac:dyDescent="0.25">
      <c r="A1" s="53" t="str">
        <f>CONCATENATE("Schedule ",Chklst!A20," - ",Chklst!B20)</f>
        <v>Schedule C-6 - Cost Reconciliation</v>
      </c>
      <c r="B1" s="296" t="s">
        <v>141</v>
      </c>
      <c r="C1" s="297"/>
    </row>
    <row r="2" spans="1:4" s="3" customFormat="1" ht="15" customHeight="1" x14ac:dyDescent="0.2">
      <c r="A2" s="3" t="str">
        <f>'Sch A'!$A$2</f>
        <v xml:space="preserve">SFN 941 (Rev. 05-24) </v>
      </c>
      <c r="B2" s="298" t="s">
        <v>142</v>
      </c>
      <c r="C2" s="299">
        <f>'Sch A'!$C$2</f>
        <v>45108</v>
      </c>
    </row>
    <row r="3" spans="1:4" s="3" customFormat="1" ht="15" customHeight="1" x14ac:dyDescent="0.2">
      <c r="A3" s="302">
        <f>'Sch A'!$A$5</f>
        <v>0</v>
      </c>
      <c r="B3" s="300" t="s">
        <v>143</v>
      </c>
      <c r="C3" s="301">
        <f>'Sch A'!$C$3</f>
        <v>45473</v>
      </c>
    </row>
    <row r="4" spans="1:4" s="13" customFormat="1" ht="15" customHeight="1" x14ac:dyDescent="0.2">
      <c r="A4" s="94"/>
      <c r="B4" s="95"/>
      <c r="C4" s="95"/>
      <c r="D4" s="2"/>
    </row>
    <row r="5" spans="1:4" s="13" customFormat="1" ht="15" customHeight="1" x14ac:dyDescent="0.2">
      <c r="A5" s="783" t="s">
        <v>741</v>
      </c>
      <c r="B5" s="784"/>
      <c r="C5" s="785"/>
    </row>
    <row r="6" spans="1:4" s="13" customFormat="1" ht="15" customHeight="1" x14ac:dyDescent="0.2">
      <c r="A6" s="544"/>
      <c r="B6" s="545"/>
      <c r="C6" s="546" t="s">
        <v>463</v>
      </c>
    </row>
    <row r="7" spans="1:4" s="13" customFormat="1" ht="15" customHeight="1" x14ac:dyDescent="0.2">
      <c r="A7" s="532" t="s">
        <v>464</v>
      </c>
      <c r="B7" s="543"/>
      <c r="C7" s="547">
        <f>+'Sch C-4'!C51</f>
        <v>0</v>
      </c>
    </row>
    <row r="8" spans="1:4" s="13" customFormat="1" ht="25.5" x14ac:dyDescent="0.2">
      <c r="A8" s="34" t="s">
        <v>465</v>
      </c>
      <c r="B8" s="346" t="s">
        <v>466</v>
      </c>
      <c r="C8" s="548"/>
    </row>
    <row r="9" spans="1:4" s="13" customFormat="1" ht="15" customHeight="1" x14ac:dyDescent="0.2">
      <c r="A9" s="549"/>
      <c r="B9" s="550"/>
      <c r="C9" s="551"/>
      <c r="D9" s="2"/>
    </row>
    <row r="10" spans="1:4" s="13" customFormat="1" ht="15" customHeight="1" x14ac:dyDescent="0.2">
      <c r="A10" s="549"/>
      <c r="B10" s="550"/>
      <c r="C10" s="551"/>
    </row>
    <row r="11" spans="1:4" s="13" customFormat="1" ht="15" customHeight="1" x14ac:dyDescent="0.2">
      <c r="A11" s="549"/>
      <c r="B11" s="550"/>
      <c r="C11" s="551"/>
    </row>
    <row r="12" spans="1:4" s="13" customFormat="1" ht="15" customHeight="1" x14ac:dyDescent="0.2">
      <c r="A12" s="549"/>
      <c r="B12" s="550"/>
      <c r="C12" s="551"/>
    </row>
    <row r="13" spans="1:4" s="13" customFormat="1" ht="15" customHeight="1" x14ac:dyDescent="0.2">
      <c r="A13" s="549"/>
      <c r="B13" s="550"/>
      <c r="C13" s="551"/>
    </row>
    <row r="14" spans="1:4" s="13" customFormat="1" ht="15" customHeight="1" x14ac:dyDescent="0.2">
      <c r="A14" s="549"/>
      <c r="B14" s="550"/>
      <c r="C14" s="551"/>
    </row>
    <row r="15" spans="1:4" s="13" customFormat="1" ht="15" customHeight="1" x14ac:dyDescent="0.2">
      <c r="A15" s="549"/>
      <c r="B15" s="550"/>
      <c r="C15" s="551"/>
    </row>
    <row r="16" spans="1:4" s="13" customFormat="1" ht="15" customHeight="1" x14ac:dyDescent="0.2">
      <c r="A16" s="549"/>
      <c r="B16" s="550"/>
      <c r="C16" s="551"/>
    </row>
    <row r="17" spans="1:3" s="13" customFormat="1" ht="15" customHeight="1" x14ac:dyDescent="0.2">
      <c r="A17" s="549"/>
      <c r="B17" s="550"/>
      <c r="C17" s="551"/>
    </row>
    <row r="18" spans="1:3" s="13" customFormat="1" ht="15" customHeight="1" x14ac:dyDescent="0.2">
      <c r="A18" s="549"/>
      <c r="B18" s="550"/>
      <c r="C18" s="551"/>
    </row>
    <row r="19" spans="1:3" s="13" customFormat="1" ht="15" customHeight="1" x14ac:dyDescent="0.2">
      <c r="A19" s="549"/>
      <c r="B19" s="550"/>
      <c r="C19" s="551"/>
    </row>
    <row r="20" spans="1:3" s="13" customFormat="1" ht="15" customHeight="1" x14ac:dyDescent="0.2">
      <c r="A20" s="549"/>
      <c r="B20" s="550"/>
      <c r="C20" s="551"/>
    </row>
    <row r="21" spans="1:3" s="13" customFormat="1" ht="15" customHeight="1" x14ac:dyDescent="0.2">
      <c r="A21" s="549"/>
      <c r="B21" s="550"/>
      <c r="C21" s="551"/>
    </row>
    <row r="22" spans="1:3" s="13" customFormat="1" ht="15" customHeight="1" x14ac:dyDescent="0.2">
      <c r="A22" s="549"/>
      <c r="B22" s="550"/>
      <c r="C22" s="551"/>
    </row>
    <row r="23" spans="1:3" s="13" customFormat="1" ht="15" customHeight="1" x14ac:dyDescent="0.2">
      <c r="A23" s="549"/>
      <c r="B23" s="550"/>
      <c r="C23" s="551"/>
    </row>
    <row r="24" spans="1:3" s="13" customFormat="1" ht="15" customHeight="1" x14ac:dyDescent="0.2">
      <c r="A24" s="549"/>
      <c r="B24" s="550"/>
      <c r="C24" s="551"/>
    </row>
    <row r="25" spans="1:3" s="13" customFormat="1" ht="15" customHeight="1" x14ac:dyDescent="0.2">
      <c r="A25" s="549"/>
      <c r="B25" s="550"/>
      <c r="C25" s="551"/>
    </row>
    <row r="26" spans="1:3" s="13" customFormat="1" ht="15" customHeight="1" x14ac:dyDescent="0.2">
      <c r="A26" s="549"/>
      <c r="B26" s="550"/>
      <c r="C26" s="551"/>
    </row>
    <row r="27" spans="1:3" s="13" customFormat="1" ht="15" customHeight="1" x14ac:dyDescent="0.2">
      <c r="A27" s="549"/>
      <c r="B27" s="550"/>
      <c r="C27" s="551"/>
    </row>
    <row r="28" spans="1:3" s="13" customFormat="1" ht="15" customHeight="1" x14ac:dyDescent="0.2">
      <c r="A28" s="549"/>
      <c r="B28" s="550"/>
      <c r="C28" s="551"/>
    </row>
    <row r="29" spans="1:3" s="13" customFormat="1" ht="15" customHeight="1" x14ac:dyDescent="0.2">
      <c r="A29" s="549"/>
      <c r="B29" s="550"/>
      <c r="C29" s="551"/>
    </row>
    <row r="30" spans="1:3" s="13" customFormat="1" ht="15" customHeight="1" x14ac:dyDescent="0.2">
      <c r="A30" s="549"/>
      <c r="B30" s="550"/>
      <c r="C30" s="551"/>
    </row>
    <row r="31" spans="1:3" s="13" customFormat="1" ht="15" customHeight="1" x14ac:dyDescent="0.2">
      <c r="A31" s="549"/>
      <c r="B31" s="550"/>
      <c r="C31" s="551"/>
    </row>
    <row r="32" spans="1:3" s="13" customFormat="1" ht="15" customHeight="1" x14ac:dyDescent="0.2">
      <c r="A32" s="549"/>
      <c r="B32" s="550"/>
      <c r="C32" s="551"/>
    </row>
    <row r="33" spans="1:3" s="13" customFormat="1" ht="15" customHeight="1" x14ac:dyDescent="0.2">
      <c r="A33" s="549"/>
      <c r="B33" s="550"/>
      <c r="C33" s="551"/>
    </row>
    <row r="34" spans="1:3" s="13" customFormat="1" ht="15" customHeight="1" x14ac:dyDescent="0.2">
      <c r="A34" s="549"/>
      <c r="B34" s="550"/>
      <c r="C34" s="551"/>
    </row>
    <row r="35" spans="1:3" s="13" customFormat="1" ht="15" customHeight="1" x14ac:dyDescent="0.2">
      <c r="A35" s="549"/>
      <c r="B35" s="550"/>
      <c r="C35" s="551"/>
    </row>
    <row r="36" spans="1:3" s="13" customFormat="1" ht="15" customHeight="1" x14ac:dyDescent="0.2">
      <c r="A36" s="549"/>
      <c r="B36" s="550"/>
      <c r="C36" s="551"/>
    </row>
    <row r="37" spans="1:3" s="96" customFormat="1" ht="15" customHeight="1" thickBot="1" x14ac:dyDescent="0.25">
      <c r="A37" s="552"/>
      <c r="B37" s="553" t="s">
        <v>467</v>
      </c>
      <c r="C37" s="527">
        <f>SUM(C7:C36)</f>
        <v>0</v>
      </c>
    </row>
    <row r="38" spans="1:3" ht="15" customHeight="1" thickTop="1" x14ac:dyDescent="0.2"/>
    <row r="39" spans="1:3" ht="15" customHeight="1" x14ac:dyDescent="0.2"/>
    <row r="40" spans="1:3" ht="15" customHeight="1" x14ac:dyDescent="0.2"/>
  </sheetData>
  <sheetProtection algorithmName="SHA-512" hashValue="/+McFxmW5I3P/aZdU1WTl5h7aQaso5rcwIAy8YHoqAjV4gQbB4Aj7uGRgafPHPynn31eEMnjoQHT/7cVInAjbQ==" saltValue="+saDIF5zveW5Olb+i/CY7w==" spinCount="100000" sheet="1" objects="1" scenarios="1"/>
  <pageMargins left="0.75" right="0.75" top="1" bottom="1" header="0.5" footer="0.5"/>
  <pageSetup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77D6E-B338-4E56-B69A-15A3C219D95A}">
  <sheetPr>
    <pageSetUpPr fitToPage="1"/>
  </sheetPr>
  <dimension ref="A1:D56"/>
  <sheetViews>
    <sheetView zoomScaleNormal="100" workbookViewId="0"/>
  </sheetViews>
  <sheetFormatPr defaultColWidth="8.88671875" defaultRowHeight="15" x14ac:dyDescent="0.2"/>
  <cols>
    <col min="1" max="1" width="70.6640625" style="2" customWidth="1"/>
    <col min="2" max="2" width="10.77734375" style="2" customWidth="1"/>
    <col min="3" max="3" width="12.5546875" style="2" customWidth="1"/>
    <col min="4" max="16384" width="8.88671875" style="2"/>
  </cols>
  <sheetData>
    <row r="1" spans="1:4" s="3" customFormat="1" ht="15" customHeight="1" x14ac:dyDescent="0.25">
      <c r="A1" s="53" t="str">
        <f>CONCATENATE("Schedule ",Chklst!A21," - ",Chklst!B21)</f>
        <v>Schedule C-8 - Revenues &amp; Revenue Reconciliation</v>
      </c>
      <c r="B1" s="296" t="s">
        <v>141</v>
      </c>
      <c r="C1" s="297"/>
    </row>
    <row r="2" spans="1:4" s="3" customFormat="1" ht="15" customHeight="1" x14ac:dyDescent="0.2">
      <c r="A2" s="3" t="str">
        <f>'Sch A'!$A$2</f>
        <v xml:space="preserve">SFN 941 (Rev. 05-24) </v>
      </c>
      <c r="B2" s="298" t="s">
        <v>142</v>
      </c>
      <c r="C2" s="299">
        <f>'Sch A'!$C$2</f>
        <v>45108</v>
      </c>
    </row>
    <row r="3" spans="1:4" s="3" customFormat="1" ht="15" customHeight="1" x14ac:dyDescent="0.2">
      <c r="A3" s="302">
        <f>'Sch A'!$A$5</f>
        <v>0</v>
      </c>
      <c r="B3" s="300" t="s">
        <v>143</v>
      </c>
      <c r="C3" s="301">
        <f>'Sch A'!$C$3</f>
        <v>45473</v>
      </c>
    </row>
    <row r="4" spans="1:4" ht="15" customHeight="1" x14ac:dyDescent="0.2">
      <c r="A4" s="97"/>
      <c r="B4" s="97"/>
      <c r="C4" s="97"/>
    </row>
    <row r="5" spans="1:4" s="13" customFormat="1" ht="15" customHeight="1" x14ac:dyDescent="0.2">
      <c r="A5" s="554" t="s">
        <v>468</v>
      </c>
      <c r="B5" s="555"/>
      <c r="C5" s="546"/>
    </row>
    <row r="6" spans="1:4" s="13" customFormat="1" ht="25.5" x14ac:dyDescent="0.2">
      <c r="A6" s="556" t="s">
        <v>469</v>
      </c>
      <c r="B6" s="346" t="s">
        <v>466</v>
      </c>
      <c r="C6" s="557" t="s">
        <v>463</v>
      </c>
    </row>
    <row r="7" spans="1:4" s="13" customFormat="1" ht="15" customHeight="1" x14ac:dyDescent="0.2">
      <c r="A7" s="549"/>
      <c r="B7" s="550"/>
      <c r="C7" s="551"/>
      <c r="D7" s="2"/>
    </row>
    <row r="8" spans="1:4" s="13" customFormat="1" ht="15" customHeight="1" x14ac:dyDescent="0.2">
      <c r="A8" s="756"/>
      <c r="B8" s="550"/>
      <c r="C8" s="551"/>
    </row>
    <row r="9" spans="1:4" s="13" customFormat="1" ht="15" customHeight="1" x14ac:dyDescent="0.2">
      <c r="A9" s="756"/>
      <c r="B9" s="550"/>
      <c r="C9" s="551"/>
    </row>
    <row r="10" spans="1:4" s="13" customFormat="1" ht="15" customHeight="1" x14ac:dyDescent="0.2">
      <c r="A10" s="756"/>
      <c r="B10" s="550"/>
      <c r="C10" s="551"/>
    </row>
    <row r="11" spans="1:4" s="13" customFormat="1" ht="15" customHeight="1" x14ac:dyDescent="0.2">
      <c r="A11" s="756"/>
      <c r="B11" s="550"/>
      <c r="C11" s="551"/>
    </row>
    <row r="12" spans="1:4" s="13" customFormat="1" ht="15" customHeight="1" x14ac:dyDescent="0.2">
      <c r="A12" s="756"/>
      <c r="B12" s="550"/>
      <c r="C12" s="551"/>
    </row>
    <row r="13" spans="1:4" s="13" customFormat="1" ht="15" customHeight="1" x14ac:dyDescent="0.2">
      <c r="A13" s="756"/>
      <c r="B13" s="550"/>
      <c r="C13" s="551"/>
    </row>
    <row r="14" spans="1:4" s="13" customFormat="1" ht="15" customHeight="1" x14ac:dyDescent="0.2">
      <c r="A14" s="756"/>
      <c r="B14" s="550"/>
      <c r="C14" s="551"/>
    </row>
    <row r="15" spans="1:4" s="13" customFormat="1" ht="15" customHeight="1" x14ac:dyDescent="0.2">
      <c r="A15" s="756"/>
      <c r="B15" s="550"/>
      <c r="C15" s="551"/>
    </row>
    <row r="16" spans="1:4" s="13" customFormat="1" ht="15" customHeight="1" x14ac:dyDescent="0.2">
      <c r="A16" s="756"/>
      <c r="B16" s="550"/>
      <c r="C16" s="551"/>
    </row>
    <row r="17" spans="1:4" s="13" customFormat="1" ht="15" customHeight="1" x14ac:dyDescent="0.2">
      <c r="A17" s="756"/>
      <c r="B17" s="550"/>
      <c r="C17" s="551"/>
    </row>
    <row r="18" spans="1:4" s="13" customFormat="1" ht="15" customHeight="1" x14ac:dyDescent="0.2">
      <c r="A18" s="756"/>
      <c r="B18" s="550"/>
      <c r="C18" s="551"/>
    </row>
    <row r="19" spans="1:4" s="13" customFormat="1" ht="15" customHeight="1" x14ac:dyDescent="0.2">
      <c r="A19" s="756"/>
      <c r="B19" s="550"/>
      <c r="C19" s="551"/>
    </row>
    <row r="20" spans="1:4" s="13" customFormat="1" ht="15" customHeight="1" x14ac:dyDescent="0.2">
      <c r="A20" s="756"/>
      <c r="B20" s="550"/>
      <c r="C20" s="551"/>
    </row>
    <row r="21" spans="1:4" s="13" customFormat="1" ht="15" customHeight="1" x14ac:dyDescent="0.2">
      <c r="A21" s="756"/>
      <c r="B21" s="550"/>
      <c r="C21" s="551"/>
    </row>
    <row r="22" spans="1:4" s="13" customFormat="1" ht="15" customHeight="1" x14ac:dyDescent="0.2">
      <c r="A22" s="756"/>
      <c r="B22" s="550"/>
      <c r="C22" s="551"/>
    </row>
    <row r="23" spans="1:4" s="13" customFormat="1" ht="15" customHeight="1" x14ac:dyDescent="0.2">
      <c r="A23" s="756"/>
      <c r="B23" s="550"/>
      <c r="C23" s="551"/>
    </row>
    <row r="24" spans="1:4" s="13" customFormat="1" ht="15" customHeight="1" x14ac:dyDescent="0.2">
      <c r="A24" s="756"/>
      <c r="B24" s="550"/>
      <c r="C24" s="551"/>
    </row>
    <row r="25" spans="1:4" s="13" customFormat="1" ht="15" customHeight="1" x14ac:dyDescent="0.2">
      <c r="A25" s="756"/>
      <c r="B25" s="550"/>
      <c r="C25" s="551"/>
    </row>
    <row r="26" spans="1:4" s="13" customFormat="1" ht="15" customHeight="1" x14ac:dyDescent="0.2">
      <c r="A26" s="756"/>
      <c r="B26" s="550"/>
      <c r="C26" s="551"/>
    </row>
    <row r="27" spans="1:4" s="13" customFormat="1" ht="15" customHeight="1" x14ac:dyDescent="0.2">
      <c r="A27" s="756"/>
      <c r="B27" s="550"/>
      <c r="C27" s="551"/>
    </row>
    <row r="28" spans="1:4" s="13" customFormat="1" ht="15" customHeight="1" x14ac:dyDescent="0.2">
      <c r="A28" s="558" t="s">
        <v>470</v>
      </c>
      <c r="B28" s="559"/>
      <c r="C28" s="560">
        <f>SUM(C7:C27)</f>
        <v>0</v>
      </c>
    </row>
    <row r="29" spans="1:4" s="13" customFormat="1" ht="15" customHeight="1" x14ac:dyDescent="0.2">
      <c r="A29" s="561"/>
      <c r="B29" s="236"/>
      <c r="C29" s="562"/>
      <c r="D29" s="237"/>
    </row>
    <row r="30" spans="1:4" s="13" customFormat="1" ht="24" customHeight="1" x14ac:dyDescent="0.2">
      <c r="A30" s="556" t="s">
        <v>465</v>
      </c>
      <c r="B30" s="346" t="s">
        <v>466</v>
      </c>
      <c r="C30" s="346" t="s">
        <v>463</v>
      </c>
    </row>
    <row r="31" spans="1:4" s="13" customFormat="1" ht="15" customHeight="1" x14ac:dyDescent="0.2">
      <c r="A31" s="756"/>
      <c r="B31" s="550"/>
      <c r="C31" s="551"/>
    </row>
    <row r="32" spans="1:4" s="13" customFormat="1" ht="15" customHeight="1" x14ac:dyDescent="0.2">
      <c r="A32" s="756"/>
      <c r="B32" s="550"/>
      <c r="C32" s="551"/>
    </row>
    <row r="33" spans="1:3" s="13" customFormat="1" ht="15" customHeight="1" x14ac:dyDescent="0.2">
      <c r="A33" s="756"/>
      <c r="B33" s="550"/>
      <c r="C33" s="551"/>
    </row>
    <row r="34" spans="1:3" s="13" customFormat="1" ht="15" customHeight="1" x14ac:dyDescent="0.2">
      <c r="A34" s="756"/>
      <c r="B34" s="550"/>
      <c r="C34" s="551"/>
    </row>
    <row r="35" spans="1:3" s="13" customFormat="1" ht="15" customHeight="1" x14ac:dyDescent="0.2">
      <c r="A35" s="756"/>
      <c r="B35" s="550"/>
      <c r="C35" s="551"/>
    </row>
    <row r="36" spans="1:3" s="13" customFormat="1" ht="15" customHeight="1" x14ac:dyDescent="0.2">
      <c r="A36" s="756"/>
      <c r="B36" s="550"/>
      <c r="C36" s="551"/>
    </row>
    <row r="37" spans="1:3" s="13" customFormat="1" ht="15" customHeight="1" x14ac:dyDescent="0.2">
      <c r="A37" s="756"/>
      <c r="B37" s="550"/>
      <c r="C37" s="551"/>
    </row>
    <row r="38" spans="1:3" s="13" customFormat="1" ht="15" customHeight="1" x14ac:dyDescent="0.2">
      <c r="A38" s="756"/>
      <c r="B38" s="550"/>
      <c r="C38" s="551"/>
    </row>
    <row r="39" spans="1:3" s="13" customFormat="1" ht="15" customHeight="1" x14ac:dyDescent="0.2">
      <c r="A39" s="549"/>
      <c r="B39" s="550"/>
      <c r="C39" s="551"/>
    </row>
    <row r="40" spans="1:3" s="13" customFormat="1" ht="15" customHeight="1" x14ac:dyDescent="0.2">
      <c r="A40" s="549"/>
      <c r="B40" s="550"/>
      <c r="C40" s="551"/>
    </row>
    <row r="41" spans="1:3" s="13" customFormat="1" ht="15" customHeight="1" x14ac:dyDescent="0.2">
      <c r="A41" s="549"/>
      <c r="B41" s="550"/>
      <c r="C41" s="551"/>
    </row>
    <row r="42" spans="1:3" s="13" customFormat="1" ht="15" customHeight="1" x14ac:dyDescent="0.2">
      <c r="A42" s="549"/>
      <c r="B42" s="550"/>
      <c r="C42" s="551"/>
    </row>
    <row r="43" spans="1:3" s="13" customFormat="1" ht="15" customHeight="1" x14ac:dyDescent="0.2">
      <c r="A43" s="549"/>
      <c r="B43" s="550"/>
      <c r="C43" s="551"/>
    </row>
    <row r="44" spans="1:3" s="13" customFormat="1" ht="15" customHeight="1" x14ac:dyDescent="0.2">
      <c r="A44" s="756"/>
      <c r="B44" s="550"/>
      <c r="C44" s="551"/>
    </row>
    <row r="45" spans="1:3" s="13" customFormat="1" ht="15" customHeight="1" x14ac:dyDescent="0.2">
      <c r="A45" s="756"/>
      <c r="B45" s="550"/>
      <c r="C45" s="551"/>
    </row>
    <row r="46" spans="1:3" s="13" customFormat="1" ht="15" customHeight="1" x14ac:dyDescent="0.2">
      <c r="A46" s="756"/>
      <c r="B46" s="550"/>
      <c r="C46" s="551"/>
    </row>
    <row r="47" spans="1:3" s="13" customFormat="1" ht="15" customHeight="1" x14ac:dyDescent="0.2">
      <c r="A47" s="756"/>
      <c r="B47" s="550"/>
      <c r="C47" s="551"/>
    </row>
    <row r="48" spans="1:3" s="13" customFormat="1" ht="15" customHeight="1" x14ac:dyDescent="0.2">
      <c r="A48" s="756"/>
      <c r="B48" s="550"/>
      <c r="C48" s="551"/>
    </row>
    <row r="49" spans="1:3" s="13" customFormat="1" ht="15" customHeight="1" x14ac:dyDescent="0.2">
      <c r="A49" s="756"/>
      <c r="B49" s="550"/>
      <c r="C49" s="551"/>
    </row>
    <row r="50" spans="1:3" s="13" customFormat="1" ht="15" customHeight="1" x14ac:dyDescent="0.2">
      <c r="A50" s="756"/>
      <c r="B50" s="550"/>
      <c r="C50" s="551"/>
    </row>
    <row r="51" spans="1:3" s="13" customFormat="1" ht="15" customHeight="1" x14ac:dyDescent="0.2">
      <c r="A51" s="756"/>
      <c r="B51" s="550"/>
      <c r="C51" s="551"/>
    </row>
    <row r="52" spans="1:3" s="13" customFormat="1" ht="15" customHeight="1" x14ac:dyDescent="0.2">
      <c r="A52" s="756"/>
      <c r="B52" s="550"/>
      <c r="C52" s="551"/>
    </row>
    <row r="53" spans="1:3" s="96" customFormat="1" ht="15" customHeight="1" thickBot="1" x14ac:dyDescent="0.25">
      <c r="A53" s="552"/>
      <c r="B53" s="553" t="s">
        <v>471</v>
      </c>
      <c r="C53" s="527">
        <f>SUM(C5:C52)</f>
        <v>0</v>
      </c>
    </row>
    <row r="54" spans="1:3" s="96" customFormat="1" ht="15" customHeight="1" thickTop="1" x14ac:dyDescent="0.2">
      <c r="A54" s="2"/>
      <c r="B54" s="98"/>
      <c r="C54" s="99"/>
    </row>
    <row r="55" spans="1:3" s="96" customFormat="1" ht="15" customHeight="1" x14ac:dyDescent="0.2">
      <c r="A55" s="2"/>
      <c r="B55" s="98"/>
      <c r="C55" s="99"/>
    </row>
    <row r="56" spans="1:3" ht="15" customHeight="1" x14ac:dyDescent="0.2"/>
  </sheetData>
  <sheetProtection algorithmName="SHA-512" hashValue="v3jstK+vU4DxA0PxK7MSXgiTkTw8SZUiVzriUs1mAPwbscLBgpzPSzqPKFvZipQ7EVJ/dGxJWwV9sLeI3pOhIg==" saltValue="Heq52qFwl0c8eZ5LV4BPYQ==" spinCount="100000" sheet="1" objects="1" scenarios="1"/>
  <pageMargins left="0.75" right="0.75" top="1" bottom="1" header="0.5" footer="0.5"/>
  <pageSetup scale="8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0B48-BAAA-40D9-A048-05FD941E6A7A}">
  <sheetPr>
    <pageSetUpPr fitToPage="1"/>
  </sheetPr>
  <dimension ref="A1:F41"/>
  <sheetViews>
    <sheetView topLeftCell="B1" zoomScaleNormal="100" workbookViewId="0">
      <selection activeCell="B1" sqref="B1"/>
    </sheetView>
  </sheetViews>
  <sheetFormatPr defaultColWidth="8.88671875" defaultRowHeight="15" x14ac:dyDescent="0.2"/>
  <cols>
    <col min="1" max="1" width="9.33203125" style="2" hidden="1" customWidth="1"/>
    <col min="2" max="2" width="41" style="2" customWidth="1"/>
    <col min="3" max="6" width="12.6640625" style="2" customWidth="1"/>
    <col min="7" max="7" width="10" style="2" customWidth="1"/>
    <col min="8" max="16384" width="8.88671875" style="2"/>
  </cols>
  <sheetData>
    <row r="1" spans="1:6" ht="15.75" customHeight="1" x14ac:dyDescent="0.25">
      <c r="B1" s="53" t="str">
        <f>CONCATENATE("Schedule ",Chklst!A22," - ",Chklst!B22)</f>
        <v>Schedule D - Adjustments / Reclassifications Summary</v>
      </c>
      <c r="C1" s="246"/>
      <c r="D1" s="246"/>
      <c r="E1" s="296" t="s">
        <v>141</v>
      </c>
      <c r="F1" s="297"/>
    </row>
    <row r="2" spans="1:6" s="3" customFormat="1" ht="12.75" x14ac:dyDescent="0.2">
      <c r="B2" s="3" t="str">
        <f>'Sch A'!$A$2</f>
        <v xml:space="preserve">SFN 941 (Rev. 05-24) </v>
      </c>
      <c r="C2" s="247"/>
      <c r="D2" s="247"/>
      <c r="E2" s="298" t="s">
        <v>142</v>
      </c>
      <c r="F2" s="299">
        <f>'Sch A'!$C$2</f>
        <v>45108</v>
      </c>
    </row>
    <row r="3" spans="1:6" s="3" customFormat="1" x14ac:dyDescent="0.2">
      <c r="B3" s="302">
        <f>'Sch A'!$A$5</f>
        <v>0</v>
      </c>
      <c r="C3" s="246"/>
      <c r="D3" s="246"/>
      <c r="E3" s="300" t="s">
        <v>143</v>
      </c>
      <c r="F3" s="301">
        <f>'Sch A'!$C$3</f>
        <v>45473</v>
      </c>
    </row>
    <row r="4" spans="1:6" s="3" customFormat="1" ht="12.75" x14ac:dyDescent="0.2">
      <c r="B4" s="100"/>
    </row>
    <row r="5" spans="1:6" ht="15" customHeight="1" x14ac:dyDescent="0.2">
      <c r="C5" s="1"/>
    </row>
    <row r="6" spans="1:6" s="101" customFormat="1" ht="15" customHeight="1" x14ac:dyDescent="0.2">
      <c r="C6" s="563" t="s">
        <v>472</v>
      </c>
      <c r="D6" s="563" t="s">
        <v>473</v>
      </c>
      <c r="E6" s="563"/>
    </row>
    <row r="7" spans="1:6" s="101" customFormat="1" ht="15" customHeight="1" x14ac:dyDescent="0.2">
      <c r="B7" s="102"/>
      <c r="C7" s="181" t="s">
        <v>32</v>
      </c>
      <c r="D7" s="181" t="s">
        <v>32</v>
      </c>
      <c r="E7" s="181" t="s">
        <v>32</v>
      </c>
    </row>
    <row r="8" spans="1:6" ht="15" customHeight="1" x14ac:dyDescent="0.2">
      <c r="B8" s="103" t="s">
        <v>6</v>
      </c>
      <c r="C8" s="564"/>
      <c r="D8" s="180"/>
      <c r="E8" s="564"/>
    </row>
    <row r="9" spans="1:6" ht="15" customHeight="1" x14ac:dyDescent="0.2">
      <c r="A9" s="104" t="s">
        <v>6</v>
      </c>
      <c r="B9" s="565" t="s">
        <v>7</v>
      </c>
      <c r="C9" s="566">
        <f>SUMIFS('Sch D-1'!$C$6:$C$120,'Sch D-1'!$D$6:$D$120,'Sch D'!A9,'Sch D-1'!$E$6:$E$120,'Sch D'!B9)</f>
        <v>0</v>
      </c>
      <c r="D9" s="566">
        <f>SUMIFS('Sch D-2'!$C$6:$C$98,'Sch D-2'!$D$6:$D$98,'Sch D'!A9,'Sch D-2'!$E$6:$E$98,'Sch D'!B9)</f>
        <v>0</v>
      </c>
      <c r="E9" s="566">
        <f>SUM(C9:D9)</f>
        <v>0</v>
      </c>
    </row>
    <row r="10" spans="1:6" ht="15" customHeight="1" x14ac:dyDescent="0.2">
      <c r="A10" s="104" t="s">
        <v>6</v>
      </c>
      <c r="B10" s="565" t="s">
        <v>10</v>
      </c>
      <c r="C10" s="566">
        <f>SUMIFS('Sch D-1'!$C$6:$C$120,'Sch D-1'!$D$6:$D$120,'Sch D'!A10,'Sch D-1'!$E$6:$E$120,'Sch D'!B10)</f>
        <v>0</v>
      </c>
      <c r="D10" s="566">
        <f>SUMIFS('Sch D-2'!$C$6:$C$98,'Sch D-2'!$D$6:$D$98,'Sch D'!A10,'Sch D-2'!$E$6:$E$98,'Sch D'!B10)</f>
        <v>0</v>
      </c>
      <c r="E10" s="566">
        <f t="shared" ref="E10:E11" si="0">SUM(C10:D10)</f>
        <v>0</v>
      </c>
    </row>
    <row r="11" spans="1:6" ht="15" customHeight="1" x14ac:dyDescent="0.2">
      <c r="A11" s="104" t="s">
        <v>6</v>
      </c>
      <c r="B11" s="565" t="s">
        <v>13</v>
      </c>
      <c r="C11" s="566">
        <f>SUMIFS('Sch D-1'!$C$6:$C$120,'Sch D-1'!$D$6:$D$120,'Sch D'!A11,'Sch D-1'!$E$6:$E$120,'Sch D'!B11)</f>
        <v>0</v>
      </c>
      <c r="D11" s="566">
        <f>SUMIFS('Sch D-2'!$C$6:$C$98,'Sch D-2'!$D$6:$D$98,'Sch D'!A11,'Sch D-2'!$E$6:$E$98,'Sch D'!B11)</f>
        <v>0</v>
      </c>
      <c r="E11" s="566">
        <f t="shared" si="0"/>
        <v>0</v>
      </c>
    </row>
    <row r="12" spans="1:6" ht="15" customHeight="1" x14ac:dyDescent="0.2">
      <c r="B12" s="567" t="s">
        <v>9</v>
      </c>
      <c r="C12" s="564"/>
      <c r="D12" s="180"/>
      <c r="E12" s="564"/>
    </row>
    <row r="13" spans="1:6" ht="15" customHeight="1" x14ac:dyDescent="0.2">
      <c r="A13" s="568" t="s">
        <v>9</v>
      </c>
      <c r="B13" s="565" t="s">
        <v>7</v>
      </c>
      <c r="C13" s="566">
        <f>SUMIFS('Sch D-1'!$C$6:$C$120,'Sch D-1'!$D$6:$D$120,'Sch D'!A13,'Sch D-1'!$E$6:$E$120,'Sch D'!B13)</f>
        <v>0</v>
      </c>
      <c r="D13" s="566">
        <f>SUMIFS('Sch D-2'!$C$6:$C$98,'Sch D-2'!$D$6:$D$98,'Sch D'!A13,'Sch D-2'!$E$6:$E$98,'Sch D'!B13)</f>
        <v>0</v>
      </c>
      <c r="E13" s="566">
        <f t="shared" ref="E13:E15" si="1">SUM(C13:D13)</f>
        <v>0</v>
      </c>
    </row>
    <row r="14" spans="1:6" ht="15" customHeight="1" x14ac:dyDescent="0.2">
      <c r="A14" s="568" t="s">
        <v>9</v>
      </c>
      <c r="B14" s="565" t="s">
        <v>10</v>
      </c>
      <c r="C14" s="566">
        <f>SUMIFS('Sch D-1'!$C$6:$C$120,'Sch D-1'!$D$6:$D$120,'Sch D'!A14,'Sch D-1'!$E$6:$E$120,'Sch D'!B14)</f>
        <v>0</v>
      </c>
      <c r="D14" s="566">
        <f>SUMIFS('Sch D-2'!$C$6:$C$98,'Sch D-2'!$D$6:$D$98,'Sch D'!A14,'Sch D-2'!$E$6:$E$98,'Sch D'!B14)</f>
        <v>0</v>
      </c>
      <c r="E14" s="566">
        <f t="shared" si="1"/>
        <v>0</v>
      </c>
    </row>
    <row r="15" spans="1:6" ht="15" customHeight="1" x14ac:dyDescent="0.2">
      <c r="A15" s="568" t="s">
        <v>9</v>
      </c>
      <c r="B15" s="565" t="s">
        <v>13</v>
      </c>
      <c r="C15" s="566">
        <f>SUMIFS('Sch D-1'!$C$6:$C$120,'Sch D-1'!$D$6:$D$120,'Sch D'!A15,'Sch D-1'!$E$6:$E$120,'Sch D'!B15)</f>
        <v>0</v>
      </c>
      <c r="D15" s="566">
        <f>SUMIFS('Sch D-2'!$C$6:$C$98,'Sch D-2'!$D$6:$D$98,'Sch D'!A15,'Sch D-2'!$E$6:$E$98,'Sch D'!B15)</f>
        <v>0</v>
      </c>
      <c r="E15" s="566">
        <f t="shared" si="1"/>
        <v>0</v>
      </c>
    </row>
    <row r="16" spans="1:6" ht="15" customHeight="1" x14ac:dyDescent="0.2">
      <c r="B16" s="567" t="s">
        <v>12</v>
      </c>
      <c r="C16" s="564"/>
      <c r="D16" s="180"/>
      <c r="E16" s="564"/>
    </row>
    <row r="17" spans="1:5" ht="15" customHeight="1" x14ac:dyDescent="0.2">
      <c r="A17" s="568" t="s">
        <v>12</v>
      </c>
      <c r="B17" s="565" t="s">
        <v>7</v>
      </c>
      <c r="C17" s="566">
        <f>SUMIFS('Sch D-1'!$C$6:$C$120,'Sch D-1'!$D$6:$D$120,'Sch D'!A17,'Sch D-1'!$E$6:$E$120,'Sch D'!B17)</f>
        <v>0</v>
      </c>
      <c r="D17" s="566">
        <f>SUMIFS('Sch D-2'!$C$6:$C$98,'Sch D-2'!$D$6:$D$98,'Sch D'!A17,'Sch D-2'!$E$6:$E$98,'Sch D'!B17)</f>
        <v>0</v>
      </c>
      <c r="E17" s="566">
        <f t="shared" ref="E17:E19" si="2">SUM(C17:D17)</f>
        <v>0</v>
      </c>
    </row>
    <row r="18" spans="1:5" ht="15" customHeight="1" x14ac:dyDescent="0.2">
      <c r="A18" s="568" t="s">
        <v>12</v>
      </c>
      <c r="B18" s="565" t="s">
        <v>10</v>
      </c>
      <c r="C18" s="566">
        <f>SUMIFS('Sch D-1'!$C$6:$C$120,'Sch D-1'!$D$6:$D$120,'Sch D'!A18,'Sch D-1'!$E$6:$E$120,'Sch D'!B18)</f>
        <v>0</v>
      </c>
      <c r="D18" s="566">
        <f>SUMIFS('Sch D-2'!$C$6:$C$98,'Sch D-2'!$D$6:$D$98,'Sch D'!A18,'Sch D-2'!$E$6:$E$98,'Sch D'!B18)</f>
        <v>0</v>
      </c>
      <c r="E18" s="566">
        <f t="shared" si="2"/>
        <v>0</v>
      </c>
    </row>
    <row r="19" spans="1:5" ht="15" customHeight="1" x14ac:dyDescent="0.2">
      <c r="A19" s="568" t="s">
        <v>12</v>
      </c>
      <c r="B19" s="565" t="s">
        <v>13</v>
      </c>
      <c r="C19" s="566">
        <f>SUMIFS('Sch D-1'!$C$6:$C$120,'Sch D-1'!$D$6:$D$120,'Sch D'!A19,'Sch D-1'!$E$6:$E$120,'Sch D'!B19)</f>
        <v>0</v>
      </c>
      <c r="D19" s="566">
        <f>SUMIFS('Sch D-2'!$C$6:$C$98,'Sch D-2'!$D$6:$D$98,'Sch D'!A19,'Sch D-2'!$E$6:$E$98,'Sch D'!B19)</f>
        <v>0</v>
      </c>
      <c r="E19" s="566">
        <f t="shared" si="2"/>
        <v>0</v>
      </c>
    </row>
    <row r="20" spans="1:5" ht="15" customHeight="1" x14ac:dyDescent="0.2">
      <c r="B20" s="567" t="s">
        <v>15</v>
      </c>
      <c r="C20" s="564"/>
      <c r="D20" s="180"/>
      <c r="E20" s="564"/>
    </row>
    <row r="21" spans="1:5" ht="15" customHeight="1" x14ac:dyDescent="0.2">
      <c r="A21" s="568" t="s">
        <v>15</v>
      </c>
      <c r="B21" s="565" t="s">
        <v>7</v>
      </c>
      <c r="C21" s="566">
        <f>SUMIFS('Sch D-1'!$C$6:$C$120,'Sch D-1'!$D$6:$D$120,'Sch D'!A21,'Sch D-1'!$E$6:$E$120,'Sch D'!B21)</f>
        <v>0</v>
      </c>
      <c r="D21" s="566">
        <f>SUMIFS('Sch D-2'!$C$6:$C$98,'Sch D-2'!$D$6:$D$98,'Sch D'!A21,'Sch D-2'!$E$6:$E$98,'Sch D'!B21)</f>
        <v>0</v>
      </c>
      <c r="E21" s="566">
        <f t="shared" ref="E21:E23" si="3">SUM(C21:D21)</f>
        <v>0</v>
      </c>
    </row>
    <row r="22" spans="1:5" ht="15" customHeight="1" x14ac:dyDescent="0.2">
      <c r="A22" s="568" t="s">
        <v>15</v>
      </c>
      <c r="B22" s="565" t="s">
        <v>10</v>
      </c>
      <c r="C22" s="566">
        <f>SUMIFS('Sch D-1'!$C$6:$C$120,'Sch D-1'!$D$6:$D$120,'Sch D'!A22,'Sch D-1'!$E$6:$E$120,'Sch D'!B22)</f>
        <v>0</v>
      </c>
      <c r="D22" s="566">
        <f>SUMIFS('Sch D-2'!$C$6:$C$98,'Sch D-2'!$D$6:$D$98,'Sch D'!A22,'Sch D-2'!$E$6:$E$98,'Sch D'!B22)</f>
        <v>0</v>
      </c>
      <c r="E22" s="566">
        <f t="shared" si="3"/>
        <v>0</v>
      </c>
    </row>
    <row r="23" spans="1:5" ht="15" customHeight="1" x14ac:dyDescent="0.2">
      <c r="A23" s="568" t="s">
        <v>15</v>
      </c>
      <c r="B23" s="565" t="s">
        <v>13</v>
      </c>
      <c r="C23" s="566">
        <f>SUMIFS('Sch D-1'!$C$6:$C$120,'Sch D-1'!$D$6:$D$120,'Sch D'!A23,'Sch D-1'!$E$6:$E$120,'Sch D'!B23)</f>
        <v>0</v>
      </c>
      <c r="D23" s="566">
        <f>SUMIFS('Sch D-2'!$C$6:$C$98,'Sch D-2'!$D$6:$D$98,'Sch D'!A23,'Sch D-2'!$E$6:$E$98,'Sch D'!B23)</f>
        <v>0</v>
      </c>
      <c r="E23" s="566">
        <f t="shared" si="3"/>
        <v>0</v>
      </c>
    </row>
    <row r="24" spans="1:5" ht="15" customHeight="1" x14ac:dyDescent="0.2">
      <c r="B24" s="567" t="s">
        <v>18</v>
      </c>
      <c r="C24" s="564"/>
      <c r="D24" s="180"/>
      <c r="E24" s="564"/>
    </row>
    <row r="25" spans="1:5" ht="15" customHeight="1" x14ac:dyDescent="0.2">
      <c r="A25" s="568" t="s">
        <v>18</v>
      </c>
      <c r="B25" s="565" t="s">
        <v>7</v>
      </c>
      <c r="C25" s="566">
        <f>SUMIFS('Sch D-1'!$C$6:$C$120,'Sch D-1'!$D$6:$D$120,'Sch D'!A25,'Sch D-1'!$E$6:$E$120,'Sch D'!B25)</f>
        <v>0</v>
      </c>
      <c r="D25" s="566">
        <f>SUMIFS('Sch D-2'!$C$6:$C$98,'Sch D-2'!$D$6:$D$98,'Sch D'!A25,'Sch D-2'!$E$6:$E$98,'Sch D'!B25)</f>
        <v>0</v>
      </c>
      <c r="E25" s="566">
        <f t="shared" ref="E25:E27" si="4">SUM(C25:D25)</f>
        <v>0</v>
      </c>
    </row>
    <row r="26" spans="1:5" ht="15" customHeight="1" x14ac:dyDescent="0.2">
      <c r="A26" s="568" t="s">
        <v>18</v>
      </c>
      <c r="B26" s="565" t="s">
        <v>10</v>
      </c>
      <c r="C26" s="566">
        <f>SUMIFS('Sch D-1'!$C$6:$C$120,'Sch D-1'!$D$6:$D$120,'Sch D'!A26,'Sch D-1'!$E$6:$E$120,'Sch D'!B26)</f>
        <v>0</v>
      </c>
      <c r="D26" s="566">
        <f>SUMIFS('Sch D-2'!$C$6:$C$98,'Sch D-2'!$D$6:$D$98,'Sch D'!A26,'Sch D-2'!$E$6:$E$98,'Sch D'!B26)</f>
        <v>0</v>
      </c>
      <c r="E26" s="566">
        <f t="shared" si="4"/>
        <v>0</v>
      </c>
    </row>
    <row r="27" spans="1:5" ht="15" customHeight="1" x14ac:dyDescent="0.2">
      <c r="A27" s="568" t="s">
        <v>18</v>
      </c>
      <c r="B27" s="565" t="s">
        <v>13</v>
      </c>
      <c r="C27" s="566">
        <f>SUMIFS('Sch D-1'!$C$6:$C$120,'Sch D-1'!$D$6:$D$120,'Sch D'!A27,'Sch D-1'!$E$6:$E$120,'Sch D'!B27)</f>
        <v>0</v>
      </c>
      <c r="D27" s="566">
        <f>SUMIFS('Sch D-2'!$C$6:$C$98,'Sch D-2'!$D$6:$D$98,'Sch D'!A27,'Sch D-2'!$E$6:$E$98,'Sch D'!B27)</f>
        <v>0</v>
      </c>
      <c r="E27" s="566">
        <f t="shared" si="4"/>
        <v>0</v>
      </c>
    </row>
    <row r="28" spans="1:5" ht="15" customHeight="1" x14ac:dyDescent="0.2">
      <c r="B28" s="567" t="s">
        <v>21</v>
      </c>
      <c r="C28" s="564"/>
      <c r="D28" s="180"/>
      <c r="E28" s="564"/>
    </row>
    <row r="29" spans="1:5" ht="15" customHeight="1" x14ac:dyDescent="0.2">
      <c r="A29" s="568" t="s">
        <v>21</v>
      </c>
      <c r="B29" s="565" t="s">
        <v>7</v>
      </c>
      <c r="C29" s="566">
        <f>SUMIFS('Sch D-1'!$C$6:$C$120,'Sch D-1'!$D$6:$D$120,'Sch D'!A29,'Sch D-1'!$E$6:$E$120,'Sch D'!B29)</f>
        <v>0</v>
      </c>
      <c r="D29" s="566">
        <f>SUMIFS('Sch D-2'!$C$6:$C$98,'Sch D-2'!$D$6:$D$98,'Sch D'!A29,'Sch D-2'!$E$6:$E$98,'Sch D'!B29)</f>
        <v>0</v>
      </c>
      <c r="E29" s="566">
        <f t="shared" ref="E29:E31" si="5">SUM(C29:D29)</f>
        <v>0</v>
      </c>
    </row>
    <row r="30" spans="1:5" ht="15" customHeight="1" x14ac:dyDescent="0.2">
      <c r="A30" s="568" t="s">
        <v>21</v>
      </c>
      <c r="B30" s="565" t="s">
        <v>10</v>
      </c>
      <c r="C30" s="566">
        <f>SUMIFS('Sch D-1'!$C$6:$C$120,'Sch D-1'!$D$6:$D$120,'Sch D'!A30,'Sch D-1'!$E$6:$E$120,'Sch D'!B30)</f>
        <v>0</v>
      </c>
      <c r="D30" s="566">
        <f>SUMIFS('Sch D-2'!$C$6:$C$98,'Sch D-2'!$D$6:$D$98,'Sch D'!A30,'Sch D-2'!$E$6:$E$98,'Sch D'!B30)</f>
        <v>0</v>
      </c>
      <c r="E30" s="566">
        <f t="shared" si="5"/>
        <v>0</v>
      </c>
    </row>
    <row r="31" spans="1:5" ht="15" customHeight="1" x14ac:dyDescent="0.2">
      <c r="A31" s="568" t="s">
        <v>21</v>
      </c>
      <c r="B31" s="565" t="s">
        <v>16</v>
      </c>
      <c r="C31" s="566">
        <f>SUMIFS('Sch D-1'!$C$6:$C$120,'Sch D-1'!$D$6:$D$120,'Sch D'!A31,'Sch D-1'!$E$6:$E$120,'Sch D'!B31)</f>
        <v>0</v>
      </c>
      <c r="D31" s="566">
        <f>SUMIFS('Sch D-2'!$C$6:$C$98,'Sch D-2'!$D$6:$D$98,'Sch D'!A31,'Sch D-2'!$E$6:$E$98,'Sch D'!B31)</f>
        <v>0</v>
      </c>
      <c r="E31" s="566">
        <f t="shared" si="5"/>
        <v>0</v>
      </c>
    </row>
    <row r="32" spans="1:5" ht="15" customHeight="1" x14ac:dyDescent="0.2">
      <c r="A32" s="568" t="s">
        <v>21</v>
      </c>
      <c r="B32" s="565" t="s">
        <v>13</v>
      </c>
      <c r="C32" s="566">
        <f>SUMIFS('Sch D-1'!$C$6:$C$120,'Sch D-1'!$D$6:$D$120,'Sch D'!A32,'Sch D-1'!$E$6:$E$120,'Sch D'!B32)</f>
        <v>0</v>
      </c>
      <c r="D32" s="566">
        <f>SUMIFS('Sch D-2'!$C$6:$C$98,'Sch D-2'!$D$6:$D$98,'Sch D'!A32,'Sch D-2'!$E$6:$E$98,'Sch D'!B32)</f>
        <v>0</v>
      </c>
      <c r="E32" s="566">
        <f>SUM(C32:D32)</f>
        <v>0</v>
      </c>
    </row>
    <row r="33" spans="1:5" ht="15" customHeight="1" x14ac:dyDescent="0.2">
      <c r="A33" s="567" t="s">
        <v>19</v>
      </c>
      <c r="B33" s="567" t="s">
        <v>19</v>
      </c>
      <c r="C33" s="566">
        <f>SUMIFS('Sch D-1'!$C$6:$C$120,'Sch D-1'!$D$6:$D$120,'Sch D'!A33,'Sch D-1'!$E$6:$E$120,'Sch D'!B33)</f>
        <v>0</v>
      </c>
      <c r="D33" s="566">
        <f>SUMIFS('Sch D-2'!$C$6:$C$98,'Sch D-2'!$D$6:$D$98,'Sch D'!A33,'Sch D-2'!$E$6:$E$98,'Sch D'!B33)</f>
        <v>0</v>
      </c>
      <c r="E33" s="566">
        <f>SUM(C33:D33)</f>
        <v>0</v>
      </c>
    </row>
    <row r="34" spans="1:5" ht="15" customHeight="1" x14ac:dyDescent="0.2">
      <c r="B34" s="567" t="s">
        <v>25</v>
      </c>
      <c r="C34" s="564"/>
      <c r="D34" s="180"/>
      <c r="E34" s="564"/>
    </row>
    <row r="35" spans="1:5" ht="15" customHeight="1" x14ac:dyDescent="0.2">
      <c r="A35" s="568" t="s">
        <v>25</v>
      </c>
      <c r="B35" s="565" t="s">
        <v>22</v>
      </c>
      <c r="C35" s="566">
        <f>SUMIFS('Sch D-1'!$C$6:$C$120,'Sch D-1'!$D$6:$D$120,'Sch D'!A35,'Sch D-1'!$E$6:$E$120,'Sch D'!B35)</f>
        <v>0</v>
      </c>
      <c r="D35" s="566">
        <f>SUMIFS('Sch D-2'!$C$6:$C$98,'Sch D-2'!$D$6:$D$98,'Sch D'!A35,'Sch D-2'!$E$6:$E$98,'Sch D'!B35)</f>
        <v>0</v>
      </c>
      <c r="E35" s="566">
        <f>SUM(C35:D35)</f>
        <v>0</v>
      </c>
    </row>
    <row r="36" spans="1:5" ht="15" customHeight="1" x14ac:dyDescent="0.2">
      <c r="A36" s="568" t="s">
        <v>25</v>
      </c>
      <c r="B36" s="565" t="s">
        <v>24</v>
      </c>
      <c r="C36" s="566">
        <f>SUMIFS('Sch D-1'!$C$6:$C$120,'Sch D-1'!$D$6:$D$120,'Sch D'!A36,'Sch D-1'!$E$6:$E$120,'Sch D'!B36)</f>
        <v>0</v>
      </c>
      <c r="D36" s="566">
        <f>SUMIFS('Sch D-2'!$C$6:$C$98,'Sch D-2'!$D$6:$D$98,'Sch D'!A36,'Sch D-2'!$E$6:$E$98,'Sch D'!B36)</f>
        <v>0</v>
      </c>
      <c r="E36" s="566">
        <f>SUM(C36:D36)</f>
        <v>0</v>
      </c>
    </row>
    <row r="37" spans="1:5" ht="15" customHeight="1" x14ac:dyDescent="0.2">
      <c r="B37" s="567" t="s">
        <v>27</v>
      </c>
      <c r="C37" s="564"/>
      <c r="D37" s="180"/>
      <c r="E37" s="564"/>
    </row>
    <row r="38" spans="1:5" ht="15" customHeight="1" x14ac:dyDescent="0.2">
      <c r="A38" s="568" t="s">
        <v>27</v>
      </c>
      <c r="B38" s="565" t="s">
        <v>22</v>
      </c>
      <c r="C38" s="566">
        <f>SUMIFS('Sch D-1'!$C$6:$C$120,'Sch D-1'!$D$6:$D$120,'Sch D'!A38,'Sch D-1'!$E$6:$E$120,'Sch D'!B38)</f>
        <v>0</v>
      </c>
      <c r="D38" s="566">
        <f>SUMIFS('Sch D-2'!$C$6:$C$98,'Sch D-2'!$D$6:$D$98,'Sch D'!A38,'Sch D-2'!$E$6:$E$98,'Sch D'!B38)</f>
        <v>0</v>
      </c>
      <c r="E38" s="566">
        <f>SUM(C38:D38)</f>
        <v>0</v>
      </c>
    </row>
    <row r="39" spans="1:5" ht="15" customHeight="1" x14ac:dyDescent="0.2">
      <c r="A39" s="568" t="s">
        <v>27</v>
      </c>
      <c r="B39" s="569" t="s">
        <v>26</v>
      </c>
      <c r="C39" s="566">
        <f>SUMIFS('Sch D-1'!$C$6:$C$120,'Sch D-1'!$D$6:$D$120,'Sch D'!A39,'Sch D-1'!$E$6:$E$120,'Sch D'!B39)</f>
        <v>0</v>
      </c>
      <c r="D39" s="566">
        <f>SUMIFS('Sch D-2'!$C$6:$C$98,'Sch D-2'!$D$6:$D$98,'Sch D'!A39,'Sch D-2'!$E$6:$E$98,'Sch D'!B39)</f>
        <v>0</v>
      </c>
      <c r="E39" s="566">
        <f>SUM(C39:D39)</f>
        <v>0</v>
      </c>
    </row>
    <row r="40" spans="1:5" ht="15" customHeight="1" thickBot="1" x14ac:dyDescent="0.25">
      <c r="B40" s="570" t="s">
        <v>32</v>
      </c>
      <c r="C40" s="571">
        <f>SUM(C9:C39)</f>
        <v>0</v>
      </c>
      <c r="D40" s="571">
        <f t="shared" ref="D40:E40" si="6">SUM(D9:D39)</f>
        <v>0</v>
      </c>
      <c r="E40" s="571">
        <f t="shared" si="6"/>
        <v>0</v>
      </c>
    </row>
    <row r="41" spans="1:5" ht="15.75" thickTop="1" x14ac:dyDescent="0.2"/>
  </sheetData>
  <sheetProtection algorithmName="SHA-512" hashValue="384j2oNqaiOgy17Aq1JMVbyy80hFU2vNQA6gKTixb5ewtLWsn6QGte23/4LZxacSqyvsWX51qvarVrB/wflgvg==" saltValue="hylOmORnWkqkXM8PVrlqdw==" spinCount="100000" sheet="1" objects="1" scenarios="1"/>
  <pageMargins left="0.75" right="0.75" top="1" bottom="1" header="0.5" footer="0.25"/>
  <pageSetup scale="96" orientation="portrait" r:id="rId1"/>
  <headerFooter>
    <oddFooter>&amp;CNUMBER PAGES ACCORDINGLY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B750-8E74-4DCA-BB2A-4387CDC9DBD7}">
  <sheetPr>
    <pageSetUpPr fitToPage="1"/>
  </sheetPr>
  <dimension ref="A1:H135"/>
  <sheetViews>
    <sheetView zoomScaleNormal="100" workbookViewId="0"/>
  </sheetViews>
  <sheetFormatPr defaultColWidth="8.88671875" defaultRowHeight="15" x14ac:dyDescent="0.2"/>
  <cols>
    <col min="1" max="1" width="12.6640625" style="2" customWidth="1"/>
    <col min="2" max="2" width="60.6640625" style="2" customWidth="1"/>
    <col min="3" max="3" width="16.33203125" style="111" customWidth="1"/>
    <col min="4" max="5" width="24.6640625" style="111" customWidth="1"/>
    <col min="6" max="6" width="1.6640625" style="2" customWidth="1"/>
    <col min="7" max="7" width="11.77734375" style="2" customWidth="1"/>
    <col min="8" max="8" width="16.33203125" style="2" customWidth="1"/>
    <col min="9" max="11" width="8.88671875" style="2"/>
    <col min="12" max="12" width="8.88671875" style="2" customWidth="1"/>
    <col min="13" max="16384" width="8.88671875" style="2"/>
  </cols>
  <sheetData>
    <row r="1" spans="1:8" s="3" customFormat="1" ht="15" customHeight="1" x14ac:dyDescent="0.25">
      <c r="A1" s="53" t="str">
        <f>CONCATENATE("Schedule ",Chklst!A23," - ",Chklst!B23)</f>
        <v>Schedule D-1 - Adjustments to Costs</v>
      </c>
      <c r="B1" s="4"/>
      <c r="C1" s="246"/>
      <c r="D1" s="296" t="s">
        <v>141</v>
      </c>
      <c r="E1" s="297"/>
    </row>
    <row r="2" spans="1:8" s="3" customFormat="1" ht="15" customHeight="1" x14ac:dyDescent="0.2">
      <c r="A2" s="3" t="str">
        <f>'Sch A'!$A$2</f>
        <v xml:space="preserve">SFN 941 (Rev. 05-24) </v>
      </c>
      <c r="C2" s="247"/>
      <c r="D2" s="298" t="s">
        <v>142</v>
      </c>
      <c r="E2" s="299">
        <f>'Sch A'!$C$2</f>
        <v>45108</v>
      </c>
    </row>
    <row r="3" spans="1:8" s="3" customFormat="1" ht="15" customHeight="1" x14ac:dyDescent="0.2">
      <c r="A3" s="302">
        <f>'Sch A'!$A$5</f>
        <v>0</v>
      </c>
      <c r="C3" s="246"/>
      <c r="D3" s="300" t="s">
        <v>143</v>
      </c>
      <c r="E3" s="301">
        <f>'Sch A'!$C$3</f>
        <v>45473</v>
      </c>
    </row>
    <row r="4" spans="1:8" ht="15" customHeight="1" x14ac:dyDescent="0.2">
      <c r="C4" s="2"/>
      <c r="D4" s="2"/>
      <c r="E4" s="2"/>
    </row>
    <row r="5" spans="1:8" s="105" customFormat="1" ht="38.25" x14ac:dyDescent="0.2">
      <c r="A5" s="346" t="s">
        <v>474</v>
      </c>
      <c r="B5" s="572" t="s">
        <v>63</v>
      </c>
      <c r="C5" s="346" t="s">
        <v>463</v>
      </c>
      <c r="D5" s="346" t="s">
        <v>475</v>
      </c>
      <c r="E5" s="346" t="s">
        <v>476</v>
      </c>
      <c r="G5" s="106" t="s">
        <v>477</v>
      </c>
      <c r="H5" s="107" t="s">
        <v>478</v>
      </c>
    </row>
    <row r="6" spans="1:8" ht="15" customHeight="1" x14ac:dyDescent="0.2">
      <c r="A6" s="573" t="s">
        <v>479</v>
      </c>
      <c r="B6" s="574" t="s">
        <v>742</v>
      </c>
      <c r="C6" s="108"/>
      <c r="D6" s="109"/>
      <c r="E6" s="109"/>
      <c r="G6" s="110">
        <f>SUMIFS('Sch D'!$C$9:$C$39,'Sch D'!$A$9:$A$39,'Sch D-1'!D6,'Sch D'!$B$9:$B$39,'Sch D-1'!E6)</f>
        <v>0</v>
      </c>
      <c r="H6" s="82">
        <f>SUMIFS($C$6:$C$120,$D$6:$D$120,D6,$E$6:$E$120,E6)-G6</f>
        <v>0</v>
      </c>
    </row>
    <row r="7" spans="1:8" ht="15" customHeight="1" x14ac:dyDescent="0.2">
      <c r="A7" s="573" t="s">
        <v>480</v>
      </c>
      <c r="B7" s="190" t="s">
        <v>743</v>
      </c>
      <c r="C7" s="108"/>
      <c r="D7" s="109"/>
      <c r="E7" s="109"/>
      <c r="G7" s="110">
        <f>SUMIFS('Sch D'!$C$9:$C$39,'Sch D'!$A$9:$A$39,'Sch D-1'!D7,'Sch D'!$B$9:$B$39,'Sch D-1'!E7)</f>
        <v>0</v>
      </c>
      <c r="H7" s="82">
        <f t="shared" ref="H7:H72" si="0">SUMIFS($C$6:$C$120,$D$6:$D$120,D7,$E$6:$E$120,E7)-G7</f>
        <v>0</v>
      </c>
    </row>
    <row r="8" spans="1:8" ht="15" customHeight="1" x14ac:dyDescent="0.2">
      <c r="A8" s="573" t="s">
        <v>481</v>
      </c>
      <c r="B8" s="190" t="s">
        <v>744</v>
      </c>
      <c r="C8" s="108"/>
      <c r="D8" s="109"/>
      <c r="E8" s="109"/>
      <c r="G8" s="110">
        <f>SUMIFS('Sch D'!$C$9:$C$39,'Sch D'!$A$9:$A$39,'Sch D-1'!D8,'Sch D'!$B$9:$B$39,'Sch D-1'!E8)</f>
        <v>0</v>
      </c>
      <c r="H8" s="82">
        <f t="shared" si="0"/>
        <v>0</v>
      </c>
    </row>
    <row r="9" spans="1:8" ht="15" customHeight="1" x14ac:dyDescent="0.2">
      <c r="A9" s="573" t="s">
        <v>482</v>
      </c>
      <c r="B9" s="190" t="s">
        <v>745</v>
      </c>
      <c r="C9" s="108"/>
      <c r="D9" s="109"/>
      <c r="E9" s="109"/>
      <c r="G9" s="110">
        <f>SUMIFS('Sch D'!$C$9:$C$39,'Sch D'!$A$9:$A$39,'Sch D-1'!D9,'Sch D'!$B$9:$B$39,'Sch D-1'!E9)</f>
        <v>0</v>
      </c>
      <c r="H9" s="82">
        <f t="shared" si="0"/>
        <v>0</v>
      </c>
    </row>
    <row r="10" spans="1:8" ht="15" customHeight="1" x14ac:dyDescent="0.2">
      <c r="A10" s="573" t="s">
        <v>483</v>
      </c>
      <c r="B10" s="190" t="s">
        <v>746</v>
      </c>
      <c r="C10" s="108"/>
      <c r="D10" s="109"/>
      <c r="E10" s="109"/>
      <c r="G10" s="110">
        <f>SUMIFS('Sch D'!$C$9:$C$39,'Sch D'!$A$9:$A$39,'Sch D-1'!D10,'Sch D'!$B$9:$B$39,'Sch D-1'!E10)</f>
        <v>0</v>
      </c>
      <c r="H10" s="82">
        <f t="shared" si="0"/>
        <v>0</v>
      </c>
    </row>
    <row r="11" spans="1:8" ht="15" customHeight="1" x14ac:dyDescent="0.2">
      <c r="A11" s="573" t="s">
        <v>484</v>
      </c>
      <c r="B11" s="190" t="s">
        <v>747</v>
      </c>
      <c r="C11" s="108"/>
      <c r="D11" s="109"/>
      <c r="E11" s="109"/>
      <c r="G11" s="110">
        <f>SUMIFS('Sch D'!$C$9:$C$39,'Sch D'!$A$9:$A$39,'Sch D-1'!D11,'Sch D'!$B$9:$B$39,'Sch D-1'!E11)</f>
        <v>0</v>
      </c>
      <c r="H11" s="82">
        <f t="shared" si="0"/>
        <v>0</v>
      </c>
    </row>
    <row r="12" spans="1:8" ht="15" customHeight="1" x14ac:dyDescent="0.2">
      <c r="A12" s="573" t="s">
        <v>485</v>
      </c>
      <c r="B12" s="191" t="s">
        <v>748</v>
      </c>
      <c r="C12" s="108"/>
      <c r="D12" s="109"/>
      <c r="E12" s="109"/>
      <c r="G12" s="110">
        <f>SUMIFS('Sch D'!$C$9:$C$39,'Sch D'!$A$9:$A$39,'Sch D-1'!D12,'Sch D'!$B$9:$B$39,'Sch D-1'!E12)</f>
        <v>0</v>
      </c>
      <c r="H12" s="82">
        <f t="shared" si="0"/>
        <v>0</v>
      </c>
    </row>
    <row r="13" spans="1:8" ht="15" customHeight="1" x14ac:dyDescent="0.2">
      <c r="A13" s="573" t="s">
        <v>486</v>
      </c>
      <c r="B13" s="1106" t="s">
        <v>749</v>
      </c>
      <c r="C13" s="108"/>
      <c r="D13" s="109"/>
      <c r="E13" s="109"/>
      <c r="G13" s="110">
        <f>SUMIFS('Sch D'!$C$9:$C$39,'Sch D'!$A$9:$A$39,'Sch D-1'!D13,'Sch D'!$B$9:$B$39,'Sch D-1'!E13)</f>
        <v>0</v>
      </c>
      <c r="H13" s="82">
        <f t="shared" si="0"/>
        <v>0</v>
      </c>
    </row>
    <row r="14" spans="1:8" ht="15" customHeight="1" x14ac:dyDescent="0.2">
      <c r="A14" s="573" t="s">
        <v>487</v>
      </c>
      <c r="B14" s="190" t="s">
        <v>750</v>
      </c>
      <c r="C14" s="108"/>
      <c r="D14" s="109"/>
      <c r="E14" s="109"/>
      <c r="G14" s="110">
        <f>SUMIFS('Sch D'!$C$9:$C$39,'Sch D'!$A$9:$A$39,'Sch D-1'!D14,'Sch D'!$B$9:$B$39,'Sch D-1'!E14)</f>
        <v>0</v>
      </c>
      <c r="H14" s="82">
        <f t="shared" si="0"/>
        <v>0</v>
      </c>
    </row>
    <row r="15" spans="1:8" ht="15" customHeight="1" x14ac:dyDescent="0.2">
      <c r="A15" s="573" t="s">
        <v>488</v>
      </c>
      <c r="B15" s="190" t="s">
        <v>751</v>
      </c>
      <c r="C15" s="108"/>
      <c r="D15" s="109"/>
      <c r="E15" s="109"/>
      <c r="G15" s="110">
        <f>SUMIFS('Sch D'!$C$9:$C$39,'Sch D'!$A$9:$A$39,'Sch D-1'!D15,'Sch D'!$B$9:$B$39,'Sch D-1'!E15)</f>
        <v>0</v>
      </c>
      <c r="H15" s="82">
        <f t="shared" si="0"/>
        <v>0</v>
      </c>
    </row>
    <row r="16" spans="1:8" ht="15" customHeight="1" x14ac:dyDescent="0.2">
      <c r="A16" s="573" t="s">
        <v>489</v>
      </c>
      <c r="B16" s="190" t="s">
        <v>752</v>
      </c>
      <c r="C16" s="108"/>
      <c r="D16" s="109"/>
      <c r="E16" s="109"/>
      <c r="G16" s="110">
        <f>SUMIFS('Sch D'!$C$9:$C$39,'Sch D'!$A$9:$A$39,'Sch D-1'!D16,'Sch D'!$B$9:$B$39,'Sch D-1'!E16)</f>
        <v>0</v>
      </c>
      <c r="H16" s="82">
        <f t="shared" si="0"/>
        <v>0</v>
      </c>
    </row>
    <row r="17" spans="1:8" ht="15" customHeight="1" x14ac:dyDescent="0.2">
      <c r="A17" s="573" t="s">
        <v>490</v>
      </c>
      <c r="B17" s="190" t="s">
        <v>753</v>
      </c>
      <c r="C17" s="108"/>
      <c r="D17" s="109"/>
      <c r="E17" s="109"/>
      <c r="G17" s="110">
        <f>SUMIFS('Sch D'!$C$9:$C$39,'Sch D'!$A$9:$A$39,'Sch D-1'!D17,'Sch D'!$B$9:$B$39,'Sch D-1'!E17)</f>
        <v>0</v>
      </c>
      <c r="H17" s="82">
        <f t="shared" si="0"/>
        <v>0</v>
      </c>
    </row>
    <row r="18" spans="1:8" ht="15" customHeight="1" x14ac:dyDescent="0.2">
      <c r="A18" s="573" t="s">
        <v>491</v>
      </c>
      <c r="B18" s="190" t="s">
        <v>754</v>
      </c>
      <c r="C18" s="108"/>
      <c r="D18" s="109"/>
      <c r="E18" s="109"/>
      <c r="G18" s="110">
        <f>SUMIFS('Sch D'!$C$9:$C$39,'Sch D'!$A$9:$A$39,'Sch D-1'!D18,'Sch D'!$B$9:$B$39,'Sch D-1'!E18)</f>
        <v>0</v>
      </c>
      <c r="H18" s="82">
        <f t="shared" si="0"/>
        <v>0</v>
      </c>
    </row>
    <row r="19" spans="1:8" ht="15" customHeight="1" x14ac:dyDescent="0.2">
      <c r="A19" s="573" t="s">
        <v>492</v>
      </c>
      <c r="B19" s="190" t="s">
        <v>755</v>
      </c>
      <c r="C19" s="108"/>
      <c r="D19" s="109"/>
      <c r="E19" s="109"/>
      <c r="G19" s="110">
        <f>SUMIFS('Sch D'!$C$9:$C$39,'Sch D'!$A$9:$A$39,'Sch D-1'!D19,'Sch D'!$B$9:$B$39,'Sch D-1'!E19)</f>
        <v>0</v>
      </c>
      <c r="H19" s="82">
        <f t="shared" si="0"/>
        <v>0</v>
      </c>
    </row>
    <row r="20" spans="1:8" ht="30" customHeight="1" x14ac:dyDescent="0.2">
      <c r="A20" s="573" t="s">
        <v>493</v>
      </c>
      <c r="B20" s="757" t="s">
        <v>756</v>
      </c>
      <c r="C20" s="108"/>
      <c r="D20" s="109"/>
      <c r="E20" s="109"/>
      <c r="G20" s="110">
        <f>SUMIFS('Sch D'!$C$9:$C$39,'Sch D'!$A$9:$A$39,'Sch D-1'!D20,'Sch D'!$B$9:$B$39,'Sch D-1'!E20)</f>
        <v>0</v>
      </c>
      <c r="H20" s="82">
        <f t="shared" si="0"/>
        <v>0</v>
      </c>
    </row>
    <row r="21" spans="1:8" ht="15" customHeight="1" x14ac:dyDescent="0.2">
      <c r="A21" s="573" t="s">
        <v>494</v>
      </c>
      <c r="B21" s="190" t="s">
        <v>757</v>
      </c>
      <c r="C21" s="108"/>
      <c r="D21" s="109"/>
      <c r="E21" s="109"/>
      <c r="G21" s="110">
        <f>SUMIFS('Sch D'!$C$9:$C$39,'Sch D'!$A$9:$A$39,'Sch D-1'!D21,'Sch D'!$B$9:$B$39,'Sch D-1'!E21)</f>
        <v>0</v>
      </c>
      <c r="H21" s="82">
        <f t="shared" si="0"/>
        <v>0</v>
      </c>
    </row>
    <row r="22" spans="1:8" ht="15" customHeight="1" x14ac:dyDescent="0.2">
      <c r="A22" s="573" t="s">
        <v>495</v>
      </c>
      <c r="B22" s="190" t="s">
        <v>758</v>
      </c>
      <c r="C22" s="108"/>
      <c r="D22" s="109"/>
      <c r="E22" s="109"/>
      <c r="G22" s="110">
        <f>SUMIFS('Sch D'!$C$9:$C$39,'Sch D'!$A$9:$A$39,'Sch D-1'!D22,'Sch D'!$B$9:$B$39,'Sch D-1'!E22)</f>
        <v>0</v>
      </c>
      <c r="H22" s="82">
        <f t="shared" si="0"/>
        <v>0</v>
      </c>
    </row>
    <row r="23" spans="1:8" ht="15" customHeight="1" x14ac:dyDescent="0.2">
      <c r="A23" s="573" t="s">
        <v>496</v>
      </c>
      <c r="B23" s="190" t="s">
        <v>759</v>
      </c>
      <c r="C23" s="108"/>
      <c r="D23" s="109"/>
      <c r="E23" s="109"/>
      <c r="G23" s="110">
        <f>SUMIFS('Sch D'!$C$9:$C$39,'Sch D'!$A$9:$A$39,'Sch D-1'!D23,'Sch D'!$B$9:$B$39,'Sch D-1'!E23)</f>
        <v>0</v>
      </c>
      <c r="H23" s="82">
        <f t="shared" si="0"/>
        <v>0</v>
      </c>
    </row>
    <row r="24" spans="1:8" ht="15" customHeight="1" x14ac:dyDescent="0.2">
      <c r="A24" s="192" t="s">
        <v>497</v>
      </c>
      <c r="B24" s="575" t="s">
        <v>760</v>
      </c>
      <c r="C24" s="108"/>
      <c r="D24" s="109"/>
      <c r="E24" s="109"/>
      <c r="G24" s="110">
        <f>SUMIFS('Sch D'!$C$9:$C$39,'Sch D'!$A$9:$A$39,'Sch D-1'!D24,'Sch D'!$B$9:$B$39,'Sch D-1'!E24)</f>
        <v>0</v>
      </c>
      <c r="H24" s="82">
        <f t="shared" si="0"/>
        <v>0</v>
      </c>
    </row>
    <row r="25" spans="1:8" ht="15" customHeight="1" x14ac:dyDescent="0.2">
      <c r="A25" s="573" t="s">
        <v>498</v>
      </c>
      <c r="B25" s="575" t="s">
        <v>761</v>
      </c>
      <c r="C25" s="108"/>
      <c r="D25" s="109"/>
      <c r="E25" s="109"/>
      <c r="G25" s="110">
        <f>SUMIFS('Sch D'!$C$9:$C$39,'Sch D'!$A$9:$A$39,'Sch D-1'!D25,'Sch D'!$B$9:$B$39,'Sch D-1'!E25)</f>
        <v>0</v>
      </c>
      <c r="H25" s="82">
        <f t="shared" si="0"/>
        <v>0</v>
      </c>
    </row>
    <row r="26" spans="1:8" ht="15" customHeight="1" x14ac:dyDescent="0.2">
      <c r="A26" s="573" t="s">
        <v>499</v>
      </c>
      <c r="B26" s="191" t="s">
        <v>762</v>
      </c>
      <c r="C26" s="108"/>
      <c r="D26" s="109"/>
      <c r="E26" s="109"/>
      <c r="G26" s="110">
        <f>SUMIFS('Sch D'!$C$9:$C$39,'Sch D'!$A$9:$A$39,'Sch D-1'!D26,'Sch D'!$B$9:$B$39,'Sch D-1'!E26)</f>
        <v>0</v>
      </c>
      <c r="H26" s="82">
        <f t="shared" si="0"/>
        <v>0</v>
      </c>
    </row>
    <row r="27" spans="1:8" ht="15" customHeight="1" x14ac:dyDescent="0.2">
      <c r="A27" s="573" t="s">
        <v>500</v>
      </c>
      <c r="B27" s="574" t="s">
        <v>763</v>
      </c>
      <c r="C27" s="108"/>
      <c r="D27" s="109"/>
      <c r="E27" s="109"/>
      <c r="G27" s="110">
        <f>SUMIFS('Sch D'!$C$9:$C$39,'Sch D'!$A$9:$A$39,'Sch D-1'!D27,'Sch D'!$B$9:$B$39,'Sch D-1'!E27)</f>
        <v>0</v>
      </c>
      <c r="H27" s="82">
        <f t="shared" si="0"/>
        <v>0</v>
      </c>
    </row>
    <row r="28" spans="1:8" ht="15" customHeight="1" x14ac:dyDescent="0.2">
      <c r="A28" s="573" t="s">
        <v>501</v>
      </c>
      <c r="B28" s="190" t="s">
        <v>764</v>
      </c>
      <c r="C28" s="108"/>
      <c r="D28" s="109"/>
      <c r="E28" s="109"/>
      <c r="G28" s="110">
        <f>SUMIFS('Sch D'!$C$9:$C$39,'Sch D'!$A$9:$A$39,'Sch D-1'!D28,'Sch D'!$B$9:$B$39,'Sch D-1'!E28)</f>
        <v>0</v>
      </c>
      <c r="H28" s="82">
        <f t="shared" si="0"/>
        <v>0</v>
      </c>
    </row>
    <row r="29" spans="1:8" ht="15" customHeight="1" x14ac:dyDescent="0.2">
      <c r="A29" s="573" t="s">
        <v>502</v>
      </c>
      <c r="B29" s="190" t="s">
        <v>765</v>
      </c>
      <c r="C29" s="108"/>
      <c r="D29" s="109"/>
      <c r="E29" s="109"/>
      <c r="G29" s="110">
        <f>SUMIFS('Sch D'!$C$9:$C$39,'Sch D'!$A$9:$A$39,'Sch D-1'!D29,'Sch D'!$B$9:$B$39,'Sch D-1'!E29)</f>
        <v>0</v>
      </c>
      <c r="H29" s="82">
        <f t="shared" si="0"/>
        <v>0</v>
      </c>
    </row>
    <row r="30" spans="1:8" ht="15" customHeight="1" x14ac:dyDescent="0.2">
      <c r="A30" s="573" t="s">
        <v>503</v>
      </c>
      <c r="B30" s="190" t="s">
        <v>766</v>
      </c>
      <c r="C30" s="108"/>
      <c r="D30" s="109"/>
      <c r="E30" s="109"/>
      <c r="G30" s="110">
        <f>SUMIFS('Sch D'!$C$9:$C$39,'Sch D'!$A$9:$A$39,'Sch D-1'!D30,'Sch D'!$B$9:$B$39,'Sch D-1'!E30)</f>
        <v>0</v>
      </c>
      <c r="H30" s="82">
        <f t="shared" si="0"/>
        <v>0</v>
      </c>
    </row>
    <row r="31" spans="1:8" ht="15" customHeight="1" x14ac:dyDescent="0.2">
      <c r="A31" s="573" t="s">
        <v>504</v>
      </c>
      <c r="B31" s="190" t="s">
        <v>767</v>
      </c>
      <c r="C31" s="108"/>
      <c r="D31" s="109"/>
      <c r="E31" s="109"/>
      <c r="G31" s="110">
        <f>SUMIFS('Sch D'!$C$9:$C$39,'Sch D'!$A$9:$A$39,'Sch D-1'!D31,'Sch D'!$B$9:$B$39,'Sch D-1'!E31)</f>
        <v>0</v>
      </c>
      <c r="H31" s="82">
        <f t="shared" si="0"/>
        <v>0</v>
      </c>
    </row>
    <row r="32" spans="1:8" ht="30" customHeight="1" x14ac:dyDescent="0.2">
      <c r="A32" s="573" t="s">
        <v>505</v>
      </c>
      <c r="B32" s="191" t="s">
        <v>768</v>
      </c>
      <c r="C32" s="108"/>
      <c r="D32" s="109"/>
      <c r="E32" s="109"/>
      <c r="G32" s="110">
        <f>SUMIFS('Sch D'!$C$9:$C$39,'Sch D'!$A$9:$A$39,'Sch D-1'!D32,'Sch D'!$B$9:$B$39,'Sch D-1'!E32)</f>
        <v>0</v>
      </c>
      <c r="H32" s="82">
        <f t="shared" si="0"/>
        <v>0</v>
      </c>
    </row>
    <row r="33" spans="1:8" ht="15" customHeight="1" x14ac:dyDescent="0.2">
      <c r="A33" s="573" t="s">
        <v>506</v>
      </c>
      <c r="B33" s="191" t="s">
        <v>769</v>
      </c>
      <c r="C33" s="108"/>
      <c r="D33" s="109"/>
      <c r="E33" s="109"/>
      <c r="G33" s="110">
        <f>SUMIFS('Sch D'!$C$9:$C$39,'Sch D'!$A$9:$A$39,'Sch D-1'!D33,'Sch D'!$B$9:$B$39,'Sch D-1'!E33)</f>
        <v>0</v>
      </c>
      <c r="H33" s="82">
        <f t="shared" si="0"/>
        <v>0</v>
      </c>
    </row>
    <row r="34" spans="1:8" ht="15" customHeight="1" x14ac:dyDescent="0.2">
      <c r="A34" s="573" t="s">
        <v>507</v>
      </c>
      <c r="B34" s="190" t="s">
        <v>770</v>
      </c>
      <c r="C34" s="108"/>
      <c r="D34" s="109"/>
      <c r="E34" s="109"/>
      <c r="G34" s="110">
        <f>SUMIFS('Sch D'!$C$9:$C$39,'Sch D'!$A$9:$A$39,'Sch D-1'!D34,'Sch D'!$B$9:$B$39,'Sch D-1'!E34)</f>
        <v>0</v>
      </c>
      <c r="H34" s="82">
        <f t="shared" si="0"/>
        <v>0</v>
      </c>
    </row>
    <row r="35" spans="1:8" ht="15" customHeight="1" x14ac:dyDescent="0.2">
      <c r="A35" s="573" t="s">
        <v>508</v>
      </c>
      <c r="B35" s="191" t="s">
        <v>771</v>
      </c>
      <c r="C35" s="108"/>
      <c r="D35" s="109"/>
      <c r="E35" s="109"/>
      <c r="G35" s="110">
        <f>SUMIFS('Sch D'!$C$9:$C$39,'Sch D'!$A$9:$A$39,'Sch D-1'!D35,'Sch D'!$B$9:$B$39,'Sch D-1'!E35)</f>
        <v>0</v>
      </c>
      <c r="H35" s="82">
        <f t="shared" si="0"/>
        <v>0</v>
      </c>
    </row>
    <row r="36" spans="1:8" ht="15" customHeight="1" x14ac:dyDescent="0.2">
      <c r="A36" s="573" t="s">
        <v>509</v>
      </c>
      <c r="B36" s="190" t="s">
        <v>772</v>
      </c>
      <c r="C36" s="108"/>
      <c r="D36" s="109"/>
      <c r="E36" s="109"/>
      <c r="G36" s="110">
        <f>SUMIFS('Sch D'!$C$9:$C$39,'Sch D'!$A$9:$A$39,'Sch D-1'!D36,'Sch D'!$B$9:$B$39,'Sch D-1'!E36)</f>
        <v>0</v>
      </c>
      <c r="H36" s="82">
        <f t="shared" si="0"/>
        <v>0</v>
      </c>
    </row>
    <row r="37" spans="1:8" ht="15" customHeight="1" x14ac:dyDescent="0.2">
      <c r="A37" s="573" t="s">
        <v>510</v>
      </c>
      <c r="B37" s="191" t="s">
        <v>773</v>
      </c>
      <c r="C37" s="108"/>
      <c r="D37" s="109"/>
      <c r="E37" s="109"/>
      <c r="G37" s="110">
        <f>SUMIFS('Sch D'!$C$9:$C$39,'Sch D'!$A$9:$A$39,'Sch D-1'!D37,'Sch D'!$B$9:$B$39,'Sch D-1'!E37)</f>
        <v>0</v>
      </c>
      <c r="H37" s="82">
        <f t="shared" si="0"/>
        <v>0</v>
      </c>
    </row>
    <row r="38" spans="1:8" ht="30" customHeight="1" x14ac:dyDescent="0.2">
      <c r="A38" s="573" t="s">
        <v>511</v>
      </c>
      <c r="B38" s="191" t="s">
        <v>774</v>
      </c>
      <c r="C38" s="108"/>
      <c r="D38" s="109"/>
      <c r="E38" s="109"/>
      <c r="G38" s="110">
        <f>SUMIFS('Sch D'!$C$9:$C$39,'Sch D'!$A$9:$A$39,'Sch D-1'!D38,'Sch D'!$B$9:$B$39,'Sch D-1'!E38)</f>
        <v>0</v>
      </c>
      <c r="H38" s="82">
        <f t="shared" si="0"/>
        <v>0</v>
      </c>
    </row>
    <row r="39" spans="1:8" ht="15" customHeight="1" x14ac:dyDescent="0.2">
      <c r="A39" s="573" t="s">
        <v>512</v>
      </c>
      <c r="B39" s="190" t="s">
        <v>775</v>
      </c>
      <c r="C39" s="108"/>
      <c r="D39" s="109"/>
      <c r="E39" s="109"/>
      <c r="G39" s="110">
        <f>SUMIFS('Sch D'!$C$9:$C$39,'Sch D'!$A$9:$A$39,'Sch D-1'!D39,'Sch D'!$B$9:$B$39,'Sch D-1'!E39)</f>
        <v>0</v>
      </c>
      <c r="H39" s="82">
        <f t="shared" si="0"/>
        <v>0</v>
      </c>
    </row>
    <row r="40" spans="1:8" ht="15" customHeight="1" x14ac:dyDescent="0.2">
      <c r="A40" s="573" t="s">
        <v>513</v>
      </c>
      <c r="B40" s="190" t="s">
        <v>776</v>
      </c>
      <c r="C40" s="108"/>
      <c r="D40" s="109"/>
      <c r="E40" s="109"/>
      <c r="G40" s="110">
        <f>SUMIFS('Sch D'!$C$9:$C$39,'Sch D'!$A$9:$A$39,'Sch D-1'!D40,'Sch D'!$B$9:$B$39,'Sch D-1'!E40)</f>
        <v>0</v>
      </c>
      <c r="H40" s="82">
        <f t="shared" si="0"/>
        <v>0</v>
      </c>
    </row>
    <row r="41" spans="1:8" ht="15" customHeight="1" x14ac:dyDescent="0.2">
      <c r="A41" s="573" t="s">
        <v>514</v>
      </c>
      <c r="B41" s="191" t="s">
        <v>777</v>
      </c>
      <c r="C41" s="108"/>
      <c r="D41" s="109"/>
      <c r="E41" s="109"/>
      <c r="G41" s="110">
        <f>SUMIFS('Sch D'!$C$9:$C$39,'Sch D'!$A$9:$A$39,'Sch D-1'!D41,'Sch D'!$B$9:$B$39,'Sch D-1'!E41)</f>
        <v>0</v>
      </c>
      <c r="H41" s="82">
        <f t="shared" si="0"/>
        <v>0</v>
      </c>
    </row>
    <row r="42" spans="1:8" ht="15" customHeight="1" x14ac:dyDescent="0.2">
      <c r="A42" s="573" t="s">
        <v>515</v>
      </c>
      <c r="B42" s="191" t="s">
        <v>778</v>
      </c>
      <c r="C42" s="108"/>
      <c r="D42" s="109"/>
      <c r="E42" s="109"/>
      <c r="G42" s="110">
        <f>SUMIFS('Sch D'!$C$9:$C$39,'Sch D'!$A$9:$A$39,'Sch D-1'!D42,'Sch D'!$B$9:$B$39,'Sch D-1'!E42)</f>
        <v>0</v>
      </c>
      <c r="H42" s="82">
        <f t="shared" si="0"/>
        <v>0</v>
      </c>
    </row>
    <row r="43" spans="1:8" ht="15" customHeight="1" x14ac:dyDescent="0.2">
      <c r="A43" s="573" t="s">
        <v>516</v>
      </c>
      <c r="B43" s="191" t="s">
        <v>779</v>
      </c>
      <c r="C43" s="108"/>
      <c r="D43" s="109"/>
      <c r="E43" s="109"/>
      <c r="G43" s="110">
        <f>SUMIFS('Sch D'!$C$9:$C$39,'Sch D'!$A$9:$A$39,'Sch D-1'!D43,'Sch D'!$B$9:$B$39,'Sch D-1'!E43)</f>
        <v>0</v>
      </c>
      <c r="H43" s="82">
        <f t="shared" si="0"/>
        <v>0</v>
      </c>
    </row>
    <row r="44" spans="1:8" ht="15" customHeight="1" x14ac:dyDescent="0.2">
      <c r="A44" s="573" t="s">
        <v>517</v>
      </c>
      <c r="B44" s="191" t="s">
        <v>780</v>
      </c>
      <c r="C44" s="108"/>
      <c r="D44" s="109"/>
      <c r="E44" s="109"/>
      <c r="G44" s="110">
        <f>SUMIFS('Sch D'!$C$9:$C$39,'Sch D'!$A$9:$A$39,'Sch D-1'!D44,'Sch D'!$B$9:$B$39,'Sch D-1'!E44)</f>
        <v>0</v>
      </c>
      <c r="H44" s="82">
        <f t="shared" si="0"/>
        <v>0</v>
      </c>
    </row>
    <row r="45" spans="1:8" ht="30" customHeight="1" x14ac:dyDescent="0.2">
      <c r="A45" s="192" t="s">
        <v>518</v>
      </c>
      <c r="B45" s="191" t="s">
        <v>781</v>
      </c>
      <c r="C45" s="108"/>
      <c r="D45" s="576" t="s">
        <v>15</v>
      </c>
      <c r="E45" s="576" t="s">
        <v>519</v>
      </c>
      <c r="G45" s="110">
        <f>SUMIFS('Sch D'!$C$9:$C$39,'Sch D'!$A$9:$A$39,'Sch D-1'!D45,'Sch D'!$B$9:$B$39,'Sch D-1'!E45)</f>
        <v>0</v>
      </c>
      <c r="H45" s="82">
        <f t="shared" si="0"/>
        <v>0</v>
      </c>
    </row>
    <row r="46" spans="1:8" ht="15" customHeight="1" x14ac:dyDescent="0.2">
      <c r="A46" s="573" t="s">
        <v>520</v>
      </c>
      <c r="B46" s="191" t="s">
        <v>782</v>
      </c>
      <c r="C46" s="108"/>
      <c r="D46" s="109"/>
      <c r="E46" s="109"/>
      <c r="G46" s="110">
        <f>SUMIFS('Sch D'!$C$9:$C$39,'Sch D'!$A$9:$A$39,'Sch D-1'!D46,'Sch D'!$B$9:$B$39,'Sch D-1'!E46)</f>
        <v>0</v>
      </c>
      <c r="H46" s="82">
        <f t="shared" si="0"/>
        <v>0</v>
      </c>
    </row>
    <row r="47" spans="1:8" ht="15" customHeight="1" x14ac:dyDescent="0.2">
      <c r="A47" s="573" t="s">
        <v>521</v>
      </c>
      <c r="B47" s="191" t="s">
        <v>783</v>
      </c>
      <c r="C47" s="108"/>
      <c r="D47" s="109"/>
      <c r="E47" s="109"/>
      <c r="G47" s="110">
        <f>SUMIFS('Sch D'!$C$9:$C$39,'Sch D'!$A$9:$A$39,'Sch D-1'!D47,'Sch D'!$B$9:$B$39,'Sch D-1'!E47)</f>
        <v>0</v>
      </c>
      <c r="H47" s="82">
        <f t="shared" si="0"/>
        <v>0</v>
      </c>
    </row>
    <row r="48" spans="1:8" ht="30" customHeight="1" x14ac:dyDescent="0.2">
      <c r="A48" s="573" t="s">
        <v>522</v>
      </c>
      <c r="B48" s="191" t="s">
        <v>784</v>
      </c>
      <c r="C48" s="108"/>
      <c r="D48" s="109"/>
      <c r="E48" s="109"/>
      <c r="G48" s="110">
        <f>SUMIFS('Sch D'!$C$9:$C$39,'Sch D'!$A$9:$A$39,'Sch D-1'!D48,'Sch D'!$B$9:$B$39,'Sch D-1'!E48)</f>
        <v>0</v>
      </c>
      <c r="H48" s="82">
        <f t="shared" si="0"/>
        <v>0</v>
      </c>
    </row>
    <row r="49" spans="1:8" ht="15" customHeight="1" x14ac:dyDescent="0.2">
      <c r="A49" s="573" t="s">
        <v>523</v>
      </c>
      <c r="B49" s="191" t="s">
        <v>785</v>
      </c>
      <c r="C49" s="108"/>
      <c r="D49" s="109"/>
      <c r="E49" s="109"/>
      <c r="G49" s="110">
        <f>SUMIFS('Sch D'!$C$9:$C$39,'Sch D'!$A$9:$A$39,'Sch D-1'!D49,'Sch D'!$B$9:$B$39,'Sch D-1'!E49)</f>
        <v>0</v>
      </c>
      <c r="H49" s="82">
        <f t="shared" si="0"/>
        <v>0</v>
      </c>
    </row>
    <row r="50" spans="1:8" ht="30" customHeight="1" x14ac:dyDescent="0.2">
      <c r="A50" s="573" t="s">
        <v>524</v>
      </c>
      <c r="B50" s="191" t="s">
        <v>786</v>
      </c>
      <c r="C50" s="108"/>
      <c r="D50" s="109"/>
      <c r="E50" s="109"/>
      <c r="G50" s="110">
        <f>SUMIFS('Sch D'!$C$9:$C$39,'Sch D'!$A$9:$A$39,'Sch D-1'!D50,'Sch D'!$B$9:$B$39,'Sch D-1'!E50)</f>
        <v>0</v>
      </c>
      <c r="H50" s="82">
        <f t="shared" si="0"/>
        <v>0</v>
      </c>
    </row>
    <row r="51" spans="1:8" ht="15" customHeight="1" x14ac:dyDescent="0.2">
      <c r="A51" s="573" t="s">
        <v>525</v>
      </c>
      <c r="B51" s="191" t="s">
        <v>787</v>
      </c>
      <c r="C51" s="108"/>
      <c r="D51" s="109"/>
      <c r="E51" s="109"/>
      <c r="G51" s="110">
        <f>SUMIFS('Sch D'!$C$9:$C$39,'Sch D'!$A$9:$A$39,'Sch D-1'!D51,'Sch D'!$B$9:$B$39,'Sch D-1'!E51)</f>
        <v>0</v>
      </c>
      <c r="H51" s="82">
        <f t="shared" si="0"/>
        <v>0</v>
      </c>
    </row>
    <row r="52" spans="1:8" ht="15" customHeight="1" x14ac:dyDescent="0.2">
      <c r="A52" s="573" t="s">
        <v>526</v>
      </c>
      <c r="B52" s="191" t="s">
        <v>788</v>
      </c>
      <c r="C52" s="108"/>
      <c r="D52" s="109"/>
      <c r="E52" s="109"/>
      <c r="G52" s="110">
        <f>SUMIFS('Sch D'!$C$9:$C$39,'Sch D'!$A$9:$A$39,'Sch D-1'!D52,'Sch D'!$B$9:$B$39,'Sch D-1'!E52)</f>
        <v>0</v>
      </c>
      <c r="H52" s="82">
        <f t="shared" si="0"/>
        <v>0</v>
      </c>
    </row>
    <row r="53" spans="1:8" ht="15" customHeight="1" x14ac:dyDescent="0.2">
      <c r="A53" s="573" t="s">
        <v>527</v>
      </c>
      <c r="B53" s="191" t="s">
        <v>789</v>
      </c>
      <c r="C53" s="108"/>
      <c r="D53" s="109"/>
      <c r="E53" s="109"/>
      <c r="G53" s="110">
        <f>SUMIFS('Sch D'!$C$9:$C$39,'Sch D'!$A$9:$A$39,'Sch D-1'!D53,'Sch D'!$B$9:$B$39,'Sch D-1'!E53)</f>
        <v>0</v>
      </c>
      <c r="H53" s="82">
        <f t="shared" si="0"/>
        <v>0</v>
      </c>
    </row>
    <row r="54" spans="1:8" ht="15" customHeight="1" x14ac:dyDescent="0.2">
      <c r="A54" s="573" t="s">
        <v>528</v>
      </c>
      <c r="B54" s="191" t="s">
        <v>790</v>
      </c>
      <c r="C54" s="108"/>
      <c r="D54" s="109"/>
      <c r="E54" s="109"/>
      <c r="G54" s="110">
        <f>SUMIFS('Sch D'!$C$9:$C$39,'Sch D'!$A$9:$A$39,'Sch D-1'!D54,'Sch D'!$B$9:$B$39,'Sch D-1'!E54)</f>
        <v>0</v>
      </c>
      <c r="H54" s="82">
        <f t="shared" si="0"/>
        <v>0</v>
      </c>
    </row>
    <row r="55" spans="1:8" ht="30" customHeight="1" x14ac:dyDescent="0.2">
      <c r="A55" s="573" t="s">
        <v>529</v>
      </c>
      <c r="B55" s="191" t="s">
        <v>791</v>
      </c>
      <c r="C55" s="108"/>
      <c r="D55" s="109"/>
      <c r="E55" s="109"/>
      <c r="G55" s="110">
        <f>SUMIFS('Sch D'!$C$9:$C$39,'Sch D'!$A$9:$A$39,'Sch D-1'!D55,'Sch D'!$B$9:$B$39,'Sch D-1'!E55)</f>
        <v>0</v>
      </c>
      <c r="H55" s="82">
        <f t="shared" si="0"/>
        <v>0</v>
      </c>
    </row>
    <row r="56" spans="1:8" ht="15" customHeight="1" x14ac:dyDescent="0.2">
      <c r="A56" s="573" t="s">
        <v>530</v>
      </c>
      <c r="B56" s="577" t="s">
        <v>531</v>
      </c>
      <c r="C56" s="578">
        <f>'Sch E'!C10</f>
        <v>0</v>
      </c>
      <c r="D56" s="576" t="s">
        <v>22</v>
      </c>
      <c r="E56" s="576" t="s">
        <v>13</v>
      </c>
      <c r="G56" s="110">
        <f>SUMIFS('Sch D'!$C$9:$C$39,'Sch D'!$A$9:$A$39,'Sch D-1'!D56,'Sch D'!$B$9:$B$39,'Sch D-1'!E56)</f>
        <v>0</v>
      </c>
      <c r="H56" s="82">
        <f t="shared" si="0"/>
        <v>0</v>
      </c>
    </row>
    <row r="57" spans="1:8" ht="30" customHeight="1" x14ac:dyDescent="0.2">
      <c r="A57" s="573" t="s">
        <v>532</v>
      </c>
      <c r="B57" s="191" t="s">
        <v>792</v>
      </c>
      <c r="C57" s="108"/>
      <c r="D57" s="109"/>
      <c r="E57" s="109"/>
      <c r="G57" s="110">
        <f>SUMIFS('Sch D'!$C$9:$C$39,'Sch D'!$A$9:$A$39,'Sch D-1'!D57,'Sch D'!$B$9:$B$39,'Sch D-1'!E57)</f>
        <v>0</v>
      </c>
      <c r="H57" s="82">
        <f t="shared" si="0"/>
        <v>0</v>
      </c>
    </row>
    <row r="58" spans="1:8" ht="30" customHeight="1" x14ac:dyDescent="0.2">
      <c r="A58" s="573" t="s">
        <v>533</v>
      </c>
      <c r="B58" s="758" t="s">
        <v>858</v>
      </c>
      <c r="C58" s="578">
        <f>'Sch H'!E14</f>
        <v>0</v>
      </c>
      <c r="D58" s="576" t="s">
        <v>19</v>
      </c>
      <c r="E58" s="576" t="s">
        <v>19</v>
      </c>
      <c r="G58" s="110">
        <f>SUMIFS('Sch D'!$C$9:$C$39,'Sch D'!$A$9:$A$39,'Sch D-1'!D58,'Sch D'!$B$9:$B$39,'Sch D-1'!E58)</f>
        <v>0</v>
      </c>
      <c r="H58" s="82">
        <f t="shared" si="0"/>
        <v>0</v>
      </c>
    </row>
    <row r="59" spans="1:8" ht="15" customHeight="1" x14ac:dyDescent="0.2">
      <c r="A59" s="573" t="s">
        <v>534</v>
      </c>
      <c r="B59" s="190" t="s">
        <v>793</v>
      </c>
      <c r="C59" s="108"/>
      <c r="D59" s="109"/>
      <c r="E59" s="109"/>
      <c r="G59" s="110">
        <f>SUMIFS('Sch D'!$C$9:$C$39,'Sch D'!$A$9:$A$39,'Sch D-1'!D59,'Sch D'!$B$9:$B$39,'Sch D-1'!E59)</f>
        <v>0</v>
      </c>
      <c r="H59" s="82">
        <f t="shared" si="0"/>
        <v>0</v>
      </c>
    </row>
    <row r="60" spans="1:8" ht="15" customHeight="1" x14ac:dyDescent="0.2">
      <c r="A60" s="573" t="s">
        <v>535</v>
      </c>
      <c r="B60" s="190" t="s">
        <v>794</v>
      </c>
      <c r="C60" s="108"/>
      <c r="D60" s="109"/>
      <c r="E60" s="109"/>
      <c r="G60" s="110">
        <f>SUMIFS('Sch D'!$C$9:$C$39,'Sch D'!$A$9:$A$39,'Sch D-1'!D60,'Sch D'!$B$9:$B$39,'Sch D-1'!E60)</f>
        <v>0</v>
      </c>
      <c r="H60" s="82">
        <f t="shared" si="0"/>
        <v>0</v>
      </c>
    </row>
    <row r="61" spans="1:8" ht="15" customHeight="1" x14ac:dyDescent="0.2">
      <c r="A61" s="573" t="s">
        <v>536</v>
      </c>
      <c r="B61" s="575" t="s">
        <v>537</v>
      </c>
      <c r="C61" s="108"/>
      <c r="D61" s="576" t="s">
        <v>15</v>
      </c>
      <c r="E61" s="576" t="s">
        <v>519</v>
      </c>
      <c r="G61" s="110">
        <f>SUMIFS('Sch D'!$C$9:$C$39,'Sch D'!$A$9:$A$39,'Sch D-1'!D61,'Sch D'!$B$9:$B$39,'Sch D-1'!E61)</f>
        <v>0</v>
      </c>
      <c r="H61" s="82">
        <f t="shared" si="0"/>
        <v>0</v>
      </c>
    </row>
    <row r="62" spans="1:8" ht="15" customHeight="1" x14ac:dyDescent="0.2">
      <c r="A62" s="573" t="s">
        <v>538</v>
      </c>
      <c r="B62" s="575" t="s">
        <v>539</v>
      </c>
      <c r="C62" s="108"/>
      <c r="D62" s="576" t="s">
        <v>15</v>
      </c>
      <c r="E62" s="576" t="s">
        <v>7</v>
      </c>
      <c r="G62" s="110">
        <f>SUMIFS('Sch D'!$C$9:$C$39,'Sch D'!$A$9:$A$39,'Sch D-1'!D62,'Sch D'!$B$9:$B$39,'Sch D-1'!E62)</f>
        <v>0</v>
      </c>
      <c r="H62" s="82">
        <f t="shared" si="0"/>
        <v>0</v>
      </c>
    </row>
    <row r="63" spans="1:8" ht="15" customHeight="1" x14ac:dyDescent="0.2">
      <c r="A63" s="573" t="s">
        <v>538</v>
      </c>
      <c r="B63" s="575" t="s">
        <v>539</v>
      </c>
      <c r="C63" s="108"/>
      <c r="D63" s="576" t="s">
        <v>15</v>
      </c>
      <c r="E63" s="576" t="s">
        <v>10</v>
      </c>
      <c r="G63" s="110"/>
      <c r="H63" s="82"/>
    </row>
    <row r="64" spans="1:8" ht="15" customHeight="1" x14ac:dyDescent="0.2">
      <c r="A64" s="573" t="s">
        <v>538</v>
      </c>
      <c r="B64" s="575" t="s">
        <v>539</v>
      </c>
      <c r="C64" s="108"/>
      <c r="D64" s="576" t="s">
        <v>15</v>
      </c>
      <c r="E64" s="576" t="s">
        <v>13</v>
      </c>
      <c r="G64" s="110"/>
      <c r="H64" s="82"/>
    </row>
    <row r="65" spans="1:8" ht="15" customHeight="1" x14ac:dyDescent="0.2">
      <c r="A65" s="573" t="s">
        <v>540</v>
      </c>
      <c r="B65" s="575" t="s">
        <v>541</v>
      </c>
      <c r="C65" s="108"/>
      <c r="D65" s="109"/>
      <c r="E65" s="109"/>
      <c r="G65" s="110">
        <f>SUMIFS('Sch D'!$C$9:$C$39,'Sch D'!$A$9:$A$39,'Sch D-1'!D65,'Sch D'!$B$9:$B$39,'Sch D-1'!E65)</f>
        <v>0</v>
      </c>
      <c r="H65" s="82">
        <f t="shared" si="0"/>
        <v>0</v>
      </c>
    </row>
    <row r="66" spans="1:8" ht="15" customHeight="1" x14ac:dyDescent="0.2">
      <c r="A66" s="573" t="s">
        <v>542</v>
      </c>
      <c r="B66" s="575" t="s">
        <v>543</v>
      </c>
      <c r="C66" s="108"/>
      <c r="D66" s="109"/>
      <c r="E66" s="109"/>
      <c r="G66" s="110">
        <f>SUMIFS('Sch D'!$C$9:$C$39,'Sch D'!$A$9:$A$39,'Sch D-1'!D66,'Sch D'!$B$9:$B$39,'Sch D-1'!E66)</f>
        <v>0</v>
      </c>
      <c r="H66" s="82">
        <f t="shared" si="0"/>
        <v>0</v>
      </c>
    </row>
    <row r="67" spans="1:8" ht="15" customHeight="1" x14ac:dyDescent="0.2">
      <c r="A67" s="573" t="s">
        <v>544</v>
      </c>
      <c r="B67" s="575" t="s">
        <v>545</v>
      </c>
      <c r="C67" s="108"/>
      <c r="D67" s="109"/>
      <c r="E67" s="109"/>
      <c r="G67" s="110">
        <f>SUMIFS('Sch D'!$C$9:$C$39,'Sch D'!$A$9:$A$39,'Sch D-1'!D67,'Sch D'!$B$9:$B$39,'Sch D-1'!E67)</f>
        <v>0</v>
      </c>
      <c r="H67" s="82">
        <f t="shared" si="0"/>
        <v>0</v>
      </c>
    </row>
    <row r="68" spans="1:8" ht="15" customHeight="1" x14ac:dyDescent="0.2">
      <c r="A68" s="573" t="s">
        <v>546</v>
      </c>
      <c r="B68" s="575" t="s">
        <v>547</v>
      </c>
      <c r="C68" s="108"/>
      <c r="D68" s="109"/>
      <c r="E68" s="109"/>
      <c r="G68" s="110">
        <f>SUMIFS('Sch D'!$C$9:$C$39,'Sch D'!$A$9:$A$39,'Sch D-1'!D68,'Sch D'!$B$9:$B$39,'Sch D-1'!E68)</f>
        <v>0</v>
      </c>
      <c r="H68" s="82">
        <f t="shared" si="0"/>
        <v>0</v>
      </c>
    </row>
    <row r="69" spans="1:8" ht="15" customHeight="1" x14ac:dyDescent="0.2">
      <c r="A69" s="573" t="s">
        <v>548</v>
      </c>
      <c r="B69" s="575" t="s">
        <v>549</v>
      </c>
      <c r="C69" s="108"/>
      <c r="D69" s="109"/>
      <c r="E69" s="109"/>
      <c r="G69" s="110">
        <f>SUMIFS('Sch D'!$C$9:$C$39,'Sch D'!$A$9:$A$39,'Sch D-1'!D69,'Sch D'!$B$9:$B$39,'Sch D-1'!E69)</f>
        <v>0</v>
      </c>
      <c r="H69" s="82">
        <f t="shared" si="0"/>
        <v>0</v>
      </c>
    </row>
    <row r="70" spans="1:8" ht="15" customHeight="1" x14ac:dyDescent="0.2">
      <c r="A70" s="573" t="s">
        <v>550</v>
      </c>
      <c r="B70" s="575" t="s">
        <v>551</v>
      </c>
      <c r="C70" s="108"/>
      <c r="D70" s="109"/>
      <c r="E70" s="109"/>
      <c r="G70" s="110">
        <f>SUMIFS('Sch D'!$C$9:$C$39,'Sch D'!$A$9:$A$39,'Sch D-1'!D70,'Sch D'!$B$9:$B$39,'Sch D-1'!E70)</f>
        <v>0</v>
      </c>
      <c r="H70" s="82">
        <f t="shared" si="0"/>
        <v>0</v>
      </c>
    </row>
    <row r="71" spans="1:8" ht="15" customHeight="1" x14ac:dyDescent="0.2">
      <c r="A71" s="573" t="s">
        <v>552</v>
      </c>
      <c r="B71" s="575" t="s">
        <v>553</v>
      </c>
      <c r="C71" s="578">
        <f>'Sch F'!G14</f>
        <v>0</v>
      </c>
      <c r="D71" s="109"/>
      <c r="E71" s="109"/>
      <c r="G71" s="110">
        <f>SUMIFS('Sch D'!$C$9:$C$39,'Sch D'!$A$9:$A$39,'Sch D-1'!D71,'Sch D'!$B$9:$B$39,'Sch D-1'!E71)</f>
        <v>0</v>
      </c>
      <c r="H71" s="82">
        <f t="shared" si="0"/>
        <v>0</v>
      </c>
    </row>
    <row r="72" spans="1:8" ht="15" customHeight="1" x14ac:dyDescent="0.2">
      <c r="A72" s="573" t="s">
        <v>554</v>
      </c>
      <c r="B72" s="575" t="s">
        <v>555</v>
      </c>
      <c r="C72" s="108"/>
      <c r="D72" s="109"/>
      <c r="E72" s="109"/>
      <c r="G72" s="110">
        <f>SUMIFS('Sch D'!$C$9:$C$39,'Sch D'!$A$9:$A$39,'Sch D-1'!D72,'Sch D'!$B$9:$B$39,'Sch D-1'!E72)</f>
        <v>0</v>
      </c>
      <c r="H72" s="82">
        <f t="shared" si="0"/>
        <v>0</v>
      </c>
    </row>
    <row r="73" spans="1:8" ht="15" customHeight="1" x14ac:dyDescent="0.2">
      <c r="A73" s="573" t="s">
        <v>556</v>
      </c>
      <c r="B73" s="575" t="s">
        <v>557</v>
      </c>
      <c r="C73" s="108"/>
      <c r="D73" s="109"/>
      <c r="E73" s="109"/>
      <c r="G73" s="110">
        <f>SUMIFS('Sch D'!$C$9:$C$39,'Sch D'!$A$9:$A$39,'Sch D-1'!D73,'Sch D'!$B$9:$B$39,'Sch D-1'!E73)</f>
        <v>0</v>
      </c>
      <c r="H73" s="82">
        <f t="shared" ref="H73:H120" si="1">SUMIFS($C$6:$C$120,$D$6:$D$120,D73,$E$6:$E$120,E73)-G73</f>
        <v>0</v>
      </c>
    </row>
    <row r="74" spans="1:8" ht="15" customHeight="1" x14ac:dyDescent="0.2">
      <c r="A74" s="573" t="s">
        <v>558</v>
      </c>
      <c r="B74" s="575" t="s">
        <v>559</v>
      </c>
      <c r="C74" s="108"/>
      <c r="D74" s="109"/>
      <c r="E74" s="109"/>
      <c r="G74" s="110">
        <f>SUMIFS('Sch D'!$C$9:$C$39,'Sch D'!$A$9:$A$39,'Sch D-1'!D74,'Sch D'!$B$9:$B$39,'Sch D-1'!E74)</f>
        <v>0</v>
      </c>
      <c r="H74" s="82">
        <f t="shared" si="1"/>
        <v>0</v>
      </c>
    </row>
    <row r="75" spans="1:8" ht="15" customHeight="1" x14ac:dyDescent="0.2">
      <c r="A75" s="573" t="s">
        <v>560</v>
      </c>
      <c r="B75" s="191" t="s">
        <v>561</v>
      </c>
      <c r="C75" s="108"/>
      <c r="D75" s="109"/>
      <c r="E75" s="109"/>
      <c r="G75" s="110">
        <f>SUMIFS('Sch D'!$C$9:$C$39,'Sch D'!$A$9:$A$39,'Sch D-1'!D75,'Sch D'!$B$9:$B$39,'Sch D-1'!E75)</f>
        <v>0</v>
      </c>
      <c r="H75" s="82">
        <f t="shared" si="1"/>
        <v>0</v>
      </c>
    </row>
    <row r="76" spans="1:8" ht="15" customHeight="1" x14ac:dyDescent="0.2">
      <c r="A76" s="579"/>
      <c r="B76" s="580"/>
      <c r="C76" s="581"/>
      <c r="D76" s="109"/>
      <c r="E76" s="109"/>
      <c r="G76" s="110">
        <f>SUMIFS('Sch D'!$C$9:$C$39,'Sch D'!$A$9:$A$39,'Sch D-1'!D76,'Sch D'!$B$9:$B$39,'Sch D-1'!E76)</f>
        <v>0</v>
      </c>
      <c r="H76" s="82">
        <f t="shared" si="1"/>
        <v>0</v>
      </c>
    </row>
    <row r="77" spans="1:8" ht="15" customHeight="1" x14ac:dyDescent="0.2">
      <c r="A77" s="579"/>
      <c r="B77" s="580"/>
      <c r="C77" s="581"/>
      <c r="D77" s="109"/>
      <c r="E77" s="109"/>
      <c r="G77" s="110">
        <f>SUMIFS('Sch D'!$C$9:$C$39,'Sch D'!$A$9:$A$39,'Sch D-1'!D77,'Sch D'!$B$9:$B$39,'Sch D-1'!E77)</f>
        <v>0</v>
      </c>
      <c r="H77" s="82">
        <f t="shared" si="1"/>
        <v>0</v>
      </c>
    </row>
    <row r="78" spans="1:8" ht="15" customHeight="1" x14ac:dyDescent="0.2">
      <c r="A78" s="579"/>
      <c r="B78" s="580"/>
      <c r="C78" s="581"/>
      <c r="D78" s="109"/>
      <c r="E78" s="109"/>
      <c r="G78" s="110">
        <f>SUMIFS('Sch D'!$C$9:$C$39,'Sch D'!$A$9:$A$39,'Sch D-1'!D78,'Sch D'!$B$9:$B$39,'Sch D-1'!E78)</f>
        <v>0</v>
      </c>
      <c r="H78" s="82">
        <f t="shared" si="1"/>
        <v>0</v>
      </c>
    </row>
    <row r="79" spans="1:8" ht="15" customHeight="1" x14ac:dyDescent="0.2">
      <c r="A79" s="579"/>
      <c r="B79" s="580"/>
      <c r="C79" s="581"/>
      <c r="D79" s="109"/>
      <c r="E79" s="109"/>
      <c r="G79" s="110">
        <f>SUMIFS('Sch D'!$C$9:$C$39,'Sch D'!$A$9:$A$39,'Sch D-1'!D79,'Sch D'!$B$9:$B$39,'Sch D-1'!E79)</f>
        <v>0</v>
      </c>
      <c r="H79" s="82">
        <f t="shared" si="1"/>
        <v>0</v>
      </c>
    </row>
    <row r="80" spans="1:8" ht="15" customHeight="1" x14ac:dyDescent="0.2">
      <c r="A80" s="579"/>
      <c r="B80" s="580"/>
      <c r="C80" s="581"/>
      <c r="D80" s="109"/>
      <c r="E80" s="109"/>
      <c r="G80" s="110">
        <f>SUMIFS('Sch D'!$C$9:$C$39,'Sch D'!$A$9:$A$39,'Sch D-1'!D80,'Sch D'!$B$9:$B$39,'Sch D-1'!E80)</f>
        <v>0</v>
      </c>
      <c r="H80" s="82">
        <f t="shared" si="1"/>
        <v>0</v>
      </c>
    </row>
    <row r="81" spans="1:8" ht="15" customHeight="1" x14ac:dyDescent="0.2">
      <c r="A81" s="579"/>
      <c r="B81" s="580"/>
      <c r="C81" s="581"/>
      <c r="D81" s="109"/>
      <c r="E81" s="109"/>
      <c r="G81" s="110">
        <f>SUMIFS('Sch D'!$C$9:$C$39,'Sch D'!$A$9:$A$39,'Sch D-1'!D81,'Sch D'!$B$9:$B$39,'Sch D-1'!E81)</f>
        <v>0</v>
      </c>
      <c r="H81" s="82">
        <f t="shared" si="1"/>
        <v>0</v>
      </c>
    </row>
    <row r="82" spans="1:8" ht="15" customHeight="1" x14ac:dyDescent="0.2">
      <c r="A82" s="579"/>
      <c r="B82" s="580"/>
      <c r="C82" s="581"/>
      <c r="D82" s="109"/>
      <c r="E82" s="109"/>
      <c r="G82" s="110">
        <f>SUMIFS('Sch D'!$C$9:$C$39,'Sch D'!$A$9:$A$39,'Sch D-1'!D82,'Sch D'!$B$9:$B$39,'Sch D-1'!E82)</f>
        <v>0</v>
      </c>
      <c r="H82" s="82">
        <f t="shared" si="1"/>
        <v>0</v>
      </c>
    </row>
    <row r="83" spans="1:8" ht="15" customHeight="1" x14ac:dyDescent="0.2">
      <c r="A83" s="579"/>
      <c r="B83" s="580"/>
      <c r="C83" s="581"/>
      <c r="D83" s="109"/>
      <c r="E83" s="109"/>
      <c r="G83" s="110">
        <f>SUMIFS('Sch D'!$C$9:$C$39,'Sch D'!$A$9:$A$39,'Sch D-1'!D83,'Sch D'!$B$9:$B$39,'Sch D-1'!E83)</f>
        <v>0</v>
      </c>
      <c r="H83" s="82">
        <f t="shared" si="1"/>
        <v>0</v>
      </c>
    </row>
    <row r="84" spans="1:8" ht="15" customHeight="1" x14ac:dyDescent="0.2">
      <c r="A84" s="579"/>
      <c r="B84" s="580"/>
      <c r="C84" s="581"/>
      <c r="D84" s="109"/>
      <c r="E84" s="109"/>
      <c r="G84" s="110">
        <f>SUMIFS('Sch D'!$C$9:$C$39,'Sch D'!$A$9:$A$39,'Sch D-1'!D84,'Sch D'!$B$9:$B$39,'Sch D-1'!E84)</f>
        <v>0</v>
      </c>
      <c r="H84" s="82">
        <f t="shared" si="1"/>
        <v>0</v>
      </c>
    </row>
    <row r="85" spans="1:8" ht="15" customHeight="1" x14ac:dyDescent="0.2">
      <c r="A85" s="579"/>
      <c r="B85" s="580"/>
      <c r="C85" s="581"/>
      <c r="D85" s="109"/>
      <c r="E85" s="109"/>
      <c r="G85" s="110">
        <f>SUMIFS('Sch D'!$C$9:$C$39,'Sch D'!$A$9:$A$39,'Sch D-1'!D85,'Sch D'!$B$9:$B$39,'Sch D-1'!E85)</f>
        <v>0</v>
      </c>
      <c r="H85" s="82">
        <f t="shared" si="1"/>
        <v>0</v>
      </c>
    </row>
    <row r="86" spans="1:8" ht="15" customHeight="1" x14ac:dyDescent="0.2">
      <c r="A86" s="579"/>
      <c r="B86" s="580"/>
      <c r="C86" s="581"/>
      <c r="D86" s="109"/>
      <c r="E86" s="109"/>
      <c r="G86" s="110">
        <f>SUMIFS('Sch D'!$C$9:$C$39,'Sch D'!$A$9:$A$39,'Sch D-1'!D86,'Sch D'!$B$9:$B$39,'Sch D-1'!E86)</f>
        <v>0</v>
      </c>
      <c r="H86" s="82">
        <f t="shared" si="1"/>
        <v>0</v>
      </c>
    </row>
    <row r="87" spans="1:8" ht="15" customHeight="1" x14ac:dyDescent="0.2">
      <c r="A87" s="579"/>
      <c r="B87" s="580"/>
      <c r="C87" s="581"/>
      <c r="D87" s="109"/>
      <c r="E87" s="109"/>
      <c r="G87" s="110">
        <f>SUMIFS('Sch D'!$C$9:$C$39,'Sch D'!$A$9:$A$39,'Sch D-1'!D87,'Sch D'!$B$9:$B$39,'Sch D-1'!E87)</f>
        <v>0</v>
      </c>
      <c r="H87" s="82">
        <f t="shared" si="1"/>
        <v>0</v>
      </c>
    </row>
    <row r="88" spans="1:8" ht="15" customHeight="1" x14ac:dyDescent="0.2">
      <c r="A88" s="579"/>
      <c r="B88" s="580"/>
      <c r="C88" s="581"/>
      <c r="D88" s="109"/>
      <c r="E88" s="109"/>
      <c r="G88" s="110">
        <f>SUMIFS('Sch D'!$C$9:$C$39,'Sch D'!$A$9:$A$39,'Sch D-1'!D88,'Sch D'!$B$9:$B$39,'Sch D-1'!E88)</f>
        <v>0</v>
      </c>
      <c r="H88" s="82">
        <f t="shared" si="1"/>
        <v>0</v>
      </c>
    </row>
    <row r="89" spans="1:8" ht="15" customHeight="1" x14ac:dyDescent="0.2">
      <c r="A89" s="579"/>
      <c r="B89" s="580"/>
      <c r="C89" s="581"/>
      <c r="D89" s="109"/>
      <c r="E89" s="109"/>
      <c r="G89" s="110">
        <f>SUMIFS('Sch D'!$C$9:$C$39,'Sch D'!$A$9:$A$39,'Sch D-1'!D89,'Sch D'!$B$9:$B$39,'Sch D-1'!E89)</f>
        <v>0</v>
      </c>
      <c r="H89" s="82">
        <f t="shared" si="1"/>
        <v>0</v>
      </c>
    </row>
    <row r="90" spans="1:8" ht="15" customHeight="1" x14ac:dyDescent="0.2">
      <c r="A90" s="579"/>
      <c r="B90" s="580"/>
      <c r="C90" s="581"/>
      <c r="D90" s="109"/>
      <c r="E90" s="109"/>
      <c r="G90" s="110">
        <f>SUMIFS('Sch D'!$C$9:$C$39,'Sch D'!$A$9:$A$39,'Sch D-1'!D90,'Sch D'!$B$9:$B$39,'Sch D-1'!E90)</f>
        <v>0</v>
      </c>
      <c r="H90" s="82">
        <f t="shared" si="1"/>
        <v>0</v>
      </c>
    </row>
    <row r="91" spans="1:8" ht="15" customHeight="1" x14ac:dyDescent="0.2">
      <c r="A91" s="579"/>
      <c r="B91" s="580"/>
      <c r="C91" s="581"/>
      <c r="D91" s="109"/>
      <c r="E91" s="109"/>
      <c r="G91" s="110">
        <f>SUMIFS('Sch D'!$C$9:$C$39,'Sch D'!$A$9:$A$39,'Sch D-1'!D91,'Sch D'!$B$9:$B$39,'Sch D-1'!E91)</f>
        <v>0</v>
      </c>
      <c r="H91" s="82">
        <f t="shared" si="1"/>
        <v>0</v>
      </c>
    </row>
    <row r="92" spans="1:8" ht="15" customHeight="1" x14ac:dyDescent="0.2">
      <c r="A92" s="579"/>
      <c r="B92" s="580"/>
      <c r="C92" s="581"/>
      <c r="D92" s="109"/>
      <c r="E92" s="109"/>
      <c r="G92" s="110">
        <f>SUMIFS('Sch D'!$C$9:$C$39,'Sch D'!$A$9:$A$39,'Sch D-1'!D92,'Sch D'!$B$9:$B$39,'Sch D-1'!E92)</f>
        <v>0</v>
      </c>
      <c r="H92" s="82">
        <f t="shared" si="1"/>
        <v>0</v>
      </c>
    </row>
    <row r="93" spans="1:8" ht="15" customHeight="1" x14ac:dyDescent="0.2">
      <c r="A93" s="579"/>
      <c r="B93" s="580"/>
      <c r="C93" s="581"/>
      <c r="D93" s="109"/>
      <c r="E93" s="109"/>
      <c r="G93" s="110">
        <f>SUMIFS('Sch D'!$C$9:$C$39,'Sch D'!$A$9:$A$39,'Sch D-1'!D93,'Sch D'!$B$9:$B$39,'Sch D-1'!E93)</f>
        <v>0</v>
      </c>
      <c r="H93" s="82">
        <f t="shared" si="1"/>
        <v>0</v>
      </c>
    </row>
    <row r="94" spans="1:8" ht="15" customHeight="1" x14ac:dyDescent="0.2">
      <c r="A94" s="579"/>
      <c r="B94" s="580"/>
      <c r="C94" s="581"/>
      <c r="D94" s="109"/>
      <c r="E94" s="109"/>
      <c r="G94" s="110">
        <f>SUMIFS('Sch D'!$C$9:$C$39,'Sch D'!$A$9:$A$39,'Sch D-1'!D94,'Sch D'!$B$9:$B$39,'Sch D-1'!E94)</f>
        <v>0</v>
      </c>
      <c r="H94" s="82">
        <f t="shared" si="1"/>
        <v>0</v>
      </c>
    </row>
    <row r="95" spans="1:8" ht="15" customHeight="1" x14ac:dyDescent="0.2">
      <c r="A95" s="579"/>
      <c r="B95" s="580"/>
      <c r="C95" s="581"/>
      <c r="D95" s="109"/>
      <c r="E95" s="109"/>
      <c r="G95" s="110">
        <f>SUMIFS('Sch D'!$C$9:$C$39,'Sch D'!$A$9:$A$39,'Sch D-1'!D95,'Sch D'!$B$9:$B$39,'Sch D-1'!E95)</f>
        <v>0</v>
      </c>
      <c r="H95" s="82">
        <f t="shared" si="1"/>
        <v>0</v>
      </c>
    </row>
    <row r="96" spans="1:8" ht="15" customHeight="1" x14ac:dyDescent="0.2">
      <c r="A96" s="579"/>
      <c r="B96" s="580"/>
      <c r="C96" s="581"/>
      <c r="D96" s="109"/>
      <c r="E96" s="109"/>
      <c r="G96" s="110">
        <f>SUMIFS('Sch D'!$C$9:$C$39,'Sch D'!$A$9:$A$39,'Sch D-1'!D96,'Sch D'!$B$9:$B$39,'Sch D-1'!E96)</f>
        <v>0</v>
      </c>
      <c r="H96" s="82">
        <f t="shared" si="1"/>
        <v>0</v>
      </c>
    </row>
    <row r="97" spans="1:8" ht="15" customHeight="1" x14ac:dyDescent="0.2">
      <c r="A97" s="579"/>
      <c r="B97" s="580"/>
      <c r="C97" s="581"/>
      <c r="D97" s="109"/>
      <c r="E97" s="109"/>
      <c r="G97" s="110">
        <f>SUMIFS('Sch D'!$C$9:$C$39,'Sch D'!$A$9:$A$39,'Sch D-1'!D97,'Sch D'!$B$9:$B$39,'Sch D-1'!E97)</f>
        <v>0</v>
      </c>
      <c r="H97" s="82">
        <f t="shared" si="1"/>
        <v>0</v>
      </c>
    </row>
    <row r="98" spans="1:8" ht="15" customHeight="1" x14ac:dyDescent="0.2">
      <c r="A98" s="579"/>
      <c r="B98" s="580"/>
      <c r="C98" s="581"/>
      <c r="D98" s="109"/>
      <c r="E98" s="109"/>
      <c r="G98" s="110">
        <f>SUMIFS('Sch D'!$C$9:$C$39,'Sch D'!$A$9:$A$39,'Sch D-1'!D98,'Sch D'!$B$9:$B$39,'Sch D-1'!E98)</f>
        <v>0</v>
      </c>
      <c r="H98" s="82">
        <f t="shared" si="1"/>
        <v>0</v>
      </c>
    </row>
    <row r="99" spans="1:8" ht="15" customHeight="1" x14ac:dyDescent="0.2">
      <c r="A99" s="579"/>
      <c r="B99" s="580"/>
      <c r="C99" s="581"/>
      <c r="D99" s="109"/>
      <c r="E99" s="109"/>
      <c r="G99" s="110">
        <f>SUMIFS('Sch D'!$C$9:$C$39,'Sch D'!$A$9:$A$39,'Sch D-1'!D99,'Sch D'!$B$9:$B$39,'Sch D-1'!E99)</f>
        <v>0</v>
      </c>
      <c r="H99" s="82">
        <f t="shared" si="1"/>
        <v>0</v>
      </c>
    </row>
    <row r="100" spans="1:8" ht="15" customHeight="1" x14ac:dyDescent="0.2">
      <c r="A100" s="579"/>
      <c r="B100" s="580"/>
      <c r="C100" s="581"/>
      <c r="D100" s="109"/>
      <c r="E100" s="109"/>
      <c r="G100" s="110">
        <f>SUMIFS('Sch D'!$C$9:$C$39,'Sch D'!$A$9:$A$39,'Sch D-1'!D100,'Sch D'!$B$9:$B$39,'Sch D-1'!E100)</f>
        <v>0</v>
      </c>
      <c r="H100" s="82">
        <f t="shared" si="1"/>
        <v>0</v>
      </c>
    </row>
    <row r="101" spans="1:8" ht="15" customHeight="1" x14ac:dyDescent="0.2">
      <c r="A101" s="579"/>
      <c r="B101" s="580"/>
      <c r="C101" s="581"/>
      <c r="D101" s="109"/>
      <c r="E101" s="109"/>
      <c r="G101" s="110">
        <f>SUMIFS('Sch D'!$C$9:$C$39,'Sch D'!$A$9:$A$39,'Sch D-1'!D101,'Sch D'!$B$9:$B$39,'Sch D-1'!E101)</f>
        <v>0</v>
      </c>
      <c r="H101" s="82">
        <f t="shared" si="1"/>
        <v>0</v>
      </c>
    </row>
    <row r="102" spans="1:8" ht="15" customHeight="1" x14ac:dyDescent="0.2">
      <c r="A102" s="579"/>
      <c r="B102" s="580"/>
      <c r="C102" s="581"/>
      <c r="D102" s="109"/>
      <c r="E102" s="109"/>
      <c r="G102" s="110">
        <f>SUMIFS('Sch D'!$C$9:$C$39,'Sch D'!$A$9:$A$39,'Sch D-1'!D102,'Sch D'!$B$9:$B$39,'Sch D-1'!E102)</f>
        <v>0</v>
      </c>
      <c r="H102" s="82">
        <f t="shared" si="1"/>
        <v>0</v>
      </c>
    </row>
    <row r="103" spans="1:8" ht="15" customHeight="1" x14ac:dyDescent="0.2">
      <c r="A103" s="579"/>
      <c r="B103" s="580"/>
      <c r="C103" s="581"/>
      <c r="D103" s="109"/>
      <c r="E103" s="109"/>
      <c r="G103" s="110">
        <f>SUMIFS('Sch D'!$C$9:$C$39,'Sch D'!$A$9:$A$39,'Sch D-1'!D103,'Sch D'!$B$9:$B$39,'Sch D-1'!E103)</f>
        <v>0</v>
      </c>
      <c r="H103" s="82">
        <f t="shared" si="1"/>
        <v>0</v>
      </c>
    </row>
    <row r="104" spans="1:8" ht="15" customHeight="1" x14ac:dyDescent="0.2">
      <c r="A104" s="579"/>
      <c r="B104" s="580"/>
      <c r="C104" s="581"/>
      <c r="D104" s="109"/>
      <c r="E104" s="109"/>
      <c r="G104" s="110">
        <f>SUMIFS('Sch D'!$C$9:$C$39,'Sch D'!$A$9:$A$39,'Sch D-1'!D104,'Sch D'!$B$9:$B$39,'Sch D-1'!E104)</f>
        <v>0</v>
      </c>
      <c r="H104" s="82">
        <f t="shared" si="1"/>
        <v>0</v>
      </c>
    </row>
    <row r="105" spans="1:8" ht="15" customHeight="1" x14ac:dyDescent="0.2">
      <c r="A105" s="579"/>
      <c r="B105" s="580"/>
      <c r="C105" s="581"/>
      <c r="D105" s="109"/>
      <c r="E105" s="109"/>
      <c r="G105" s="110">
        <f>SUMIFS('Sch D'!$C$9:$C$39,'Sch D'!$A$9:$A$39,'Sch D-1'!D105,'Sch D'!$B$9:$B$39,'Sch D-1'!E105)</f>
        <v>0</v>
      </c>
      <c r="H105" s="82">
        <f t="shared" si="1"/>
        <v>0</v>
      </c>
    </row>
    <row r="106" spans="1:8" ht="15" customHeight="1" x14ac:dyDescent="0.2">
      <c r="A106" s="579"/>
      <c r="B106" s="580"/>
      <c r="C106" s="581"/>
      <c r="D106" s="109"/>
      <c r="E106" s="109"/>
      <c r="G106" s="110">
        <f>SUMIFS('Sch D'!$C$9:$C$39,'Sch D'!$A$9:$A$39,'Sch D-1'!D106,'Sch D'!$B$9:$B$39,'Sch D-1'!E106)</f>
        <v>0</v>
      </c>
      <c r="H106" s="82">
        <f t="shared" si="1"/>
        <v>0</v>
      </c>
    </row>
    <row r="107" spans="1:8" ht="15" customHeight="1" x14ac:dyDescent="0.2">
      <c r="A107" s="579"/>
      <c r="B107" s="580"/>
      <c r="C107" s="581"/>
      <c r="D107" s="109"/>
      <c r="E107" s="109"/>
      <c r="G107" s="110">
        <f>SUMIFS('Sch D'!$C$9:$C$39,'Sch D'!$A$9:$A$39,'Sch D-1'!D107,'Sch D'!$B$9:$B$39,'Sch D-1'!E107)</f>
        <v>0</v>
      </c>
      <c r="H107" s="82">
        <f t="shared" si="1"/>
        <v>0</v>
      </c>
    </row>
    <row r="108" spans="1:8" ht="15" customHeight="1" x14ac:dyDescent="0.2">
      <c r="A108" s="579"/>
      <c r="B108" s="580"/>
      <c r="C108" s="581"/>
      <c r="D108" s="109"/>
      <c r="E108" s="109"/>
      <c r="G108" s="110">
        <f>SUMIFS('Sch D'!$C$9:$C$39,'Sch D'!$A$9:$A$39,'Sch D-1'!D108,'Sch D'!$B$9:$B$39,'Sch D-1'!E108)</f>
        <v>0</v>
      </c>
      <c r="H108" s="82">
        <f t="shared" si="1"/>
        <v>0</v>
      </c>
    </row>
    <row r="109" spans="1:8" ht="15" customHeight="1" x14ac:dyDescent="0.2">
      <c r="A109" s="579"/>
      <c r="B109" s="580"/>
      <c r="C109" s="581"/>
      <c r="D109" s="109"/>
      <c r="E109" s="109"/>
      <c r="G109" s="110">
        <f>SUMIFS('Sch D'!$C$9:$C$39,'Sch D'!$A$9:$A$39,'Sch D-1'!D109,'Sch D'!$B$9:$B$39,'Sch D-1'!E109)</f>
        <v>0</v>
      </c>
      <c r="H109" s="82">
        <f t="shared" si="1"/>
        <v>0</v>
      </c>
    </row>
    <row r="110" spans="1:8" ht="15" customHeight="1" x14ac:dyDescent="0.2">
      <c r="A110" s="579"/>
      <c r="B110" s="580"/>
      <c r="C110" s="581"/>
      <c r="D110" s="109"/>
      <c r="E110" s="109"/>
      <c r="G110" s="110">
        <f>SUMIFS('Sch D'!$C$9:$C$39,'Sch D'!$A$9:$A$39,'Sch D-1'!D110,'Sch D'!$B$9:$B$39,'Sch D-1'!E110)</f>
        <v>0</v>
      </c>
      <c r="H110" s="82">
        <f t="shared" si="1"/>
        <v>0</v>
      </c>
    </row>
    <row r="111" spans="1:8" ht="15" customHeight="1" x14ac:dyDescent="0.2">
      <c r="A111" s="579"/>
      <c r="B111" s="580"/>
      <c r="C111" s="581"/>
      <c r="D111" s="109"/>
      <c r="E111" s="109"/>
      <c r="G111" s="110">
        <f>SUMIFS('Sch D'!$C$9:$C$39,'Sch D'!$A$9:$A$39,'Sch D-1'!D111,'Sch D'!$B$9:$B$39,'Sch D-1'!E111)</f>
        <v>0</v>
      </c>
      <c r="H111" s="82">
        <f t="shared" si="1"/>
        <v>0</v>
      </c>
    </row>
    <row r="112" spans="1:8" ht="15" customHeight="1" x14ac:dyDescent="0.2">
      <c r="A112" s="579"/>
      <c r="B112" s="580"/>
      <c r="C112" s="581"/>
      <c r="D112" s="109"/>
      <c r="E112" s="109"/>
      <c r="G112" s="110">
        <f>SUMIFS('Sch D'!$C$9:$C$39,'Sch D'!$A$9:$A$39,'Sch D-1'!D112,'Sch D'!$B$9:$B$39,'Sch D-1'!E112)</f>
        <v>0</v>
      </c>
      <c r="H112" s="82">
        <f t="shared" si="1"/>
        <v>0</v>
      </c>
    </row>
    <row r="113" spans="1:8" ht="15" customHeight="1" x14ac:dyDescent="0.2">
      <c r="A113" s="579"/>
      <c r="B113" s="580"/>
      <c r="C113" s="581"/>
      <c r="D113" s="109"/>
      <c r="E113" s="109"/>
      <c r="G113" s="110">
        <f>SUMIFS('Sch D'!$C$9:$C$39,'Sch D'!$A$9:$A$39,'Sch D-1'!D113,'Sch D'!$B$9:$B$39,'Sch D-1'!E113)</f>
        <v>0</v>
      </c>
      <c r="H113" s="82">
        <f t="shared" si="1"/>
        <v>0</v>
      </c>
    </row>
    <row r="114" spans="1:8" ht="15" customHeight="1" x14ac:dyDescent="0.2">
      <c r="A114" s="579"/>
      <c r="B114" s="580"/>
      <c r="C114" s="581"/>
      <c r="D114" s="109"/>
      <c r="E114" s="109"/>
      <c r="G114" s="110">
        <f>SUMIFS('Sch D'!$C$9:$C$39,'Sch D'!$A$9:$A$39,'Sch D-1'!D114,'Sch D'!$B$9:$B$39,'Sch D-1'!E114)</f>
        <v>0</v>
      </c>
      <c r="H114" s="82">
        <f t="shared" si="1"/>
        <v>0</v>
      </c>
    </row>
    <row r="115" spans="1:8" ht="15" customHeight="1" x14ac:dyDescent="0.2">
      <c r="A115" s="579"/>
      <c r="B115" s="580"/>
      <c r="C115" s="581"/>
      <c r="D115" s="109"/>
      <c r="E115" s="109"/>
      <c r="G115" s="110">
        <f>SUMIFS('Sch D'!$C$9:$C$39,'Sch D'!$A$9:$A$39,'Sch D-1'!D115,'Sch D'!$B$9:$B$39,'Sch D-1'!E115)</f>
        <v>0</v>
      </c>
      <c r="H115" s="82">
        <f t="shared" si="1"/>
        <v>0</v>
      </c>
    </row>
    <row r="116" spans="1:8" ht="15" customHeight="1" x14ac:dyDescent="0.2">
      <c r="A116" s="579"/>
      <c r="B116" s="580"/>
      <c r="C116" s="581"/>
      <c r="D116" s="109"/>
      <c r="E116" s="109"/>
      <c r="G116" s="110">
        <f>SUMIFS('Sch D'!$C$9:$C$39,'Sch D'!$A$9:$A$39,'Sch D-1'!D116,'Sch D'!$B$9:$B$39,'Sch D-1'!E116)</f>
        <v>0</v>
      </c>
      <c r="H116" s="82">
        <f t="shared" si="1"/>
        <v>0</v>
      </c>
    </row>
    <row r="117" spans="1:8" ht="15" customHeight="1" x14ac:dyDescent="0.2">
      <c r="A117" s="579"/>
      <c r="B117" s="580"/>
      <c r="C117" s="581"/>
      <c r="D117" s="109"/>
      <c r="E117" s="109"/>
      <c r="G117" s="110">
        <f>SUMIFS('Sch D'!$C$9:$C$39,'Sch D'!$A$9:$A$39,'Sch D-1'!D117,'Sch D'!$B$9:$B$39,'Sch D-1'!E117)</f>
        <v>0</v>
      </c>
      <c r="H117" s="82">
        <f t="shared" si="1"/>
        <v>0</v>
      </c>
    </row>
    <row r="118" spans="1:8" ht="15" customHeight="1" x14ac:dyDescent="0.2">
      <c r="A118" s="579"/>
      <c r="B118" s="580"/>
      <c r="C118" s="581"/>
      <c r="D118" s="109"/>
      <c r="E118" s="109"/>
      <c r="G118" s="110">
        <f>SUMIFS('Sch D'!$C$9:$C$39,'Sch D'!$A$9:$A$39,'Sch D-1'!D118,'Sch D'!$B$9:$B$39,'Sch D-1'!E118)</f>
        <v>0</v>
      </c>
      <c r="H118" s="82">
        <f t="shared" si="1"/>
        <v>0</v>
      </c>
    </row>
    <row r="119" spans="1:8" ht="15" customHeight="1" x14ac:dyDescent="0.2">
      <c r="A119" s="579"/>
      <c r="B119" s="580"/>
      <c r="C119" s="581"/>
      <c r="D119" s="109"/>
      <c r="E119" s="109"/>
      <c r="G119" s="110">
        <f>SUMIFS('Sch D'!$C$9:$C$39,'Sch D'!$A$9:$A$39,'Sch D-1'!D119,'Sch D'!$B$9:$B$39,'Sch D-1'!E119)</f>
        <v>0</v>
      </c>
      <c r="H119" s="82">
        <f t="shared" si="1"/>
        <v>0</v>
      </c>
    </row>
    <row r="120" spans="1:8" ht="15" customHeight="1" x14ac:dyDescent="0.2">
      <c r="A120" s="579"/>
      <c r="B120" s="580"/>
      <c r="C120" s="581"/>
      <c r="D120" s="109"/>
      <c r="E120" s="109"/>
      <c r="G120" s="110">
        <f>SUMIFS('Sch D'!$C$9:$C$39,'Sch D'!$A$9:$A$39,'Sch D-1'!D120,'Sch D'!$B$9:$B$39,'Sch D-1'!E120)</f>
        <v>0</v>
      </c>
      <c r="H120" s="82">
        <f t="shared" si="1"/>
        <v>0</v>
      </c>
    </row>
    <row r="121" spans="1:8" ht="15" customHeight="1" x14ac:dyDescent="0.2">
      <c r="A121" s="786"/>
      <c r="B121" s="787"/>
      <c r="C121" s="788"/>
      <c r="D121" s="789"/>
      <c r="E121" s="789"/>
      <c r="G121" s="110"/>
      <c r="H121" s="82"/>
    </row>
    <row r="122" spans="1:8" s="111" customFormat="1" ht="15" customHeight="1" thickBot="1" x14ac:dyDescent="0.25">
      <c r="C122" s="527">
        <f>SUM(C6:C120)</f>
        <v>0</v>
      </c>
    </row>
    <row r="123" spans="1:8" s="111" customFormat="1" ht="15" customHeight="1" thickTop="1" x14ac:dyDescent="0.2">
      <c r="C123" s="112"/>
    </row>
    <row r="124" spans="1:8" s="111" customFormat="1" ht="13.5" customHeight="1" x14ac:dyDescent="0.2">
      <c r="C124" s="112"/>
    </row>
    <row r="125" spans="1:8" s="111" customFormat="1" x14ac:dyDescent="0.2"/>
    <row r="126" spans="1:8" s="111" customFormat="1" x14ac:dyDescent="0.2"/>
    <row r="127" spans="1:8" x14ac:dyDescent="0.2">
      <c r="B127" s="1"/>
    </row>
    <row r="128" spans="1:8" x14ac:dyDescent="0.2">
      <c r="A128" s="4"/>
      <c r="B128" s="1"/>
    </row>
    <row r="129" spans="1:2" x14ac:dyDescent="0.2">
      <c r="A129" s="4"/>
      <c r="B129" s="1"/>
    </row>
    <row r="130" spans="1:2" x14ac:dyDescent="0.2">
      <c r="A130" s="4"/>
      <c r="B130" s="1"/>
    </row>
    <row r="131" spans="1:2" x14ac:dyDescent="0.2">
      <c r="A131" s="4"/>
      <c r="B131" s="1"/>
    </row>
    <row r="132" spans="1:2" x14ac:dyDescent="0.2">
      <c r="A132" s="4"/>
      <c r="B132" s="1"/>
    </row>
    <row r="133" spans="1:2" x14ac:dyDescent="0.2">
      <c r="A133" s="4"/>
      <c r="B133" s="1"/>
    </row>
    <row r="134" spans="1:2" x14ac:dyDescent="0.2">
      <c r="A134" s="4"/>
      <c r="B134" s="1"/>
    </row>
    <row r="135" spans="1:2" x14ac:dyDescent="0.2">
      <c r="A135" s="4"/>
      <c r="B135" s="1"/>
    </row>
  </sheetData>
  <sheetProtection algorithmName="SHA-512" hashValue="TdJIf22jnQDJiWunmFY4lZsyPaDzJnvq1e1lL/6stpMiFWJgFr26w/FelCVIv5go6uHS2SCBgW/n7xU86yMKmA==" saltValue="0K6HcjcOovp5p7QVm0pWkw==" spinCount="100000" sheet="1" objects="1" scenarios="1"/>
  <conditionalFormatting sqref="G6:G121">
    <cfRule type="expression" dxfId="1" priority="1">
      <formula>H6&lt;&gt;0</formula>
    </cfRule>
  </conditionalFormatting>
  <pageMargins left="0.75" right="0.5" top="1" bottom="0.5" header="0.5" footer="0.25"/>
  <pageSetup scale="74"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6E31F03D-7AC1-476E-AE4D-D3987F114E77}">
          <x14:formula1>
            <xm:f>'Input List'!$A$2:$A$10</xm:f>
          </x14:formula1>
          <xm:sqref>D59:D60 D57 D65:D121 D6:D44 D46:D55</xm:sqref>
        </x14:dataValidation>
        <x14:dataValidation type="list" allowBlank="1" showInputMessage="1" showErrorMessage="1" xr:uid="{FC97FA4D-059A-446A-AFA2-F5E51B06B694}">
          <x14:formula1>
            <xm:f>'Input List'!$B$2:$B$9</xm:f>
          </x14:formula1>
          <xm:sqref>E59:E60 E46:E55 E6:E44 E65:E121 E57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5CE14-B2DC-45E0-B932-6B2280E58039}">
  <sheetPr>
    <tabColor rgb="FFCCCCFF"/>
  </sheetPr>
  <dimension ref="A1:Z31"/>
  <sheetViews>
    <sheetView workbookViewId="0"/>
  </sheetViews>
  <sheetFormatPr defaultColWidth="8.77734375" defaultRowHeight="16.5" x14ac:dyDescent="0.3"/>
  <cols>
    <col min="1" max="26" width="10.6640625" style="1141" customWidth="1"/>
    <col min="27" max="16384" width="8.77734375" style="1141"/>
  </cols>
  <sheetData>
    <row r="1" spans="1:26" x14ac:dyDescent="0.3">
      <c r="A1" s="1141" t="s">
        <v>894</v>
      </c>
    </row>
    <row r="2" spans="1:26" ht="33" x14ac:dyDescent="0.3">
      <c r="A2" s="1143" t="s">
        <v>28</v>
      </c>
      <c r="B2" s="1143" t="s">
        <v>903</v>
      </c>
      <c r="C2" s="1143" t="s">
        <v>904</v>
      </c>
      <c r="D2" s="1143" t="s">
        <v>905</v>
      </c>
      <c r="E2" s="1143" t="s">
        <v>906</v>
      </c>
      <c r="F2" s="1143" t="s">
        <v>907</v>
      </c>
      <c r="G2" s="1143"/>
      <c r="H2" s="1143"/>
    </row>
    <row r="3" spans="1:26" x14ac:dyDescent="0.3">
      <c r="A3" s="1141">
        <f>'Sch A'!$A$5</f>
        <v>0</v>
      </c>
      <c r="B3" s="1141">
        <f>'Sch A'!$A$18</f>
        <v>0</v>
      </c>
      <c r="C3" s="1141">
        <f>'Sch A-1'!$A$6</f>
        <v>0</v>
      </c>
      <c r="D3" s="1144">
        <f>'Sch A-1'!$B$6</f>
        <v>0</v>
      </c>
      <c r="E3" s="1141">
        <f>'Sch A-1'!$A$7</f>
        <v>0</v>
      </c>
      <c r="F3" s="1144">
        <f>'Sch A-1'!$B$7</f>
        <v>0</v>
      </c>
    </row>
    <row r="5" spans="1:26" x14ac:dyDescent="0.3">
      <c r="A5" s="1141" t="s">
        <v>895</v>
      </c>
    </row>
    <row r="6" spans="1:26" ht="33" x14ac:dyDescent="0.3">
      <c r="A6" s="1143" t="s">
        <v>28</v>
      </c>
      <c r="B6" s="1143" t="s">
        <v>903</v>
      </c>
      <c r="C6" s="1143" t="s">
        <v>909</v>
      </c>
      <c r="D6" s="1143" t="s">
        <v>908</v>
      </c>
      <c r="E6" s="1143" t="s">
        <v>910</v>
      </c>
      <c r="F6" s="1143" t="s">
        <v>911</v>
      </c>
      <c r="G6" s="1143" t="s">
        <v>912</v>
      </c>
      <c r="H6" s="1143" t="s">
        <v>913</v>
      </c>
    </row>
    <row r="7" spans="1:26" x14ac:dyDescent="0.3">
      <c r="A7" s="1141">
        <f>'Sch A'!$A$5</f>
        <v>0</v>
      </c>
      <c r="B7" s="1141">
        <f>'Sch A'!$A$18</f>
        <v>0</v>
      </c>
      <c r="C7" s="1145">
        <f>'Sch B-1'!$B$20</f>
        <v>0</v>
      </c>
      <c r="D7" s="1145">
        <f>'Sch B-1'!$C$20</f>
        <v>0</v>
      </c>
      <c r="E7" s="1145">
        <f>'Sch B-1'!$E$20</f>
        <v>0</v>
      </c>
      <c r="F7" s="1145">
        <f>'Sch B-1'!$F$20</f>
        <v>0</v>
      </c>
      <c r="G7" s="1145">
        <f>'Sch B-1'!$H$20</f>
        <v>0</v>
      </c>
      <c r="H7" s="1145">
        <f>'Sch B-1'!$I$20</f>
        <v>0</v>
      </c>
    </row>
    <row r="9" spans="1:26" x14ac:dyDescent="0.3">
      <c r="A9" s="1141" t="s">
        <v>896</v>
      </c>
    </row>
    <row r="10" spans="1:26" ht="66" x14ac:dyDescent="0.3">
      <c r="A10" s="1143" t="s">
        <v>28</v>
      </c>
      <c r="B10" s="1143" t="s">
        <v>903</v>
      </c>
      <c r="C10" s="1143" t="s">
        <v>932</v>
      </c>
      <c r="D10" s="1143" t="s">
        <v>933</v>
      </c>
      <c r="E10" s="1143" t="s">
        <v>934</v>
      </c>
      <c r="F10" s="1143" t="s">
        <v>935</v>
      </c>
      <c r="G10" s="1143" t="s">
        <v>936</v>
      </c>
      <c r="H10" s="1143" t="s">
        <v>937</v>
      </c>
      <c r="I10" s="1143" t="s">
        <v>938</v>
      </c>
      <c r="J10" s="1143" t="s">
        <v>939</v>
      </c>
      <c r="K10" s="1143" t="s">
        <v>940</v>
      </c>
      <c r="L10" s="1143" t="s">
        <v>941</v>
      </c>
      <c r="M10" s="1143" t="s">
        <v>942</v>
      </c>
      <c r="N10" s="1143" t="s">
        <v>943</v>
      </c>
      <c r="O10" s="1143" t="s">
        <v>944</v>
      </c>
      <c r="P10" s="1143" t="s">
        <v>945</v>
      </c>
      <c r="Q10" s="1143" t="s">
        <v>946</v>
      </c>
      <c r="R10" s="1143" t="s">
        <v>947</v>
      </c>
      <c r="S10" s="1143" t="s">
        <v>948</v>
      </c>
      <c r="T10" s="1143" t="s">
        <v>950</v>
      </c>
      <c r="U10" s="1143" t="s">
        <v>949</v>
      </c>
      <c r="V10" s="1143" t="s">
        <v>951</v>
      </c>
      <c r="W10" s="1143" t="s">
        <v>952</v>
      </c>
      <c r="X10" s="1143" t="s">
        <v>953</v>
      </c>
      <c r="Y10" s="1143" t="s">
        <v>954</v>
      </c>
      <c r="Z10" s="1143" t="s">
        <v>955</v>
      </c>
    </row>
    <row r="11" spans="1:26" x14ac:dyDescent="0.3">
      <c r="A11" s="1141">
        <f>'Sch A'!$A$5</f>
        <v>0</v>
      </c>
      <c r="B11" s="1141">
        <f>'Sch A'!$A$18</f>
        <v>0</v>
      </c>
      <c r="C11" s="1145">
        <f>'Sch C-1'!$B$7</f>
        <v>0</v>
      </c>
      <c r="D11" s="1145">
        <f>'Sch C-1'!$B$8</f>
        <v>0</v>
      </c>
      <c r="E11" s="1145">
        <f>'Sch C-1'!$B$9</f>
        <v>0</v>
      </c>
      <c r="F11" s="1145">
        <f>'Sch C-1'!$B$11</f>
        <v>0</v>
      </c>
      <c r="G11" s="1145">
        <f>'Sch C-1'!$B$12</f>
        <v>0</v>
      </c>
      <c r="H11" s="1145">
        <f>'Sch C-1'!$B$13</f>
        <v>0</v>
      </c>
      <c r="I11" s="1145">
        <f>'Sch C-1'!$B$15</f>
        <v>0</v>
      </c>
      <c r="J11" s="1145">
        <f>'Sch C-1'!$B$16</f>
        <v>0</v>
      </c>
      <c r="K11" s="1145">
        <f>'Sch C-1'!$B$17</f>
        <v>0</v>
      </c>
      <c r="L11" s="1145">
        <f>'Sch C-1'!$B$19</f>
        <v>0</v>
      </c>
      <c r="M11" s="1145">
        <f>'Sch C-1'!$B$20</f>
        <v>0</v>
      </c>
      <c r="N11" s="1145">
        <f>'Sch C-1'!$B$21</f>
        <v>0</v>
      </c>
      <c r="O11" s="1145">
        <f>'Sch C-1'!$B$23</f>
        <v>0</v>
      </c>
      <c r="P11" s="1145">
        <f>'Sch C-1'!$B$24</f>
        <v>0</v>
      </c>
      <c r="Q11" s="1145">
        <f>'Sch C-1'!$B$25</f>
        <v>0</v>
      </c>
      <c r="R11" s="1145">
        <f>'Sch C-1'!$B$27</f>
        <v>0</v>
      </c>
      <c r="S11" s="1145">
        <f>'Sch C-1'!$B$28</f>
        <v>0</v>
      </c>
      <c r="T11" s="1145">
        <f>'Sch C-1'!$B$29</f>
        <v>0</v>
      </c>
      <c r="U11" s="1145">
        <f>'Sch C-1'!$B$30</f>
        <v>0</v>
      </c>
      <c r="V11" s="1145">
        <f>'Sch C-1'!$B$31</f>
        <v>0</v>
      </c>
      <c r="W11" s="1145">
        <f>'Sch C-1'!$B$33</f>
        <v>0</v>
      </c>
      <c r="X11" s="1145">
        <f>'Sch C-1'!$B$34</f>
        <v>0</v>
      </c>
      <c r="Y11" s="1145">
        <f>'Sch C-1'!$B$36</f>
        <v>0</v>
      </c>
      <c r="Z11" s="1145">
        <f>'Sch C-1'!$B$37</f>
        <v>0</v>
      </c>
    </row>
    <row r="13" spans="1:26" x14ac:dyDescent="0.3">
      <c r="A13" s="1141" t="s">
        <v>897</v>
      </c>
    </row>
    <row r="14" spans="1:26" ht="66" x14ac:dyDescent="0.3">
      <c r="A14" s="1143" t="s">
        <v>28</v>
      </c>
      <c r="B14" s="1143" t="s">
        <v>903</v>
      </c>
      <c r="C14" s="1143" t="s">
        <v>956</v>
      </c>
      <c r="D14" s="1143" t="s">
        <v>957</v>
      </c>
      <c r="E14" s="1143" t="s">
        <v>958</v>
      </c>
      <c r="F14" s="1143" t="s">
        <v>959</v>
      </c>
      <c r="G14" s="1143" t="s">
        <v>960</v>
      </c>
      <c r="H14" s="1143" t="s">
        <v>961</v>
      </c>
      <c r="I14" s="1143" t="s">
        <v>962</v>
      </c>
      <c r="J14" s="1143" t="s">
        <v>963</v>
      </c>
      <c r="K14" s="1143" t="s">
        <v>964</v>
      </c>
      <c r="L14" s="1143" t="s">
        <v>965</v>
      </c>
      <c r="M14" s="1143" t="s">
        <v>966</v>
      </c>
      <c r="N14" s="1143" t="s">
        <v>967</v>
      </c>
      <c r="O14" s="1143" t="s">
        <v>968</v>
      </c>
      <c r="P14" s="1143" t="s">
        <v>969</v>
      </c>
      <c r="Q14" s="1143" t="s">
        <v>970</v>
      </c>
      <c r="R14" s="1143" t="s">
        <v>971</v>
      </c>
      <c r="S14" s="1143" t="s">
        <v>972</v>
      </c>
      <c r="T14" s="1143" t="s">
        <v>973</v>
      </c>
      <c r="U14" s="1143" t="s">
        <v>974</v>
      </c>
      <c r="V14" s="1143" t="s">
        <v>975</v>
      </c>
      <c r="W14" s="1143" t="s">
        <v>976</v>
      </c>
      <c r="X14" s="1143" t="s">
        <v>977</v>
      </c>
      <c r="Y14" s="1143" t="s">
        <v>978</v>
      </c>
      <c r="Z14" s="1143" t="s">
        <v>979</v>
      </c>
    </row>
    <row r="15" spans="1:26" x14ac:dyDescent="0.3">
      <c r="A15" s="1141">
        <f>'Sch A'!$A$5</f>
        <v>0</v>
      </c>
      <c r="B15" s="1141">
        <f>'Sch A'!$A$18</f>
        <v>0</v>
      </c>
      <c r="C15" s="1145">
        <f>'Sch C-1'!$C$7</f>
        <v>0</v>
      </c>
      <c r="D15" s="1145">
        <f>'Sch C-1'!$C$8</f>
        <v>0</v>
      </c>
      <c r="E15" s="1145">
        <f>'Sch C-1'!$C$9</f>
        <v>0</v>
      </c>
      <c r="F15" s="1145">
        <f>'Sch C-1'!$C$11</f>
        <v>0</v>
      </c>
      <c r="G15" s="1145">
        <f>'Sch C-1'!$C$12</f>
        <v>0</v>
      </c>
      <c r="H15" s="1145">
        <f>'Sch C-1'!$C$13</f>
        <v>0</v>
      </c>
      <c r="I15" s="1145">
        <f>'Sch C-1'!$C$15</f>
        <v>0</v>
      </c>
      <c r="J15" s="1145">
        <f>'Sch C-1'!$C$16</f>
        <v>0</v>
      </c>
      <c r="K15" s="1145">
        <f>'Sch C-1'!$C$17</f>
        <v>0</v>
      </c>
      <c r="L15" s="1145">
        <f>'Sch C-1'!$C$19</f>
        <v>0</v>
      </c>
      <c r="M15" s="1145">
        <f>'Sch C-1'!$C$20</f>
        <v>0</v>
      </c>
      <c r="N15" s="1145">
        <f>'Sch C-1'!$C$21</f>
        <v>0</v>
      </c>
      <c r="O15" s="1145">
        <f>'Sch C-1'!$C$23</f>
        <v>0</v>
      </c>
      <c r="P15" s="1145">
        <f>'Sch C-1'!$C$24</f>
        <v>0</v>
      </c>
      <c r="Q15" s="1145">
        <f>'Sch C-1'!$C$25</f>
        <v>0</v>
      </c>
      <c r="R15" s="1145">
        <f>'Sch C-1'!$C$27</f>
        <v>0</v>
      </c>
      <c r="S15" s="1145">
        <f>'Sch C-1'!$C$28</f>
        <v>0</v>
      </c>
      <c r="T15" s="1145">
        <f>'Sch C-1'!$C$29</f>
        <v>0</v>
      </c>
      <c r="U15" s="1145">
        <f>'Sch C-1'!$C$30</f>
        <v>0</v>
      </c>
      <c r="V15" s="1145">
        <f>'Sch C-1'!$C$31</f>
        <v>0</v>
      </c>
      <c r="W15" s="1145">
        <f>'Sch C-1'!$C$33</f>
        <v>0</v>
      </c>
      <c r="X15" s="1145">
        <f>'Sch C-1'!$C$34</f>
        <v>0</v>
      </c>
      <c r="Y15" s="1145">
        <f>'Sch C-1'!$C$36</f>
        <v>0</v>
      </c>
      <c r="Z15" s="1145">
        <f>'Sch C-1'!$C$37</f>
        <v>0</v>
      </c>
    </row>
    <row r="17" spans="1:26" x14ac:dyDescent="0.3">
      <c r="A17" s="1141" t="s">
        <v>898</v>
      </c>
    </row>
    <row r="18" spans="1:26" ht="66" x14ac:dyDescent="0.3">
      <c r="A18" s="1143" t="s">
        <v>28</v>
      </c>
      <c r="B18" s="1143" t="s">
        <v>903</v>
      </c>
      <c r="C18" s="1143" t="s">
        <v>981</v>
      </c>
      <c r="D18" s="1143" t="s">
        <v>982</v>
      </c>
      <c r="E18" s="1143" t="s">
        <v>983</v>
      </c>
      <c r="F18" s="1143" t="s">
        <v>984</v>
      </c>
      <c r="G18" s="1143" t="s">
        <v>985</v>
      </c>
      <c r="H18" s="1143" t="s">
        <v>986</v>
      </c>
      <c r="I18" s="1143" t="s">
        <v>987</v>
      </c>
      <c r="J18" s="1143" t="s">
        <v>988</v>
      </c>
      <c r="K18" s="1143" t="s">
        <v>989</v>
      </c>
      <c r="L18" s="1143" t="s">
        <v>990</v>
      </c>
      <c r="M18" s="1143" t="s">
        <v>991</v>
      </c>
      <c r="N18" s="1143" t="s">
        <v>992</v>
      </c>
      <c r="O18" s="1143" t="s">
        <v>993</v>
      </c>
      <c r="P18" s="1143" t="s">
        <v>994</v>
      </c>
      <c r="Q18" s="1143" t="s">
        <v>995</v>
      </c>
      <c r="R18" s="1143" t="s">
        <v>996</v>
      </c>
      <c r="S18" s="1143" t="s">
        <v>997</v>
      </c>
      <c r="T18" s="1143" t="s">
        <v>998</v>
      </c>
      <c r="U18" s="1143" t="s">
        <v>999</v>
      </c>
      <c r="V18" s="1143" t="s">
        <v>1000</v>
      </c>
      <c r="W18" s="1143" t="s">
        <v>1001</v>
      </c>
      <c r="X18" s="1143" t="s">
        <v>1002</v>
      </c>
      <c r="Y18" s="1143" t="s">
        <v>1003</v>
      </c>
      <c r="Z18" s="1143" t="s">
        <v>1004</v>
      </c>
    </row>
    <row r="19" spans="1:26" x14ac:dyDescent="0.3">
      <c r="A19" s="1141">
        <f>'Sch A'!$A$5</f>
        <v>0</v>
      </c>
      <c r="B19" s="1141">
        <f>'Sch A'!$A$18</f>
        <v>0</v>
      </c>
      <c r="C19" s="1145">
        <f>'Sch C-1'!$D$7</f>
        <v>0</v>
      </c>
      <c r="D19" s="1145">
        <f>'Sch C-1'!$D$8</f>
        <v>0</v>
      </c>
      <c r="E19" s="1145">
        <f>'Sch C-1'!$D$9</f>
        <v>0</v>
      </c>
      <c r="F19" s="1145">
        <f>'Sch C-1'!$D$11</f>
        <v>0</v>
      </c>
      <c r="G19" s="1145">
        <f>'Sch C-1'!$D$12</f>
        <v>0</v>
      </c>
      <c r="H19" s="1145">
        <f>'Sch C-1'!$D$13</f>
        <v>0</v>
      </c>
      <c r="I19" s="1145">
        <f>'Sch C-1'!$D$15</f>
        <v>0</v>
      </c>
      <c r="J19" s="1145">
        <f>'Sch C-1'!$D$16</f>
        <v>0</v>
      </c>
      <c r="K19" s="1145">
        <f>'Sch C-1'!$D$17</f>
        <v>0</v>
      </c>
      <c r="L19" s="1145">
        <f>'Sch C-1'!$D$19</f>
        <v>0</v>
      </c>
      <c r="M19" s="1145">
        <f>'Sch C-1'!$D$20</f>
        <v>0</v>
      </c>
      <c r="N19" s="1145">
        <f>'Sch C-1'!$D$21</f>
        <v>0</v>
      </c>
      <c r="O19" s="1145">
        <f>'Sch C-1'!$D$23</f>
        <v>0</v>
      </c>
      <c r="P19" s="1145">
        <f>'Sch C-1'!$D$24</f>
        <v>0</v>
      </c>
      <c r="Q19" s="1145">
        <f>'Sch C-1'!$D$25</f>
        <v>0</v>
      </c>
      <c r="R19" s="1145">
        <f>'Sch C-1'!$D$27</f>
        <v>0</v>
      </c>
      <c r="S19" s="1145">
        <f>'Sch C-1'!$D$28</f>
        <v>0</v>
      </c>
      <c r="T19" s="1145">
        <f>'Sch C-1'!$D$29</f>
        <v>0</v>
      </c>
      <c r="U19" s="1145">
        <f>'Sch C-1'!$D$30</f>
        <v>0</v>
      </c>
      <c r="V19" s="1145">
        <f>'Sch C-1'!$D$31</f>
        <v>0</v>
      </c>
      <c r="W19" s="1145">
        <f>'Sch C-1'!$D$33</f>
        <v>0</v>
      </c>
      <c r="X19" s="1145">
        <f>'Sch C-1'!$D$34</f>
        <v>0</v>
      </c>
      <c r="Y19" s="1145">
        <f>'Sch C-1'!$D$36</f>
        <v>0</v>
      </c>
      <c r="Z19" s="1145">
        <f>'Sch C-1'!$D$37</f>
        <v>0</v>
      </c>
    </row>
    <row r="21" spans="1:26" x14ac:dyDescent="0.3">
      <c r="A21" s="1141" t="s">
        <v>899</v>
      </c>
    </row>
    <row r="22" spans="1:26" ht="66" x14ac:dyDescent="0.3">
      <c r="A22" s="1143" t="s">
        <v>28</v>
      </c>
      <c r="B22" s="1143" t="s">
        <v>903</v>
      </c>
      <c r="C22" s="1143" t="s">
        <v>1005</v>
      </c>
      <c r="D22" s="1143" t="s">
        <v>1006</v>
      </c>
      <c r="E22" s="1143" t="s">
        <v>1007</v>
      </c>
      <c r="F22" s="1143" t="s">
        <v>1008</v>
      </c>
      <c r="G22" s="1143" t="s">
        <v>1009</v>
      </c>
      <c r="H22" s="1143" t="s">
        <v>1010</v>
      </c>
      <c r="I22" s="1143" t="s">
        <v>1011</v>
      </c>
      <c r="J22" s="1143" t="s">
        <v>1012</v>
      </c>
      <c r="K22" s="1143" t="s">
        <v>1013</v>
      </c>
      <c r="L22" s="1143" t="s">
        <v>1014</v>
      </c>
      <c r="M22" s="1143" t="s">
        <v>1015</v>
      </c>
      <c r="N22" s="1143" t="s">
        <v>1016</v>
      </c>
      <c r="O22" s="1143" t="s">
        <v>1017</v>
      </c>
      <c r="P22" s="1143" t="s">
        <v>1018</v>
      </c>
      <c r="Q22" s="1143" t="s">
        <v>1019</v>
      </c>
      <c r="R22" s="1143" t="s">
        <v>1020</v>
      </c>
      <c r="S22" s="1143" t="s">
        <v>1021</v>
      </c>
      <c r="T22" s="1143" t="s">
        <v>1022</v>
      </c>
      <c r="U22" s="1143" t="s">
        <v>1023</v>
      </c>
      <c r="V22" s="1143" t="s">
        <v>1024</v>
      </c>
      <c r="W22" s="1143" t="s">
        <v>1025</v>
      </c>
      <c r="X22" s="1143" t="s">
        <v>1026</v>
      </c>
      <c r="Y22" s="1143" t="s">
        <v>1027</v>
      </c>
      <c r="Z22" s="1143" t="s">
        <v>1028</v>
      </c>
    </row>
    <row r="23" spans="1:26" x14ac:dyDescent="0.3">
      <c r="A23" s="1141">
        <f>'Sch A'!$A$5</f>
        <v>0</v>
      </c>
      <c r="B23" s="1141">
        <f>'Sch A'!$A$18</f>
        <v>0</v>
      </c>
      <c r="C23" s="1145">
        <f>'Sch C-1'!$E$7</f>
        <v>0</v>
      </c>
      <c r="D23" s="1145">
        <f>'Sch C-1'!$E$8</f>
        <v>0</v>
      </c>
      <c r="E23" s="1145">
        <f>'Sch C-1'!$E$9</f>
        <v>0</v>
      </c>
      <c r="F23" s="1145">
        <f>'Sch C-1'!$E$11</f>
        <v>0</v>
      </c>
      <c r="G23" s="1145">
        <f>'Sch C-1'!$E$12</f>
        <v>0</v>
      </c>
      <c r="H23" s="1145">
        <f>'Sch C-1'!$E$13</f>
        <v>0</v>
      </c>
      <c r="I23" s="1145">
        <f>'Sch C-1'!$E$15</f>
        <v>0</v>
      </c>
      <c r="J23" s="1145">
        <f>'Sch C-1'!$E$16</f>
        <v>0</v>
      </c>
      <c r="K23" s="1145">
        <f>'Sch C-1'!$E$17</f>
        <v>0</v>
      </c>
      <c r="L23" s="1145">
        <f>'Sch C-1'!$E$19</f>
        <v>0</v>
      </c>
      <c r="M23" s="1145">
        <f>'Sch C-1'!$E$20</f>
        <v>0</v>
      </c>
      <c r="N23" s="1145">
        <f>'Sch C-1'!$E$21</f>
        <v>0</v>
      </c>
      <c r="O23" s="1145">
        <f>'Sch C-1'!$E$23</f>
        <v>0</v>
      </c>
      <c r="P23" s="1145">
        <f>'Sch C-1'!$E$24</f>
        <v>0</v>
      </c>
      <c r="Q23" s="1145">
        <f>'Sch C-1'!$E$25</f>
        <v>0</v>
      </c>
      <c r="R23" s="1145">
        <f>'Sch C-1'!$E$27</f>
        <v>0</v>
      </c>
      <c r="S23" s="1145">
        <f>'Sch C-1'!$E$28</f>
        <v>0</v>
      </c>
      <c r="T23" s="1145">
        <f>'Sch C-1'!$E$29</f>
        <v>0</v>
      </c>
      <c r="U23" s="1145">
        <f>'Sch C-1'!$E$30</f>
        <v>0</v>
      </c>
      <c r="V23" s="1145">
        <f>'Sch C-1'!$E$31</f>
        <v>0</v>
      </c>
      <c r="W23" s="1145">
        <f>'Sch C-1'!$E$33</f>
        <v>0</v>
      </c>
      <c r="X23" s="1145">
        <f>'Sch C-1'!$E$34</f>
        <v>0</v>
      </c>
      <c r="Y23" s="1145">
        <f>'Sch C-1'!$E$36</f>
        <v>0</v>
      </c>
      <c r="Z23" s="1145">
        <f>'Sch C-1'!$E$37</f>
        <v>0</v>
      </c>
    </row>
    <row r="25" spans="1:26" x14ac:dyDescent="0.3">
      <c r="A25" s="1141" t="s">
        <v>900</v>
      </c>
    </row>
    <row r="26" spans="1:26" ht="66" x14ac:dyDescent="0.3">
      <c r="A26" s="1143" t="s">
        <v>28</v>
      </c>
      <c r="B26" s="1143" t="s">
        <v>903</v>
      </c>
      <c r="C26" s="1143" t="s">
        <v>1029</v>
      </c>
      <c r="D26" s="1143" t="s">
        <v>1030</v>
      </c>
      <c r="E26" s="1143" t="s">
        <v>1031</v>
      </c>
      <c r="F26" s="1143" t="s">
        <v>1032</v>
      </c>
      <c r="G26" s="1143" t="s">
        <v>1033</v>
      </c>
      <c r="H26" s="1143" t="s">
        <v>1034</v>
      </c>
      <c r="I26" s="1143" t="s">
        <v>1035</v>
      </c>
      <c r="J26" s="1143" t="s">
        <v>1036</v>
      </c>
      <c r="K26" s="1143" t="s">
        <v>1037</v>
      </c>
      <c r="L26" s="1143" t="s">
        <v>1038</v>
      </c>
      <c r="M26" s="1143" t="s">
        <v>1039</v>
      </c>
      <c r="N26" s="1143" t="s">
        <v>1040</v>
      </c>
      <c r="O26" s="1143" t="s">
        <v>1041</v>
      </c>
      <c r="P26" s="1143" t="s">
        <v>1042</v>
      </c>
      <c r="Q26" s="1143" t="s">
        <v>1043</v>
      </c>
      <c r="R26" s="1143" t="s">
        <v>1044</v>
      </c>
      <c r="S26" s="1143" t="s">
        <v>1045</v>
      </c>
      <c r="T26" s="1143" t="s">
        <v>1046</v>
      </c>
      <c r="U26" s="1143" t="s">
        <v>1047</v>
      </c>
      <c r="V26" s="1143" t="s">
        <v>1048</v>
      </c>
      <c r="W26" s="1143"/>
      <c r="X26" s="1143"/>
      <c r="Y26" s="1143"/>
      <c r="Z26" s="1143"/>
    </row>
    <row r="27" spans="1:26" x14ac:dyDescent="0.3">
      <c r="A27" s="1141">
        <f>'Sch A'!$A$5</f>
        <v>0</v>
      </c>
      <c r="B27" s="1141">
        <f>'Sch A'!$A$18</f>
        <v>0</v>
      </c>
      <c r="C27" s="1145" t="e">
        <f>'Sch C-1'!$H$7</f>
        <v>#N/A</v>
      </c>
      <c r="D27" s="1145" t="e">
        <f>'Sch C-1'!$H$8</f>
        <v>#N/A</v>
      </c>
      <c r="E27" s="1145" t="e">
        <f>'Sch C-1'!$H$9</f>
        <v>#N/A</v>
      </c>
      <c r="F27" s="1145" t="e">
        <f>'Sch C-1'!$H$11</f>
        <v>#N/A</v>
      </c>
      <c r="G27" s="1145" t="e">
        <f>'Sch C-1'!$H$12</f>
        <v>#N/A</v>
      </c>
      <c r="H27" s="1145" t="e">
        <f>'Sch C-1'!$H$13</f>
        <v>#N/A</v>
      </c>
      <c r="I27" s="1145" t="e">
        <f>'Sch C-1'!$H$15</f>
        <v>#N/A</v>
      </c>
      <c r="J27" s="1145" t="e">
        <f>'Sch C-1'!$H$16</f>
        <v>#N/A</v>
      </c>
      <c r="K27" s="1145" t="e">
        <f>'Sch C-1'!$H$17</f>
        <v>#N/A</v>
      </c>
      <c r="L27" s="1145" t="e">
        <f>'Sch C-1'!$H$19</f>
        <v>#N/A</v>
      </c>
      <c r="M27" s="1145" t="e">
        <f>'Sch C-1'!$H$20</f>
        <v>#N/A</v>
      </c>
      <c r="N27" s="1145" t="e">
        <f>'Sch C-1'!$H$21</f>
        <v>#N/A</v>
      </c>
      <c r="O27" s="1145" t="e">
        <f>'Sch C-1'!$H$23</f>
        <v>#N/A</v>
      </c>
      <c r="P27" s="1145" t="e">
        <f>'Sch C-1'!$H$24</f>
        <v>#N/A</v>
      </c>
      <c r="Q27" s="1145" t="e">
        <f>'Sch C-1'!$H$25</f>
        <v>#N/A</v>
      </c>
      <c r="R27" s="1145" t="e">
        <f>'Sch C-1'!$H$27</f>
        <v>#N/A</v>
      </c>
      <c r="S27" s="1145" t="e">
        <f>'Sch C-1'!$H$28</f>
        <v>#N/A</v>
      </c>
      <c r="T27" s="1145" t="e">
        <f>'Sch C-1'!$H$29</f>
        <v>#N/A</v>
      </c>
      <c r="U27" s="1145" t="e">
        <f>'Sch C-1'!$H$30</f>
        <v>#N/A</v>
      </c>
      <c r="V27" s="1145">
        <f>'Sch C-1'!$H$31</f>
        <v>0</v>
      </c>
      <c r="W27" s="1145"/>
      <c r="X27" s="1145"/>
      <c r="Y27" s="1145"/>
      <c r="Z27" s="1145"/>
    </row>
    <row r="29" spans="1:26" x14ac:dyDescent="0.3">
      <c r="A29" s="195" t="s">
        <v>901</v>
      </c>
    </row>
    <row r="30" spans="1:26" ht="33" x14ac:dyDescent="0.3">
      <c r="A30" s="1143" t="s">
        <v>28</v>
      </c>
      <c r="B30" s="1143" t="s">
        <v>903</v>
      </c>
      <c r="C30" s="1143" t="s">
        <v>914</v>
      </c>
      <c r="D30" s="1143" t="s">
        <v>915</v>
      </c>
      <c r="E30" s="1143" t="s">
        <v>916</v>
      </c>
      <c r="F30" s="1143" t="s">
        <v>917</v>
      </c>
      <c r="G30" s="1143" t="s">
        <v>918</v>
      </c>
      <c r="H30" s="1143" t="s">
        <v>919</v>
      </c>
      <c r="I30" s="1143" t="s">
        <v>920</v>
      </c>
      <c r="J30" s="1143" t="s">
        <v>921</v>
      </c>
      <c r="K30" s="1143" t="s">
        <v>922</v>
      </c>
      <c r="L30" s="1143" t="s">
        <v>923</v>
      </c>
      <c r="M30" s="1143" t="s">
        <v>924</v>
      </c>
      <c r="N30" s="1143" t="s">
        <v>925</v>
      </c>
      <c r="O30" s="1143" t="s">
        <v>926</v>
      </c>
      <c r="P30" s="1143" t="s">
        <v>927</v>
      </c>
      <c r="Q30" s="1143" t="s">
        <v>928</v>
      </c>
      <c r="R30" s="1143" t="s">
        <v>929</v>
      </c>
      <c r="S30" s="1143" t="s">
        <v>930</v>
      </c>
      <c r="T30" s="1143" t="s">
        <v>931</v>
      </c>
    </row>
    <row r="31" spans="1:26" x14ac:dyDescent="0.3">
      <c r="A31" s="1141">
        <f>'Sch A'!$A$5</f>
        <v>0</v>
      </c>
      <c r="B31" s="1141">
        <f>'Sch A'!$A$18</f>
        <v>0</v>
      </c>
      <c r="C31" s="195">
        <f>'Sch D-5'!$B$5</f>
        <v>0</v>
      </c>
      <c r="D31" s="1146">
        <f>'Sch D-5'!$B$7</f>
        <v>0</v>
      </c>
      <c r="E31" s="1146">
        <f>'Sch D-5'!$B$25</f>
        <v>0</v>
      </c>
      <c r="F31" s="195">
        <f>'Sch D-5'!$C$5</f>
        <v>0</v>
      </c>
      <c r="G31" s="1146">
        <f>'Sch D-5'!$C$7</f>
        <v>0</v>
      </c>
      <c r="H31" s="1146">
        <f>'Sch D-5'!$C$25</f>
        <v>0</v>
      </c>
      <c r="I31" s="195">
        <f>'Sch D-5'!$D$5</f>
        <v>0</v>
      </c>
      <c r="J31" s="1146">
        <f>'Sch D-5'!$D$7</f>
        <v>0</v>
      </c>
      <c r="K31" s="1146">
        <f>'Sch D-5'!$D$25</f>
        <v>0</v>
      </c>
      <c r="L31" s="195">
        <f>'Sch D-5'!$E$5</f>
        <v>0</v>
      </c>
      <c r="M31" s="1146">
        <f>'Sch D-5'!$E$7</f>
        <v>0</v>
      </c>
      <c r="N31" s="1146">
        <f>'Sch D-5'!$E$25</f>
        <v>0</v>
      </c>
      <c r="O31" s="195">
        <f>'Sch D-5'!$F$5</f>
        <v>0</v>
      </c>
      <c r="P31" s="1146">
        <f>'Sch D-5'!$F$7</f>
        <v>0</v>
      </c>
      <c r="Q31" s="1146">
        <f>'Sch D-5'!$F$25</f>
        <v>0</v>
      </c>
      <c r="R31" s="195">
        <f>'Sch D-5'!$G$5</f>
        <v>0</v>
      </c>
      <c r="S31" s="1146">
        <f>'Sch D-5'!$G$7</f>
        <v>0</v>
      </c>
      <c r="T31" s="1146">
        <f>'Sch D-5'!$G$25</f>
        <v>0</v>
      </c>
    </row>
  </sheetData>
  <sheetProtection algorithmName="SHA-512" hashValue="Wy/6q6TruL5FOmk+C65D/9q86h66NEplFOczj8OPrincrdenS6BZu1nZIKP5/4QYpfoTA7++XEqdv0J1DXPrfQ==" saltValue="C2M4pKIuNGTmyiBbU+GjlA=="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84FE2-879D-47CA-8795-48C846D88756}">
  <sheetPr>
    <pageSetUpPr fitToPage="1"/>
  </sheetPr>
  <dimension ref="A1:H101"/>
  <sheetViews>
    <sheetView zoomScaleNormal="100" workbookViewId="0"/>
  </sheetViews>
  <sheetFormatPr defaultRowHeight="15" x14ac:dyDescent="0.2"/>
  <cols>
    <col min="1" max="1" width="12.6640625" customWidth="1"/>
    <col min="2" max="2" width="60.6640625" customWidth="1"/>
    <col min="3" max="3" width="16.33203125" customWidth="1"/>
    <col min="4" max="5" width="24.6640625" customWidth="1"/>
    <col min="8" max="8" width="16.33203125" customWidth="1"/>
  </cols>
  <sheetData>
    <row r="1" spans="1:8" ht="15" customHeight="1" x14ac:dyDescent="0.25">
      <c r="A1" s="53" t="str">
        <f>CONCATENATE("Schedule ",Chklst!A24," - ",Chklst!B24)</f>
        <v>Schedule D-2 - Reclassifications to Costs</v>
      </c>
      <c r="B1" s="4"/>
      <c r="C1" s="246"/>
      <c r="D1" s="296" t="s">
        <v>141</v>
      </c>
      <c r="E1" s="297"/>
      <c r="F1" s="3"/>
      <c r="G1" s="3"/>
      <c r="H1" s="3"/>
    </row>
    <row r="2" spans="1:8" ht="15" customHeight="1" x14ac:dyDescent="0.2">
      <c r="A2" s="3" t="str">
        <f>'Sch A'!$A$2</f>
        <v xml:space="preserve">SFN 941 (Rev. 05-24) </v>
      </c>
      <c r="B2" s="3"/>
      <c r="C2" s="247"/>
      <c r="D2" s="298" t="s">
        <v>142</v>
      </c>
      <c r="E2" s="299">
        <f>'Sch A'!$C$2</f>
        <v>45108</v>
      </c>
      <c r="F2" s="3"/>
      <c r="G2" s="3"/>
      <c r="H2" s="3"/>
    </row>
    <row r="3" spans="1:8" ht="15" customHeight="1" x14ac:dyDescent="0.2">
      <c r="A3" s="302">
        <f>'Sch A'!$A$5</f>
        <v>0</v>
      </c>
      <c r="B3" s="3"/>
      <c r="C3" s="317"/>
      <c r="D3" s="300" t="s">
        <v>143</v>
      </c>
      <c r="E3" s="301">
        <f>'Sch A'!$C$3</f>
        <v>45473</v>
      </c>
      <c r="F3" s="3"/>
      <c r="G3" s="3"/>
      <c r="H3" s="3"/>
    </row>
    <row r="4" spans="1:8" ht="15" customHeight="1" x14ac:dyDescent="0.2">
      <c r="A4" s="2"/>
      <c r="B4" s="2"/>
      <c r="C4" s="2"/>
      <c r="D4" s="2"/>
      <c r="E4" s="2"/>
      <c r="F4" s="2"/>
      <c r="G4" s="2"/>
      <c r="H4" s="2"/>
    </row>
    <row r="5" spans="1:8" ht="38.25" x14ac:dyDescent="0.2">
      <c r="A5" s="346" t="s">
        <v>562</v>
      </c>
      <c r="B5" s="572" t="s">
        <v>63</v>
      </c>
      <c r="C5" s="346" t="s">
        <v>463</v>
      </c>
      <c r="D5" s="346" t="s">
        <v>475</v>
      </c>
      <c r="E5" s="346" t="s">
        <v>476</v>
      </c>
      <c r="F5" s="105"/>
      <c r="G5" s="106" t="s">
        <v>477</v>
      </c>
      <c r="H5" s="107" t="s">
        <v>563</v>
      </c>
    </row>
    <row r="6" spans="1:8" ht="15" customHeight="1" x14ac:dyDescent="0.2">
      <c r="A6" s="579"/>
      <c r="B6" s="580"/>
      <c r="C6" s="108"/>
      <c r="D6" s="109"/>
      <c r="E6" s="109"/>
      <c r="F6" s="2"/>
      <c r="G6" s="110">
        <f>SUMIFS('Sch D'!$D$9:$D$39,'Sch D'!$A$9:$A$39,'Sch D-2'!D6,'Sch D'!$B$9:$B$39,'Sch D-2'!E6)</f>
        <v>0</v>
      </c>
      <c r="H6" s="82">
        <f t="shared" ref="H6:H37" si="0">SUMIFS($C$6:$C$98,$D$6:$D$98,D6,$E$6:$E$98,E6)-G6</f>
        <v>0</v>
      </c>
    </row>
    <row r="7" spans="1:8" ht="15" customHeight="1" x14ac:dyDescent="0.2">
      <c r="A7" s="579"/>
      <c r="B7" s="580"/>
      <c r="C7" s="108"/>
      <c r="D7" s="109"/>
      <c r="E7" s="109"/>
      <c r="F7" s="2"/>
      <c r="G7" s="110">
        <f>SUMIFS('Sch D'!$D$9:$D$39,'Sch D'!$A$9:$A$39,'Sch D-2'!D7,'Sch D'!$B$9:$B$39,'Sch D-2'!E7)</f>
        <v>0</v>
      </c>
      <c r="H7" s="82">
        <f t="shared" si="0"/>
        <v>0</v>
      </c>
    </row>
    <row r="8" spans="1:8" ht="15" customHeight="1" x14ac:dyDescent="0.2">
      <c r="A8" s="579"/>
      <c r="B8" s="580"/>
      <c r="C8" s="108"/>
      <c r="D8" s="109"/>
      <c r="E8" s="109"/>
      <c r="F8" s="2"/>
      <c r="G8" s="110">
        <f>SUMIFS('Sch D'!$D$9:$D$39,'Sch D'!$A$9:$A$39,'Sch D-2'!D8,'Sch D'!$B$9:$B$39,'Sch D-2'!E8)</f>
        <v>0</v>
      </c>
      <c r="H8" s="82">
        <f t="shared" si="0"/>
        <v>0</v>
      </c>
    </row>
    <row r="9" spans="1:8" ht="15" customHeight="1" x14ac:dyDescent="0.2">
      <c r="A9" s="579"/>
      <c r="B9" s="580"/>
      <c r="C9" s="108"/>
      <c r="D9" s="109"/>
      <c r="E9" s="109"/>
      <c r="F9" s="2"/>
      <c r="G9" s="110">
        <f>SUMIFS('Sch D'!$D$9:$D$39,'Sch D'!$A$9:$A$39,'Sch D-2'!D9,'Sch D'!$B$9:$B$39,'Sch D-2'!E9)</f>
        <v>0</v>
      </c>
      <c r="H9" s="82">
        <f t="shared" si="0"/>
        <v>0</v>
      </c>
    </row>
    <row r="10" spans="1:8" ht="15" customHeight="1" x14ac:dyDescent="0.2">
      <c r="A10" s="579"/>
      <c r="B10" s="580"/>
      <c r="C10" s="108"/>
      <c r="D10" s="109"/>
      <c r="E10" s="109"/>
      <c r="F10" s="2"/>
      <c r="G10" s="110">
        <f>SUMIFS('Sch D'!$D$9:$D$39,'Sch D'!$A$9:$A$39,'Sch D-2'!D10,'Sch D'!$B$9:$B$39,'Sch D-2'!E10)</f>
        <v>0</v>
      </c>
      <c r="H10" s="82">
        <f t="shared" si="0"/>
        <v>0</v>
      </c>
    </row>
    <row r="11" spans="1:8" ht="15" customHeight="1" x14ac:dyDescent="0.2">
      <c r="A11" s="579"/>
      <c r="B11" s="580"/>
      <c r="C11" s="108"/>
      <c r="D11" s="109"/>
      <c r="E11" s="109"/>
      <c r="F11" s="2"/>
      <c r="G11" s="110">
        <f>SUMIFS('Sch D'!$D$9:$D$39,'Sch D'!$A$9:$A$39,'Sch D-2'!D11,'Sch D'!$B$9:$B$39,'Sch D-2'!E11)</f>
        <v>0</v>
      </c>
      <c r="H11" s="82">
        <f t="shared" si="0"/>
        <v>0</v>
      </c>
    </row>
    <row r="12" spans="1:8" ht="15" customHeight="1" x14ac:dyDescent="0.2">
      <c r="A12" s="579"/>
      <c r="B12" s="580"/>
      <c r="C12" s="108"/>
      <c r="D12" s="109"/>
      <c r="E12" s="109"/>
      <c r="F12" s="2"/>
      <c r="G12" s="110">
        <f>SUMIFS('Sch D'!$D$9:$D$39,'Sch D'!$A$9:$A$39,'Sch D-2'!D12,'Sch D'!$B$9:$B$39,'Sch D-2'!E12)</f>
        <v>0</v>
      </c>
      <c r="H12" s="82">
        <f t="shared" si="0"/>
        <v>0</v>
      </c>
    </row>
    <row r="13" spans="1:8" ht="15" customHeight="1" x14ac:dyDescent="0.2">
      <c r="A13" s="579"/>
      <c r="B13" s="580"/>
      <c r="C13" s="108"/>
      <c r="D13" s="109"/>
      <c r="E13" s="109"/>
      <c r="F13" s="2"/>
      <c r="G13" s="110">
        <f>SUMIFS('Sch D'!$D$9:$D$39,'Sch D'!$A$9:$A$39,'Sch D-2'!D13,'Sch D'!$B$9:$B$39,'Sch D-2'!E13)</f>
        <v>0</v>
      </c>
      <c r="H13" s="82">
        <f t="shared" si="0"/>
        <v>0</v>
      </c>
    </row>
    <row r="14" spans="1:8" ht="15" customHeight="1" x14ac:dyDescent="0.2">
      <c r="A14" s="579"/>
      <c r="B14" s="580"/>
      <c r="C14" s="108"/>
      <c r="D14" s="109"/>
      <c r="E14" s="109"/>
      <c r="F14" s="2"/>
      <c r="G14" s="110">
        <f>SUMIFS('Sch D'!$D$9:$D$39,'Sch D'!$A$9:$A$39,'Sch D-2'!D14,'Sch D'!$B$9:$B$39,'Sch D-2'!E14)</f>
        <v>0</v>
      </c>
      <c r="H14" s="82">
        <f t="shared" si="0"/>
        <v>0</v>
      </c>
    </row>
    <row r="15" spans="1:8" ht="15" customHeight="1" x14ac:dyDescent="0.2">
      <c r="A15" s="579"/>
      <c r="B15" s="580"/>
      <c r="C15" s="108"/>
      <c r="D15" s="109"/>
      <c r="E15" s="109"/>
      <c r="F15" s="2"/>
      <c r="G15" s="110">
        <f>SUMIFS('Sch D'!$D$9:$D$39,'Sch D'!$A$9:$A$39,'Sch D-2'!D15,'Sch D'!$B$9:$B$39,'Sch D-2'!E15)</f>
        <v>0</v>
      </c>
      <c r="H15" s="82">
        <f t="shared" si="0"/>
        <v>0</v>
      </c>
    </row>
    <row r="16" spans="1:8" ht="15" customHeight="1" x14ac:dyDescent="0.2">
      <c r="A16" s="579"/>
      <c r="B16" s="580"/>
      <c r="C16" s="108"/>
      <c r="D16" s="109"/>
      <c r="E16" s="109"/>
      <c r="F16" s="2"/>
      <c r="G16" s="110">
        <f>SUMIFS('Sch D'!$D$9:$D$39,'Sch D'!$A$9:$A$39,'Sch D-2'!D16,'Sch D'!$B$9:$B$39,'Sch D-2'!E16)</f>
        <v>0</v>
      </c>
      <c r="H16" s="82">
        <f t="shared" si="0"/>
        <v>0</v>
      </c>
    </row>
    <row r="17" spans="1:8" ht="15" customHeight="1" x14ac:dyDescent="0.2">
      <c r="A17" s="579"/>
      <c r="B17" s="580"/>
      <c r="C17" s="108"/>
      <c r="D17" s="109"/>
      <c r="E17" s="109"/>
      <c r="F17" s="2"/>
      <c r="G17" s="110">
        <f>SUMIFS('Sch D'!$D$9:$D$39,'Sch D'!$A$9:$A$39,'Sch D-2'!D17,'Sch D'!$B$9:$B$39,'Sch D-2'!E17)</f>
        <v>0</v>
      </c>
      <c r="H17" s="82">
        <f t="shared" si="0"/>
        <v>0</v>
      </c>
    </row>
    <row r="18" spans="1:8" ht="15" customHeight="1" x14ac:dyDescent="0.2">
      <c r="A18" s="579"/>
      <c r="B18" s="580"/>
      <c r="C18" s="108"/>
      <c r="D18" s="109"/>
      <c r="E18" s="109"/>
      <c r="F18" s="2"/>
      <c r="G18" s="110">
        <f>SUMIFS('Sch D'!$D$9:$D$39,'Sch D'!$A$9:$A$39,'Sch D-2'!D18,'Sch D'!$B$9:$B$39,'Sch D-2'!E18)</f>
        <v>0</v>
      </c>
      <c r="H18" s="82">
        <f t="shared" si="0"/>
        <v>0</v>
      </c>
    </row>
    <row r="19" spans="1:8" ht="15" customHeight="1" x14ac:dyDescent="0.2">
      <c r="A19" s="579"/>
      <c r="B19" s="580"/>
      <c r="C19" s="108"/>
      <c r="D19" s="109"/>
      <c r="E19" s="109"/>
      <c r="F19" s="2"/>
      <c r="G19" s="110">
        <f>SUMIFS('Sch D'!$D$9:$D$39,'Sch D'!$A$9:$A$39,'Sch D-2'!D19,'Sch D'!$B$9:$B$39,'Sch D-2'!E19)</f>
        <v>0</v>
      </c>
      <c r="H19" s="82">
        <f t="shared" si="0"/>
        <v>0</v>
      </c>
    </row>
    <row r="20" spans="1:8" ht="15" customHeight="1" x14ac:dyDescent="0.2">
      <c r="A20" s="579"/>
      <c r="B20" s="580"/>
      <c r="C20" s="108"/>
      <c r="D20" s="109"/>
      <c r="E20" s="109"/>
      <c r="F20" s="2"/>
      <c r="G20" s="110">
        <f>SUMIFS('Sch D'!$D$9:$D$39,'Sch D'!$A$9:$A$39,'Sch D-2'!D20,'Sch D'!$B$9:$B$39,'Sch D-2'!E20)</f>
        <v>0</v>
      </c>
      <c r="H20" s="82">
        <f t="shared" si="0"/>
        <v>0</v>
      </c>
    </row>
    <row r="21" spans="1:8" ht="15" customHeight="1" x14ac:dyDescent="0.2">
      <c r="A21" s="579"/>
      <c r="B21" s="580"/>
      <c r="C21" s="108"/>
      <c r="D21" s="109"/>
      <c r="E21" s="109"/>
      <c r="F21" s="2"/>
      <c r="G21" s="110">
        <f>SUMIFS('Sch D'!$D$9:$D$39,'Sch D'!$A$9:$A$39,'Sch D-2'!D21,'Sch D'!$B$9:$B$39,'Sch D-2'!E21)</f>
        <v>0</v>
      </c>
      <c r="H21" s="82">
        <f t="shared" si="0"/>
        <v>0</v>
      </c>
    </row>
    <row r="22" spans="1:8" ht="15" customHeight="1" x14ac:dyDescent="0.2">
      <c r="A22" s="579"/>
      <c r="B22" s="580"/>
      <c r="C22" s="108"/>
      <c r="D22" s="109"/>
      <c r="E22" s="109"/>
      <c r="F22" s="2"/>
      <c r="G22" s="110">
        <f>SUMIFS('Sch D'!$D$9:$D$39,'Sch D'!$A$9:$A$39,'Sch D-2'!D22,'Sch D'!$B$9:$B$39,'Sch D-2'!E22)</f>
        <v>0</v>
      </c>
      <c r="H22" s="82">
        <f t="shared" si="0"/>
        <v>0</v>
      </c>
    </row>
    <row r="23" spans="1:8" ht="15" customHeight="1" x14ac:dyDescent="0.2">
      <c r="A23" s="579"/>
      <c r="B23" s="580"/>
      <c r="C23" s="108"/>
      <c r="D23" s="109"/>
      <c r="E23" s="109"/>
      <c r="F23" s="2"/>
      <c r="G23" s="110">
        <f>SUMIFS('Sch D'!$D$9:$D$39,'Sch D'!$A$9:$A$39,'Sch D-2'!D23,'Sch D'!$B$9:$B$39,'Sch D-2'!E23)</f>
        <v>0</v>
      </c>
      <c r="H23" s="82">
        <f t="shared" si="0"/>
        <v>0</v>
      </c>
    </row>
    <row r="24" spans="1:8" ht="15" customHeight="1" x14ac:dyDescent="0.2">
      <c r="A24" s="579"/>
      <c r="B24" s="580"/>
      <c r="C24" s="108"/>
      <c r="D24" s="109"/>
      <c r="E24" s="109"/>
      <c r="F24" s="2"/>
      <c r="G24" s="110">
        <f>SUMIFS('Sch D'!$D$9:$D$39,'Sch D'!$A$9:$A$39,'Sch D-2'!D24,'Sch D'!$B$9:$B$39,'Sch D-2'!E24)</f>
        <v>0</v>
      </c>
      <c r="H24" s="82">
        <f t="shared" si="0"/>
        <v>0</v>
      </c>
    </row>
    <row r="25" spans="1:8" ht="15" customHeight="1" x14ac:dyDescent="0.2">
      <c r="A25" s="579"/>
      <c r="B25" s="580"/>
      <c r="C25" s="108"/>
      <c r="D25" s="109"/>
      <c r="E25" s="109"/>
      <c r="F25" s="2"/>
      <c r="G25" s="110">
        <f>SUMIFS('Sch D'!$D$9:$D$39,'Sch D'!$A$9:$A$39,'Sch D-2'!D25,'Sch D'!$B$9:$B$39,'Sch D-2'!E25)</f>
        <v>0</v>
      </c>
      <c r="H25" s="82">
        <f t="shared" si="0"/>
        <v>0</v>
      </c>
    </row>
    <row r="26" spans="1:8" ht="15" customHeight="1" x14ac:dyDescent="0.2">
      <c r="A26" s="579"/>
      <c r="B26" s="580"/>
      <c r="C26" s="108"/>
      <c r="D26" s="109"/>
      <c r="E26" s="109"/>
      <c r="F26" s="2"/>
      <c r="G26" s="110">
        <f>SUMIFS('Sch D'!$D$9:$D$39,'Sch D'!$A$9:$A$39,'Sch D-2'!D26,'Sch D'!$B$9:$B$39,'Sch D-2'!E26)</f>
        <v>0</v>
      </c>
      <c r="H26" s="82">
        <f t="shared" si="0"/>
        <v>0</v>
      </c>
    </row>
    <row r="27" spans="1:8" ht="15" customHeight="1" x14ac:dyDescent="0.2">
      <c r="A27" s="579"/>
      <c r="B27" s="580"/>
      <c r="C27" s="108"/>
      <c r="D27" s="109"/>
      <c r="E27" s="109"/>
      <c r="F27" s="2"/>
      <c r="G27" s="110">
        <f>SUMIFS('Sch D'!$D$9:$D$39,'Sch D'!$A$9:$A$39,'Sch D-2'!D27,'Sch D'!$B$9:$B$39,'Sch D-2'!E27)</f>
        <v>0</v>
      </c>
      <c r="H27" s="82">
        <f t="shared" si="0"/>
        <v>0</v>
      </c>
    </row>
    <row r="28" spans="1:8" ht="15" customHeight="1" x14ac:dyDescent="0.2">
      <c r="A28" s="579"/>
      <c r="B28" s="580"/>
      <c r="C28" s="108"/>
      <c r="D28" s="109"/>
      <c r="E28" s="109"/>
      <c r="F28" s="2"/>
      <c r="G28" s="110">
        <f>SUMIFS('Sch D'!$D$9:$D$39,'Sch D'!$A$9:$A$39,'Sch D-2'!D28,'Sch D'!$B$9:$B$39,'Sch D-2'!E28)</f>
        <v>0</v>
      </c>
      <c r="H28" s="82">
        <f t="shared" si="0"/>
        <v>0</v>
      </c>
    </row>
    <row r="29" spans="1:8" ht="15" customHeight="1" x14ac:dyDescent="0.2">
      <c r="A29" s="579"/>
      <c r="B29" s="580"/>
      <c r="C29" s="108"/>
      <c r="D29" s="109"/>
      <c r="E29" s="109"/>
      <c r="F29" s="2"/>
      <c r="G29" s="110">
        <f>SUMIFS('Sch D'!$D$9:$D$39,'Sch D'!$A$9:$A$39,'Sch D-2'!D29,'Sch D'!$B$9:$B$39,'Sch D-2'!E29)</f>
        <v>0</v>
      </c>
      <c r="H29" s="82">
        <f t="shared" si="0"/>
        <v>0</v>
      </c>
    </row>
    <row r="30" spans="1:8" ht="15" customHeight="1" x14ac:dyDescent="0.2">
      <c r="A30" s="579"/>
      <c r="B30" s="580"/>
      <c r="C30" s="108"/>
      <c r="D30" s="109"/>
      <c r="E30" s="109"/>
      <c r="F30" s="2"/>
      <c r="G30" s="110">
        <f>SUMIFS('Sch D'!$D$9:$D$39,'Sch D'!$A$9:$A$39,'Sch D-2'!D30,'Sch D'!$B$9:$B$39,'Sch D-2'!E30)</f>
        <v>0</v>
      </c>
      <c r="H30" s="82">
        <f t="shared" si="0"/>
        <v>0</v>
      </c>
    </row>
    <row r="31" spans="1:8" ht="15" customHeight="1" x14ac:dyDescent="0.2">
      <c r="A31" s="579"/>
      <c r="B31" s="580"/>
      <c r="C31" s="108"/>
      <c r="D31" s="109"/>
      <c r="E31" s="109"/>
      <c r="F31" s="2"/>
      <c r="G31" s="110">
        <f>SUMIFS('Sch D'!$D$9:$D$39,'Sch D'!$A$9:$A$39,'Sch D-2'!D31,'Sch D'!$B$9:$B$39,'Sch D-2'!E31)</f>
        <v>0</v>
      </c>
      <c r="H31" s="82">
        <f t="shared" si="0"/>
        <v>0</v>
      </c>
    </row>
    <row r="32" spans="1:8" ht="15" customHeight="1" x14ac:dyDescent="0.2">
      <c r="A32" s="579"/>
      <c r="B32" s="580"/>
      <c r="C32" s="108"/>
      <c r="D32" s="109"/>
      <c r="E32" s="109"/>
      <c r="F32" s="2"/>
      <c r="G32" s="110">
        <f>SUMIFS('Sch D'!$D$9:$D$39,'Sch D'!$A$9:$A$39,'Sch D-2'!D32,'Sch D'!$B$9:$B$39,'Sch D-2'!E32)</f>
        <v>0</v>
      </c>
      <c r="H32" s="82">
        <f t="shared" si="0"/>
        <v>0</v>
      </c>
    </row>
    <row r="33" spans="1:8" ht="15" customHeight="1" x14ac:dyDescent="0.2">
      <c r="A33" s="579"/>
      <c r="B33" s="580"/>
      <c r="C33" s="108"/>
      <c r="D33" s="109"/>
      <c r="E33" s="109"/>
      <c r="F33" s="2"/>
      <c r="G33" s="110">
        <f>SUMIFS('Sch D'!$D$9:$D$39,'Sch D'!$A$9:$A$39,'Sch D-2'!D33,'Sch D'!$B$9:$B$39,'Sch D-2'!E33)</f>
        <v>0</v>
      </c>
      <c r="H33" s="82">
        <f t="shared" si="0"/>
        <v>0</v>
      </c>
    </row>
    <row r="34" spans="1:8" ht="15" customHeight="1" x14ac:dyDescent="0.2">
      <c r="A34" s="579"/>
      <c r="B34" s="580"/>
      <c r="C34" s="108"/>
      <c r="D34" s="109"/>
      <c r="E34" s="109"/>
      <c r="F34" s="2"/>
      <c r="G34" s="110">
        <f>SUMIFS('Sch D'!$D$9:$D$39,'Sch D'!$A$9:$A$39,'Sch D-2'!D34,'Sch D'!$B$9:$B$39,'Sch D-2'!E34)</f>
        <v>0</v>
      </c>
      <c r="H34" s="82">
        <f t="shared" si="0"/>
        <v>0</v>
      </c>
    </row>
    <row r="35" spans="1:8" ht="15" customHeight="1" x14ac:dyDescent="0.2">
      <c r="A35" s="579"/>
      <c r="B35" s="580"/>
      <c r="C35" s="108"/>
      <c r="D35" s="109"/>
      <c r="E35" s="109"/>
      <c r="F35" s="2"/>
      <c r="G35" s="110">
        <f>SUMIFS('Sch D'!$D$9:$D$39,'Sch D'!$A$9:$A$39,'Sch D-2'!D35,'Sch D'!$B$9:$B$39,'Sch D-2'!E35)</f>
        <v>0</v>
      </c>
      <c r="H35" s="82">
        <f t="shared" si="0"/>
        <v>0</v>
      </c>
    </row>
    <row r="36" spans="1:8" ht="15" customHeight="1" x14ac:dyDescent="0.2">
      <c r="A36" s="579"/>
      <c r="B36" s="580"/>
      <c r="C36" s="108"/>
      <c r="D36" s="109"/>
      <c r="E36" s="109"/>
      <c r="F36" s="2"/>
      <c r="G36" s="110">
        <f>SUMIFS('Sch D'!$D$9:$D$39,'Sch D'!$A$9:$A$39,'Sch D-2'!D36,'Sch D'!$B$9:$B$39,'Sch D-2'!E36)</f>
        <v>0</v>
      </c>
      <c r="H36" s="82">
        <f t="shared" si="0"/>
        <v>0</v>
      </c>
    </row>
    <row r="37" spans="1:8" ht="15" customHeight="1" x14ac:dyDescent="0.2">
      <c r="A37" s="579"/>
      <c r="B37" s="580"/>
      <c r="C37" s="108"/>
      <c r="D37" s="109"/>
      <c r="E37" s="109"/>
      <c r="F37" s="2"/>
      <c r="G37" s="110">
        <f>SUMIFS('Sch D'!$D$9:$D$39,'Sch D'!$A$9:$A$39,'Sch D-2'!D37,'Sch D'!$B$9:$B$39,'Sch D-2'!E37)</f>
        <v>0</v>
      </c>
      <c r="H37" s="82">
        <f t="shared" si="0"/>
        <v>0</v>
      </c>
    </row>
    <row r="38" spans="1:8" ht="15" customHeight="1" x14ac:dyDescent="0.2">
      <c r="A38" s="579"/>
      <c r="B38" s="580"/>
      <c r="C38" s="108"/>
      <c r="D38" s="109"/>
      <c r="E38" s="109"/>
      <c r="F38" s="2"/>
      <c r="G38" s="110">
        <f>SUMIFS('Sch D'!$D$9:$D$39,'Sch D'!$A$9:$A$39,'Sch D-2'!D38,'Sch D'!$B$9:$B$39,'Sch D-2'!E38)</f>
        <v>0</v>
      </c>
      <c r="H38" s="82">
        <f t="shared" ref="H38:H69" si="1">SUMIFS($C$6:$C$98,$D$6:$D$98,D38,$E$6:$E$98,E38)-G38</f>
        <v>0</v>
      </c>
    </row>
    <row r="39" spans="1:8" ht="15" customHeight="1" x14ac:dyDescent="0.2">
      <c r="A39" s="579"/>
      <c r="B39" s="580"/>
      <c r="C39" s="108"/>
      <c r="D39" s="109"/>
      <c r="E39" s="109"/>
      <c r="F39" s="2"/>
      <c r="G39" s="110">
        <f>SUMIFS('Sch D'!$D$9:$D$39,'Sch D'!$A$9:$A$39,'Sch D-2'!D39,'Sch D'!$B$9:$B$39,'Sch D-2'!E39)</f>
        <v>0</v>
      </c>
      <c r="H39" s="82">
        <f t="shared" si="1"/>
        <v>0</v>
      </c>
    </row>
    <row r="40" spans="1:8" ht="15" customHeight="1" x14ac:dyDescent="0.2">
      <c r="A40" s="579"/>
      <c r="B40" s="580"/>
      <c r="C40" s="108"/>
      <c r="D40" s="109"/>
      <c r="E40" s="109"/>
      <c r="F40" s="2"/>
      <c r="G40" s="110">
        <f>SUMIFS('Sch D'!$D$9:$D$39,'Sch D'!$A$9:$A$39,'Sch D-2'!D40,'Sch D'!$B$9:$B$39,'Sch D-2'!E40)</f>
        <v>0</v>
      </c>
      <c r="H40" s="82">
        <f t="shared" si="1"/>
        <v>0</v>
      </c>
    </row>
    <row r="41" spans="1:8" ht="15" customHeight="1" x14ac:dyDescent="0.2">
      <c r="A41" s="579"/>
      <c r="B41" s="580"/>
      <c r="C41" s="108"/>
      <c r="D41" s="109"/>
      <c r="E41" s="109"/>
      <c r="F41" s="2"/>
      <c r="G41" s="110">
        <f>SUMIFS('Sch D'!$D$9:$D$39,'Sch D'!$A$9:$A$39,'Sch D-2'!D41,'Sch D'!$B$9:$B$39,'Sch D-2'!E41)</f>
        <v>0</v>
      </c>
      <c r="H41" s="82">
        <f t="shared" si="1"/>
        <v>0</v>
      </c>
    </row>
    <row r="42" spans="1:8" ht="15" customHeight="1" x14ac:dyDescent="0.2">
      <c r="A42" s="579"/>
      <c r="B42" s="580"/>
      <c r="C42" s="108"/>
      <c r="D42" s="109"/>
      <c r="E42" s="109"/>
      <c r="F42" s="2"/>
      <c r="G42" s="110">
        <f>SUMIFS('Sch D'!$D$9:$D$39,'Sch D'!$A$9:$A$39,'Sch D-2'!D42,'Sch D'!$B$9:$B$39,'Sch D-2'!E42)</f>
        <v>0</v>
      </c>
      <c r="H42" s="82">
        <f t="shared" si="1"/>
        <v>0</v>
      </c>
    </row>
    <row r="43" spans="1:8" ht="15" customHeight="1" x14ac:dyDescent="0.2">
      <c r="A43" s="579"/>
      <c r="B43" s="580"/>
      <c r="C43" s="108"/>
      <c r="D43" s="109"/>
      <c r="E43" s="109"/>
      <c r="F43" s="2"/>
      <c r="G43" s="110">
        <f>SUMIFS('Sch D'!$D$9:$D$39,'Sch D'!$A$9:$A$39,'Sch D-2'!D43,'Sch D'!$B$9:$B$39,'Sch D-2'!E43)</f>
        <v>0</v>
      </c>
      <c r="H43" s="82">
        <f t="shared" si="1"/>
        <v>0</v>
      </c>
    </row>
    <row r="44" spans="1:8" ht="15" customHeight="1" x14ac:dyDescent="0.2">
      <c r="A44" s="579"/>
      <c r="B44" s="580"/>
      <c r="C44" s="108"/>
      <c r="D44" s="109"/>
      <c r="E44" s="109"/>
      <c r="F44" s="2"/>
      <c r="G44" s="110">
        <f>SUMIFS('Sch D'!$D$9:$D$39,'Sch D'!$A$9:$A$39,'Sch D-2'!D44,'Sch D'!$B$9:$B$39,'Sch D-2'!E44)</f>
        <v>0</v>
      </c>
      <c r="H44" s="82">
        <f t="shared" si="1"/>
        <v>0</v>
      </c>
    </row>
    <row r="45" spans="1:8" ht="15" customHeight="1" x14ac:dyDescent="0.2">
      <c r="A45" s="579"/>
      <c r="B45" s="580"/>
      <c r="C45" s="108"/>
      <c r="D45" s="109"/>
      <c r="E45" s="109"/>
      <c r="F45" s="2"/>
      <c r="G45" s="110">
        <f>SUMIFS('Sch D'!$D$9:$D$39,'Sch D'!$A$9:$A$39,'Sch D-2'!D45,'Sch D'!$B$9:$B$39,'Sch D-2'!E45)</f>
        <v>0</v>
      </c>
      <c r="H45" s="82">
        <f t="shared" si="1"/>
        <v>0</v>
      </c>
    </row>
    <row r="46" spans="1:8" ht="15" customHeight="1" x14ac:dyDescent="0.2">
      <c r="A46" s="579"/>
      <c r="B46" s="580"/>
      <c r="C46" s="108"/>
      <c r="D46" s="109"/>
      <c r="E46" s="109"/>
      <c r="F46" s="2"/>
      <c r="G46" s="110">
        <f>SUMIFS('Sch D'!$D$9:$D$39,'Sch D'!$A$9:$A$39,'Sch D-2'!D46,'Sch D'!$B$9:$B$39,'Sch D-2'!E46)</f>
        <v>0</v>
      </c>
      <c r="H46" s="82">
        <f t="shared" si="1"/>
        <v>0</v>
      </c>
    </row>
    <row r="47" spans="1:8" ht="15" customHeight="1" x14ac:dyDescent="0.2">
      <c r="A47" s="579"/>
      <c r="B47" s="580"/>
      <c r="C47" s="108"/>
      <c r="D47" s="109"/>
      <c r="E47" s="109"/>
      <c r="F47" s="2"/>
      <c r="G47" s="110">
        <f>SUMIFS('Sch D'!$D$9:$D$39,'Sch D'!$A$9:$A$39,'Sch D-2'!D47,'Sch D'!$B$9:$B$39,'Sch D-2'!E47)</f>
        <v>0</v>
      </c>
      <c r="H47" s="82">
        <f t="shared" si="1"/>
        <v>0</v>
      </c>
    </row>
    <row r="48" spans="1:8" ht="15" customHeight="1" x14ac:dyDescent="0.2">
      <c r="A48" s="579"/>
      <c r="B48" s="580"/>
      <c r="C48" s="108"/>
      <c r="D48" s="109"/>
      <c r="E48" s="109"/>
      <c r="F48" s="2"/>
      <c r="G48" s="110">
        <f>SUMIFS('Sch D'!$D$9:$D$39,'Sch D'!$A$9:$A$39,'Sch D-2'!D48,'Sch D'!$B$9:$B$39,'Sch D-2'!E48)</f>
        <v>0</v>
      </c>
      <c r="H48" s="82">
        <f t="shared" si="1"/>
        <v>0</v>
      </c>
    </row>
    <row r="49" spans="1:8" ht="15" customHeight="1" x14ac:dyDescent="0.2">
      <c r="A49" s="579"/>
      <c r="B49" s="580"/>
      <c r="C49" s="108"/>
      <c r="D49" s="109"/>
      <c r="E49" s="109"/>
      <c r="F49" s="2"/>
      <c r="G49" s="110">
        <f>SUMIFS('Sch D'!$D$9:$D$39,'Sch D'!$A$9:$A$39,'Sch D-2'!D49,'Sch D'!$B$9:$B$39,'Sch D-2'!E49)</f>
        <v>0</v>
      </c>
      <c r="H49" s="82">
        <f t="shared" si="1"/>
        <v>0</v>
      </c>
    </row>
    <row r="50" spans="1:8" ht="15" customHeight="1" x14ac:dyDescent="0.2">
      <c r="A50" s="579"/>
      <c r="B50" s="580"/>
      <c r="C50" s="108"/>
      <c r="D50" s="109"/>
      <c r="E50" s="109"/>
      <c r="F50" s="2"/>
      <c r="G50" s="110">
        <f>SUMIFS('Sch D'!$D$9:$D$39,'Sch D'!$A$9:$A$39,'Sch D-2'!D50,'Sch D'!$B$9:$B$39,'Sch D-2'!E50)</f>
        <v>0</v>
      </c>
      <c r="H50" s="82">
        <f t="shared" si="1"/>
        <v>0</v>
      </c>
    </row>
    <row r="51" spans="1:8" ht="15" customHeight="1" x14ac:dyDescent="0.2">
      <c r="A51" s="579"/>
      <c r="B51" s="580"/>
      <c r="C51" s="108"/>
      <c r="D51" s="109"/>
      <c r="E51" s="109"/>
      <c r="F51" s="2"/>
      <c r="G51" s="110">
        <f>SUMIFS('Sch D'!$D$9:$D$39,'Sch D'!$A$9:$A$39,'Sch D-2'!D51,'Sch D'!$B$9:$B$39,'Sch D-2'!E51)</f>
        <v>0</v>
      </c>
      <c r="H51" s="82">
        <f t="shared" si="1"/>
        <v>0</v>
      </c>
    </row>
    <row r="52" spans="1:8" ht="15" customHeight="1" x14ac:dyDescent="0.2">
      <c r="A52" s="579"/>
      <c r="B52" s="580"/>
      <c r="C52" s="108"/>
      <c r="D52" s="109"/>
      <c r="E52" s="109"/>
      <c r="F52" s="2"/>
      <c r="G52" s="110">
        <f>SUMIFS('Sch D'!$D$9:$D$39,'Sch D'!$A$9:$A$39,'Sch D-2'!D52,'Sch D'!$B$9:$B$39,'Sch D-2'!E52)</f>
        <v>0</v>
      </c>
      <c r="H52" s="82">
        <f t="shared" si="1"/>
        <v>0</v>
      </c>
    </row>
    <row r="53" spans="1:8" ht="15" customHeight="1" x14ac:dyDescent="0.2">
      <c r="A53" s="579"/>
      <c r="B53" s="580"/>
      <c r="C53" s="108"/>
      <c r="D53" s="109"/>
      <c r="E53" s="109"/>
      <c r="F53" s="2"/>
      <c r="G53" s="110">
        <f>SUMIFS('Sch D'!$D$9:$D$39,'Sch D'!$A$9:$A$39,'Sch D-2'!D53,'Sch D'!$B$9:$B$39,'Sch D-2'!E53)</f>
        <v>0</v>
      </c>
      <c r="H53" s="82">
        <f t="shared" si="1"/>
        <v>0</v>
      </c>
    </row>
    <row r="54" spans="1:8" ht="15" customHeight="1" x14ac:dyDescent="0.2">
      <c r="A54" s="579"/>
      <c r="B54" s="580"/>
      <c r="C54" s="108"/>
      <c r="D54" s="109"/>
      <c r="E54" s="109"/>
      <c r="F54" s="2"/>
      <c r="G54" s="110">
        <f>SUMIFS('Sch D'!$D$9:$D$39,'Sch D'!$A$9:$A$39,'Sch D-2'!D54,'Sch D'!$B$9:$B$39,'Sch D-2'!E54)</f>
        <v>0</v>
      </c>
      <c r="H54" s="82">
        <f t="shared" si="1"/>
        <v>0</v>
      </c>
    </row>
    <row r="55" spans="1:8" ht="15" customHeight="1" x14ac:dyDescent="0.2">
      <c r="A55" s="579"/>
      <c r="B55" s="580"/>
      <c r="C55" s="108"/>
      <c r="D55" s="109"/>
      <c r="E55" s="109"/>
      <c r="F55" s="2"/>
      <c r="G55" s="110">
        <f>SUMIFS('Sch D'!$D$9:$D$39,'Sch D'!$A$9:$A$39,'Sch D-2'!D55,'Sch D'!$B$9:$B$39,'Sch D-2'!E55)</f>
        <v>0</v>
      </c>
      <c r="H55" s="82">
        <f t="shared" si="1"/>
        <v>0</v>
      </c>
    </row>
    <row r="56" spans="1:8" ht="15" customHeight="1" x14ac:dyDescent="0.2">
      <c r="A56" s="579"/>
      <c r="B56" s="580"/>
      <c r="C56" s="108"/>
      <c r="D56" s="109"/>
      <c r="E56" s="109"/>
      <c r="F56" s="2"/>
      <c r="G56" s="110">
        <f>SUMIFS('Sch D'!$D$9:$D$39,'Sch D'!$A$9:$A$39,'Sch D-2'!D56,'Sch D'!$B$9:$B$39,'Sch D-2'!E56)</f>
        <v>0</v>
      </c>
      <c r="H56" s="82">
        <f t="shared" si="1"/>
        <v>0</v>
      </c>
    </row>
    <row r="57" spans="1:8" ht="15" customHeight="1" x14ac:dyDescent="0.2">
      <c r="A57" s="579"/>
      <c r="B57" s="580"/>
      <c r="C57" s="108"/>
      <c r="D57" s="109"/>
      <c r="E57" s="109"/>
      <c r="F57" s="2"/>
      <c r="G57" s="110">
        <f>SUMIFS('Sch D'!$D$9:$D$39,'Sch D'!$A$9:$A$39,'Sch D-2'!D57,'Sch D'!$B$9:$B$39,'Sch D-2'!E57)</f>
        <v>0</v>
      </c>
      <c r="H57" s="82">
        <f t="shared" si="1"/>
        <v>0</v>
      </c>
    </row>
    <row r="58" spans="1:8" ht="15" customHeight="1" x14ac:dyDescent="0.2">
      <c r="A58" s="579"/>
      <c r="B58" s="580"/>
      <c r="C58" s="108"/>
      <c r="D58" s="109"/>
      <c r="E58" s="109"/>
      <c r="F58" s="2"/>
      <c r="G58" s="110">
        <f>SUMIFS('Sch D'!$D$9:$D$39,'Sch D'!$A$9:$A$39,'Sch D-2'!D58,'Sch D'!$B$9:$B$39,'Sch D-2'!E58)</f>
        <v>0</v>
      </c>
      <c r="H58" s="82">
        <f t="shared" si="1"/>
        <v>0</v>
      </c>
    </row>
    <row r="59" spans="1:8" ht="15" customHeight="1" x14ac:dyDescent="0.2">
      <c r="A59" s="579"/>
      <c r="B59" s="580"/>
      <c r="C59" s="108"/>
      <c r="D59" s="109"/>
      <c r="E59" s="109"/>
      <c r="F59" s="2"/>
      <c r="G59" s="110">
        <f>SUMIFS('Sch D'!$D$9:$D$39,'Sch D'!$A$9:$A$39,'Sch D-2'!D59,'Sch D'!$B$9:$B$39,'Sch D-2'!E59)</f>
        <v>0</v>
      </c>
      <c r="H59" s="82">
        <f t="shared" si="1"/>
        <v>0</v>
      </c>
    </row>
    <row r="60" spans="1:8" ht="15" customHeight="1" x14ac:dyDescent="0.2">
      <c r="A60" s="579"/>
      <c r="B60" s="580"/>
      <c r="C60" s="108"/>
      <c r="D60" s="109"/>
      <c r="E60" s="109"/>
      <c r="F60" s="2"/>
      <c r="G60" s="110">
        <f>SUMIFS('Sch D'!$D$9:$D$39,'Sch D'!$A$9:$A$39,'Sch D-2'!D60,'Sch D'!$B$9:$B$39,'Sch D-2'!E60)</f>
        <v>0</v>
      </c>
      <c r="H60" s="82">
        <f t="shared" si="1"/>
        <v>0</v>
      </c>
    </row>
    <row r="61" spans="1:8" ht="15" customHeight="1" x14ac:dyDescent="0.2">
      <c r="A61" s="579"/>
      <c r="B61" s="580"/>
      <c r="C61" s="108"/>
      <c r="D61" s="109"/>
      <c r="E61" s="109"/>
      <c r="F61" s="2"/>
      <c r="G61" s="110">
        <f>SUMIFS('Sch D'!$D$9:$D$39,'Sch D'!$A$9:$A$39,'Sch D-2'!D61,'Sch D'!$B$9:$B$39,'Sch D-2'!E61)</f>
        <v>0</v>
      </c>
      <c r="H61" s="82">
        <f t="shared" si="1"/>
        <v>0</v>
      </c>
    </row>
    <row r="62" spans="1:8" ht="15" customHeight="1" x14ac:dyDescent="0.2">
      <c r="A62" s="579"/>
      <c r="B62" s="580"/>
      <c r="C62" s="108"/>
      <c r="D62" s="109"/>
      <c r="E62" s="109"/>
      <c r="F62" s="2"/>
      <c r="G62" s="110">
        <f>SUMIFS('Sch D'!$D$9:$D$39,'Sch D'!$A$9:$A$39,'Sch D-2'!D62,'Sch D'!$B$9:$B$39,'Sch D-2'!E62)</f>
        <v>0</v>
      </c>
      <c r="H62" s="82">
        <f t="shared" si="1"/>
        <v>0</v>
      </c>
    </row>
    <row r="63" spans="1:8" ht="15" customHeight="1" x14ac:dyDescent="0.2">
      <c r="A63" s="579"/>
      <c r="B63" s="580"/>
      <c r="C63" s="108"/>
      <c r="D63" s="109"/>
      <c r="E63" s="109"/>
      <c r="F63" s="2"/>
      <c r="G63" s="110">
        <f>SUMIFS('Sch D'!$D$9:$D$39,'Sch D'!$A$9:$A$39,'Sch D-2'!D63,'Sch D'!$B$9:$B$39,'Sch D-2'!E63)</f>
        <v>0</v>
      </c>
      <c r="H63" s="82">
        <f t="shared" si="1"/>
        <v>0</v>
      </c>
    </row>
    <row r="64" spans="1:8" ht="15" customHeight="1" x14ac:dyDescent="0.2">
      <c r="A64" s="579"/>
      <c r="B64" s="580"/>
      <c r="C64" s="108"/>
      <c r="D64" s="109"/>
      <c r="E64" s="109"/>
      <c r="F64" s="2"/>
      <c r="G64" s="110">
        <f>SUMIFS('Sch D'!$D$9:$D$39,'Sch D'!$A$9:$A$39,'Sch D-2'!D64,'Sch D'!$B$9:$B$39,'Sch D-2'!E64)</f>
        <v>0</v>
      </c>
      <c r="H64" s="82">
        <f t="shared" si="1"/>
        <v>0</v>
      </c>
    </row>
    <row r="65" spans="1:8" ht="15" customHeight="1" x14ac:dyDescent="0.2">
      <c r="A65" s="579"/>
      <c r="B65" s="580"/>
      <c r="C65" s="108"/>
      <c r="D65" s="109"/>
      <c r="E65" s="109"/>
      <c r="F65" s="2"/>
      <c r="G65" s="110">
        <f>SUMIFS('Sch D'!$D$9:$D$39,'Sch D'!$A$9:$A$39,'Sch D-2'!D65,'Sch D'!$B$9:$B$39,'Sch D-2'!E65)</f>
        <v>0</v>
      </c>
      <c r="H65" s="82">
        <f t="shared" si="1"/>
        <v>0</v>
      </c>
    </row>
    <row r="66" spans="1:8" ht="15" customHeight="1" x14ac:dyDescent="0.2">
      <c r="A66" s="579"/>
      <c r="B66" s="580"/>
      <c r="C66" s="108"/>
      <c r="D66" s="109"/>
      <c r="E66" s="109"/>
      <c r="F66" s="2"/>
      <c r="G66" s="110">
        <f>SUMIFS('Sch D'!$D$9:$D$39,'Sch D'!$A$9:$A$39,'Sch D-2'!D66,'Sch D'!$B$9:$B$39,'Sch D-2'!E66)</f>
        <v>0</v>
      </c>
      <c r="H66" s="82">
        <f t="shared" si="1"/>
        <v>0</v>
      </c>
    </row>
    <row r="67" spans="1:8" ht="15" customHeight="1" x14ac:dyDescent="0.2">
      <c r="A67" s="579"/>
      <c r="B67" s="580"/>
      <c r="C67" s="108"/>
      <c r="D67" s="109"/>
      <c r="E67" s="109"/>
      <c r="F67" s="2"/>
      <c r="G67" s="110">
        <f>SUMIFS('Sch D'!$D$9:$D$39,'Sch D'!$A$9:$A$39,'Sch D-2'!D67,'Sch D'!$B$9:$B$39,'Sch D-2'!E67)</f>
        <v>0</v>
      </c>
      <c r="H67" s="82">
        <f t="shared" si="1"/>
        <v>0</v>
      </c>
    </row>
    <row r="68" spans="1:8" ht="15" customHeight="1" x14ac:dyDescent="0.2">
      <c r="A68" s="579"/>
      <c r="B68" s="580"/>
      <c r="C68" s="108"/>
      <c r="D68" s="109"/>
      <c r="E68" s="109"/>
      <c r="F68" s="2"/>
      <c r="G68" s="110">
        <f>SUMIFS('Sch D'!$D$9:$D$39,'Sch D'!$A$9:$A$39,'Sch D-2'!D68,'Sch D'!$B$9:$B$39,'Sch D-2'!E68)</f>
        <v>0</v>
      </c>
      <c r="H68" s="82">
        <f t="shared" si="1"/>
        <v>0</v>
      </c>
    </row>
    <row r="69" spans="1:8" ht="15" customHeight="1" x14ac:dyDescent="0.2">
      <c r="A69" s="579"/>
      <c r="B69" s="580"/>
      <c r="C69" s="108"/>
      <c r="D69" s="109"/>
      <c r="E69" s="109"/>
      <c r="F69" s="2"/>
      <c r="G69" s="110">
        <f>SUMIFS('Sch D'!$D$9:$D$39,'Sch D'!$A$9:$A$39,'Sch D-2'!D69,'Sch D'!$B$9:$B$39,'Sch D-2'!E69)</f>
        <v>0</v>
      </c>
      <c r="H69" s="82">
        <f t="shared" si="1"/>
        <v>0</v>
      </c>
    </row>
    <row r="70" spans="1:8" ht="15" customHeight="1" x14ac:dyDescent="0.2">
      <c r="A70" s="579"/>
      <c r="B70" s="580"/>
      <c r="C70" s="108"/>
      <c r="D70" s="109"/>
      <c r="E70" s="109"/>
      <c r="F70" s="2"/>
      <c r="G70" s="110">
        <f>SUMIFS('Sch D'!$D$9:$D$39,'Sch D'!$A$9:$A$39,'Sch D-2'!D70,'Sch D'!$B$9:$B$39,'Sch D-2'!E70)</f>
        <v>0</v>
      </c>
      <c r="H70" s="82">
        <f t="shared" ref="H70:H98" si="2">SUMIFS($C$6:$C$98,$D$6:$D$98,D70,$E$6:$E$98,E70)-G70</f>
        <v>0</v>
      </c>
    </row>
    <row r="71" spans="1:8" ht="15" customHeight="1" x14ac:dyDescent="0.2">
      <c r="A71" s="579"/>
      <c r="B71" s="580"/>
      <c r="C71" s="108"/>
      <c r="D71" s="109"/>
      <c r="E71" s="109"/>
      <c r="F71" s="2"/>
      <c r="G71" s="110">
        <f>SUMIFS('Sch D'!$D$9:$D$39,'Sch D'!$A$9:$A$39,'Sch D-2'!D71,'Sch D'!$B$9:$B$39,'Sch D-2'!E71)</f>
        <v>0</v>
      </c>
      <c r="H71" s="82">
        <f t="shared" si="2"/>
        <v>0</v>
      </c>
    </row>
    <row r="72" spans="1:8" ht="15" customHeight="1" x14ac:dyDescent="0.2">
      <c r="A72" s="579"/>
      <c r="B72" s="580"/>
      <c r="C72" s="108"/>
      <c r="D72" s="109"/>
      <c r="E72" s="109"/>
      <c r="F72" s="2"/>
      <c r="G72" s="110">
        <f>SUMIFS('Sch D'!$D$9:$D$39,'Sch D'!$A$9:$A$39,'Sch D-2'!D72,'Sch D'!$B$9:$B$39,'Sch D-2'!E72)</f>
        <v>0</v>
      </c>
      <c r="H72" s="82">
        <f t="shared" si="2"/>
        <v>0</v>
      </c>
    </row>
    <row r="73" spans="1:8" ht="15" customHeight="1" x14ac:dyDescent="0.2">
      <c r="A73" s="579"/>
      <c r="B73" s="580"/>
      <c r="C73" s="108"/>
      <c r="D73" s="109"/>
      <c r="E73" s="109"/>
      <c r="F73" s="2"/>
      <c r="G73" s="110">
        <f>SUMIFS('Sch D'!$D$9:$D$39,'Sch D'!$A$9:$A$39,'Sch D-2'!D73,'Sch D'!$B$9:$B$39,'Sch D-2'!E73)</f>
        <v>0</v>
      </c>
      <c r="H73" s="82">
        <f t="shared" si="2"/>
        <v>0</v>
      </c>
    </row>
    <row r="74" spans="1:8" ht="15" customHeight="1" x14ac:dyDescent="0.2">
      <c r="A74" s="579"/>
      <c r="B74" s="580"/>
      <c r="C74" s="581"/>
      <c r="D74" s="109"/>
      <c r="E74" s="109"/>
      <c r="F74" s="2"/>
      <c r="G74" s="110">
        <f>SUMIFS('Sch D'!$D$9:$D$39,'Sch D'!$A$9:$A$39,'Sch D-2'!D74,'Sch D'!$B$9:$B$39,'Sch D-2'!E74)</f>
        <v>0</v>
      </c>
      <c r="H74" s="82">
        <f t="shared" si="2"/>
        <v>0</v>
      </c>
    </row>
    <row r="75" spans="1:8" ht="15" customHeight="1" x14ac:dyDescent="0.2">
      <c r="A75" s="579"/>
      <c r="B75" s="580"/>
      <c r="C75" s="581"/>
      <c r="D75" s="109"/>
      <c r="E75" s="109"/>
      <c r="F75" s="2"/>
      <c r="G75" s="110">
        <f>SUMIFS('Sch D'!$D$9:$D$39,'Sch D'!$A$9:$A$39,'Sch D-2'!D75,'Sch D'!$B$9:$B$39,'Sch D-2'!E75)</f>
        <v>0</v>
      </c>
      <c r="H75" s="82">
        <f t="shared" si="2"/>
        <v>0</v>
      </c>
    </row>
    <row r="76" spans="1:8" ht="15" customHeight="1" x14ac:dyDescent="0.2">
      <c r="A76" s="579"/>
      <c r="B76" s="580"/>
      <c r="C76" s="581"/>
      <c r="D76" s="109"/>
      <c r="E76" s="109"/>
      <c r="F76" s="2"/>
      <c r="G76" s="110">
        <f>SUMIFS('Sch D'!$D$9:$D$39,'Sch D'!$A$9:$A$39,'Sch D-2'!D76,'Sch D'!$B$9:$B$39,'Sch D-2'!E76)</f>
        <v>0</v>
      </c>
      <c r="H76" s="82">
        <f t="shared" si="2"/>
        <v>0</v>
      </c>
    </row>
    <row r="77" spans="1:8" ht="15" customHeight="1" x14ac:dyDescent="0.2">
      <c r="A77" s="579"/>
      <c r="B77" s="580"/>
      <c r="C77" s="581"/>
      <c r="D77" s="109"/>
      <c r="E77" s="109"/>
      <c r="F77" s="2"/>
      <c r="G77" s="110">
        <f>SUMIFS('Sch D'!$D$9:$D$39,'Sch D'!$A$9:$A$39,'Sch D-2'!D77,'Sch D'!$B$9:$B$39,'Sch D-2'!E77)</f>
        <v>0</v>
      </c>
      <c r="H77" s="82">
        <f t="shared" si="2"/>
        <v>0</v>
      </c>
    </row>
    <row r="78" spans="1:8" ht="15" customHeight="1" x14ac:dyDescent="0.2">
      <c r="A78" s="579"/>
      <c r="B78" s="580"/>
      <c r="C78" s="581"/>
      <c r="D78" s="109"/>
      <c r="E78" s="109"/>
      <c r="F78" s="2"/>
      <c r="G78" s="110">
        <f>SUMIFS('Sch D'!$D$9:$D$39,'Sch D'!$A$9:$A$39,'Sch D-2'!D78,'Sch D'!$B$9:$B$39,'Sch D-2'!E78)</f>
        <v>0</v>
      </c>
      <c r="H78" s="82">
        <f t="shared" si="2"/>
        <v>0</v>
      </c>
    </row>
    <row r="79" spans="1:8" ht="15" customHeight="1" x14ac:dyDescent="0.2">
      <c r="A79" s="579"/>
      <c r="B79" s="580"/>
      <c r="C79" s="581"/>
      <c r="D79" s="109"/>
      <c r="E79" s="109"/>
      <c r="F79" s="2"/>
      <c r="G79" s="110">
        <f>SUMIFS('Sch D'!$D$9:$D$39,'Sch D'!$A$9:$A$39,'Sch D-2'!D79,'Sch D'!$B$9:$B$39,'Sch D-2'!E79)</f>
        <v>0</v>
      </c>
      <c r="H79" s="82">
        <f t="shared" si="2"/>
        <v>0</v>
      </c>
    </row>
    <row r="80" spans="1:8" ht="15" customHeight="1" x14ac:dyDescent="0.2">
      <c r="A80" s="579"/>
      <c r="B80" s="580"/>
      <c r="C80" s="581"/>
      <c r="D80" s="109"/>
      <c r="E80" s="109"/>
      <c r="F80" s="2"/>
      <c r="G80" s="110">
        <f>SUMIFS('Sch D'!$D$9:$D$39,'Sch D'!$A$9:$A$39,'Sch D-2'!D80,'Sch D'!$B$9:$B$39,'Sch D-2'!E80)</f>
        <v>0</v>
      </c>
      <c r="H80" s="82">
        <f t="shared" si="2"/>
        <v>0</v>
      </c>
    </row>
    <row r="81" spans="1:8" ht="15" customHeight="1" x14ac:dyDescent="0.2">
      <c r="A81" s="579"/>
      <c r="B81" s="580"/>
      <c r="C81" s="581"/>
      <c r="D81" s="109"/>
      <c r="E81" s="109"/>
      <c r="F81" s="2"/>
      <c r="G81" s="110">
        <f>SUMIFS('Sch D'!$D$9:$D$39,'Sch D'!$A$9:$A$39,'Sch D-2'!D81,'Sch D'!$B$9:$B$39,'Sch D-2'!E81)</f>
        <v>0</v>
      </c>
      <c r="H81" s="82">
        <f t="shared" si="2"/>
        <v>0</v>
      </c>
    </row>
    <row r="82" spans="1:8" ht="15" customHeight="1" x14ac:dyDescent="0.2">
      <c r="A82" s="579"/>
      <c r="B82" s="580"/>
      <c r="C82" s="581"/>
      <c r="D82" s="109"/>
      <c r="E82" s="109"/>
      <c r="F82" s="2"/>
      <c r="G82" s="110">
        <f>SUMIFS('Sch D'!$D$9:$D$39,'Sch D'!$A$9:$A$39,'Sch D-2'!D82,'Sch D'!$B$9:$B$39,'Sch D-2'!E82)</f>
        <v>0</v>
      </c>
      <c r="H82" s="82">
        <f t="shared" si="2"/>
        <v>0</v>
      </c>
    </row>
    <row r="83" spans="1:8" ht="15" customHeight="1" x14ac:dyDescent="0.2">
      <c r="A83" s="579"/>
      <c r="B83" s="580"/>
      <c r="C83" s="581"/>
      <c r="D83" s="109"/>
      <c r="E83" s="109"/>
      <c r="F83" s="2"/>
      <c r="G83" s="110">
        <f>SUMIFS('Sch D'!$D$9:$D$39,'Sch D'!$A$9:$A$39,'Sch D-2'!D83,'Sch D'!$B$9:$B$39,'Sch D-2'!E83)</f>
        <v>0</v>
      </c>
      <c r="H83" s="82">
        <f t="shared" si="2"/>
        <v>0</v>
      </c>
    </row>
    <row r="84" spans="1:8" ht="15" customHeight="1" x14ac:dyDescent="0.2">
      <c r="A84" s="579"/>
      <c r="B84" s="580"/>
      <c r="C84" s="581"/>
      <c r="D84" s="109"/>
      <c r="E84" s="109"/>
      <c r="F84" s="2"/>
      <c r="G84" s="110">
        <f>SUMIFS('Sch D'!$D$9:$D$39,'Sch D'!$A$9:$A$39,'Sch D-2'!D84,'Sch D'!$B$9:$B$39,'Sch D-2'!E84)</f>
        <v>0</v>
      </c>
      <c r="H84" s="82">
        <f t="shared" si="2"/>
        <v>0</v>
      </c>
    </row>
    <row r="85" spans="1:8" ht="15" customHeight="1" x14ac:dyDescent="0.2">
      <c r="A85" s="579"/>
      <c r="B85" s="580"/>
      <c r="C85" s="581"/>
      <c r="D85" s="109"/>
      <c r="E85" s="109"/>
      <c r="F85" s="2"/>
      <c r="G85" s="110">
        <f>SUMIFS('Sch D'!$D$9:$D$39,'Sch D'!$A$9:$A$39,'Sch D-2'!D85,'Sch D'!$B$9:$B$39,'Sch D-2'!E85)</f>
        <v>0</v>
      </c>
      <c r="H85" s="82">
        <f t="shared" si="2"/>
        <v>0</v>
      </c>
    </row>
    <row r="86" spans="1:8" ht="15" customHeight="1" x14ac:dyDescent="0.2">
      <c r="A86" s="579"/>
      <c r="B86" s="580"/>
      <c r="C86" s="581"/>
      <c r="D86" s="109"/>
      <c r="E86" s="109"/>
      <c r="F86" s="2"/>
      <c r="G86" s="110">
        <f>SUMIFS('Sch D'!$D$9:$D$39,'Sch D'!$A$9:$A$39,'Sch D-2'!D86,'Sch D'!$B$9:$B$39,'Sch D-2'!E86)</f>
        <v>0</v>
      </c>
      <c r="H86" s="82">
        <f t="shared" si="2"/>
        <v>0</v>
      </c>
    </row>
    <row r="87" spans="1:8" ht="15" customHeight="1" x14ac:dyDescent="0.2">
      <c r="A87" s="579"/>
      <c r="B87" s="580"/>
      <c r="C87" s="581"/>
      <c r="D87" s="109"/>
      <c r="E87" s="109"/>
      <c r="F87" s="2"/>
      <c r="G87" s="110">
        <f>SUMIFS('Sch D'!$D$9:$D$39,'Sch D'!$A$9:$A$39,'Sch D-2'!D87,'Sch D'!$B$9:$B$39,'Sch D-2'!E87)</f>
        <v>0</v>
      </c>
      <c r="H87" s="82">
        <f t="shared" si="2"/>
        <v>0</v>
      </c>
    </row>
    <row r="88" spans="1:8" ht="15" customHeight="1" x14ac:dyDescent="0.2">
      <c r="A88" s="579"/>
      <c r="B88" s="580"/>
      <c r="C88" s="581"/>
      <c r="D88" s="109"/>
      <c r="E88" s="109"/>
      <c r="F88" s="2"/>
      <c r="G88" s="110">
        <f>SUMIFS('Sch D'!$D$9:$D$39,'Sch D'!$A$9:$A$39,'Sch D-2'!D88,'Sch D'!$B$9:$B$39,'Sch D-2'!E88)</f>
        <v>0</v>
      </c>
      <c r="H88" s="82">
        <f t="shared" si="2"/>
        <v>0</v>
      </c>
    </row>
    <row r="89" spans="1:8" ht="15" customHeight="1" x14ac:dyDescent="0.2">
      <c r="A89" s="579"/>
      <c r="B89" s="580"/>
      <c r="C89" s="581"/>
      <c r="D89" s="109"/>
      <c r="E89" s="109"/>
      <c r="F89" s="2"/>
      <c r="G89" s="110">
        <f>SUMIFS('Sch D'!$D$9:$D$39,'Sch D'!$A$9:$A$39,'Sch D-2'!D89,'Sch D'!$B$9:$B$39,'Sch D-2'!E89)</f>
        <v>0</v>
      </c>
      <c r="H89" s="82">
        <f t="shared" si="2"/>
        <v>0</v>
      </c>
    </row>
    <row r="90" spans="1:8" ht="15" customHeight="1" x14ac:dyDescent="0.2">
      <c r="A90" s="579"/>
      <c r="B90" s="580"/>
      <c r="C90" s="581"/>
      <c r="D90" s="109"/>
      <c r="E90" s="109"/>
      <c r="F90" s="2"/>
      <c r="G90" s="110">
        <f>SUMIFS('Sch D'!$D$9:$D$39,'Sch D'!$A$9:$A$39,'Sch D-2'!D90,'Sch D'!$B$9:$B$39,'Sch D-2'!E90)</f>
        <v>0</v>
      </c>
      <c r="H90" s="82">
        <f t="shared" si="2"/>
        <v>0</v>
      </c>
    </row>
    <row r="91" spans="1:8" ht="15" customHeight="1" x14ac:dyDescent="0.2">
      <c r="A91" s="579"/>
      <c r="B91" s="580"/>
      <c r="C91" s="581"/>
      <c r="D91" s="109"/>
      <c r="E91" s="109"/>
      <c r="F91" s="2"/>
      <c r="G91" s="110">
        <f>SUMIFS('Sch D'!$D$9:$D$39,'Sch D'!$A$9:$A$39,'Sch D-2'!D91,'Sch D'!$B$9:$B$39,'Sch D-2'!E91)</f>
        <v>0</v>
      </c>
      <c r="H91" s="82">
        <f t="shared" si="2"/>
        <v>0</v>
      </c>
    </row>
    <row r="92" spans="1:8" ht="15" customHeight="1" x14ac:dyDescent="0.2">
      <c r="A92" s="579"/>
      <c r="B92" s="580"/>
      <c r="C92" s="581"/>
      <c r="D92" s="109"/>
      <c r="E92" s="109"/>
      <c r="F92" s="2"/>
      <c r="G92" s="110">
        <f>SUMIFS('Sch D'!$D$9:$D$39,'Sch D'!$A$9:$A$39,'Sch D-2'!D92,'Sch D'!$B$9:$B$39,'Sch D-2'!E92)</f>
        <v>0</v>
      </c>
      <c r="H92" s="82">
        <f t="shared" si="2"/>
        <v>0</v>
      </c>
    </row>
    <row r="93" spans="1:8" ht="15" customHeight="1" x14ac:dyDescent="0.2">
      <c r="A93" s="579"/>
      <c r="B93" s="580"/>
      <c r="C93" s="581"/>
      <c r="D93" s="109"/>
      <c r="E93" s="109"/>
      <c r="F93" s="2"/>
      <c r="G93" s="110">
        <f>SUMIFS('Sch D'!$D$9:$D$39,'Sch D'!$A$9:$A$39,'Sch D-2'!D93,'Sch D'!$B$9:$B$39,'Sch D-2'!E93)</f>
        <v>0</v>
      </c>
      <c r="H93" s="82">
        <f t="shared" si="2"/>
        <v>0</v>
      </c>
    </row>
    <row r="94" spans="1:8" ht="15" customHeight="1" x14ac:dyDescent="0.2">
      <c r="A94" s="579"/>
      <c r="B94" s="580"/>
      <c r="C94" s="581"/>
      <c r="D94" s="109"/>
      <c r="E94" s="109"/>
      <c r="F94" s="2"/>
      <c r="G94" s="110">
        <f>SUMIFS('Sch D'!$D$9:$D$39,'Sch D'!$A$9:$A$39,'Sch D-2'!D94,'Sch D'!$B$9:$B$39,'Sch D-2'!E94)</f>
        <v>0</v>
      </c>
      <c r="H94" s="82">
        <f t="shared" si="2"/>
        <v>0</v>
      </c>
    </row>
    <row r="95" spans="1:8" ht="15" customHeight="1" x14ac:dyDescent="0.2">
      <c r="A95" s="579"/>
      <c r="B95" s="580"/>
      <c r="C95" s="581"/>
      <c r="D95" s="109"/>
      <c r="E95" s="109"/>
      <c r="F95" s="2"/>
      <c r="G95" s="110">
        <f>SUMIFS('Sch D'!$D$9:$D$39,'Sch D'!$A$9:$A$39,'Sch D-2'!D95,'Sch D'!$B$9:$B$39,'Sch D-2'!E95)</f>
        <v>0</v>
      </c>
      <c r="H95" s="82">
        <f t="shared" si="2"/>
        <v>0</v>
      </c>
    </row>
    <row r="96" spans="1:8" ht="15" customHeight="1" x14ac:dyDescent="0.2">
      <c r="A96" s="579"/>
      <c r="B96" s="580"/>
      <c r="C96" s="581"/>
      <c r="D96" s="109"/>
      <c r="E96" s="109"/>
      <c r="F96" s="2"/>
      <c r="G96" s="110">
        <f>SUMIFS('Sch D'!$D$9:$D$39,'Sch D'!$A$9:$A$39,'Sch D-2'!D96,'Sch D'!$B$9:$B$39,'Sch D-2'!E96)</f>
        <v>0</v>
      </c>
      <c r="H96" s="82">
        <f t="shared" si="2"/>
        <v>0</v>
      </c>
    </row>
    <row r="97" spans="1:8" ht="15" customHeight="1" x14ac:dyDescent="0.2">
      <c r="A97" s="579"/>
      <c r="B97" s="580"/>
      <c r="C97" s="581"/>
      <c r="D97" s="109"/>
      <c r="E97" s="109"/>
      <c r="F97" s="2"/>
      <c r="G97" s="110">
        <f>SUMIFS('Sch D'!$D$9:$D$39,'Sch D'!$A$9:$A$39,'Sch D-2'!D97,'Sch D'!$B$9:$B$39,'Sch D-2'!E97)</f>
        <v>0</v>
      </c>
      <c r="H97" s="82">
        <f t="shared" si="2"/>
        <v>0</v>
      </c>
    </row>
    <row r="98" spans="1:8" ht="15" customHeight="1" x14ac:dyDescent="0.2">
      <c r="A98" s="579"/>
      <c r="B98" s="580"/>
      <c r="C98" s="581"/>
      <c r="D98" s="109"/>
      <c r="E98" s="109"/>
      <c r="F98" s="2"/>
      <c r="G98" s="110">
        <f>SUMIFS('Sch D'!$D$9:$D$39,'Sch D'!$A$9:$A$39,'Sch D-2'!D98,'Sch D'!$B$9:$B$39,'Sch D-2'!E98)</f>
        <v>0</v>
      </c>
      <c r="H98" s="82">
        <f t="shared" si="2"/>
        <v>0</v>
      </c>
    </row>
    <row r="99" spans="1:8" ht="15" customHeight="1" x14ac:dyDescent="0.2">
      <c r="A99" s="786"/>
      <c r="B99" s="787"/>
      <c r="C99" s="788"/>
      <c r="D99" s="789"/>
      <c r="E99" s="789"/>
      <c r="F99" s="2"/>
      <c r="G99" s="110"/>
      <c r="H99" s="82"/>
    </row>
    <row r="100" spans="1:8" ht="15" customHeight="1" thickBot="1" x14ac:dyDescent="0.25">
      <c r="A100" s="111"/>
      <c r="B100" s="790" t="s">
        <v>32</v>
      </c>
      <c r="C100" s="527">
        <f>SUM(C6:C98)</f>
        <v>0</v>
      </c>
      <c r="D100" s="111"/>
      <c r="E100" s="111"/>
      <c r="F100" s="111"/>
      <c r="G100" s="111"/>
      <c r="H100" s="111"/>
    </row>
    <row r="101" spans="1:8" ht="15" customHeight="1" thickTop="1" x14ac:dyDescent="0.2"/>
  </sheetData>
  <sheetProtection algorithmName="SHA-512" hashValue="csGG9knyb9PVi7d7fRCapHbGOQPIlUDmo2HUcEWVh0voi/x8latlOzWpP8R49JPAt9sVioeXnhYsmZZUGR9DAg==" saltValue="M0MADOvXynalHgP6CjmxZg==" spinCount="100000" sheet="1" objects="1" scenarios="1"/>
  <conditionalFormatting sqref="G6:G99">
    <cfRule type="expression" dxfId="0" priority="1">
      <formula>H6&lt;&gt;0</formula>
    </cfRule>
  </conditionalFormatting>
  <pageMargins left="0.7" right="0.7" top="0.75" bottom="0.75" header="0.3" footer="0.3"/>
  <pageSetup scale="72"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52F9DB3-1E22-4770-BA1A-4C2120127410}">
          <x14:formula1>
            <xm:f>'Input List'!$A$2:$A$10</xm:f>
          </x14:formula1>
          <xm:sqref>D6:D99</xm:sqref>
        </x14:dataValidation>
        <x14:dataValidation type="list" allowBlank="1" showInputMessage="1" showErrorMessage="1" xr:uid="{4E4AE6E9-0320-4B95-A74E-2C8F14BACD61}">
          <x14:formula1>
            <xm:f>'Input List'!$B$2:$B$9</xm:f>
          </x14:formula1>
          <xm:sqref>E6:E99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2483-B1EF-44F5-AB76-45EAAA3A0F5B}">
  <sheetPr>
    <pageSetUpPr fitToPage="1"/>
  </sheetPr>
  <dimension ref="A1:G27"/>
  <sheetViews>
    <sheetView zoomScaleNormal="100" workbookViewId="0"/>
  </sheetViews>
  <sheetFormatPr defaultColWidth="9.6640625" defaultRowHeight="15" x14ac:dyDescent="0.2"/>
  <cols>
    <col min="1" max="1" width="50.6640625" style="30" customWidth="1"/>
    <col min="2" max="7" width="20.6640625" style="30" customWidth="1"/>
    <col min="8" max="16384" width="9.6640625" style="30"/>
  </cols>
  <sheetData>
    <row r="1" spans="1:7" s="32" customFormat="1" ht="15" customHeight="1" x14ac:dyDescent="0.25">
      <c r="A1" s="53" t="str">
        <f>CONCATENATE("Schedule ",Chklst!A25," - ",Chklst!B25)</f>
        <v>Schedule D-5 - Top Management Compensation</v>
      </c>
      <c r="B1" s="264"/>
      <c r="C1" s="264"/>
      <c r="D1" s="264"/>
      <c r="E1" s="264"/>
      <c r="F1" s="307" t="s">
        <v>60</v>
      </c>
      <c r="G1" s="308"/>
    </row>
    <row r="2" spans="1:7" s="32" customFormat="1" ht="15" customHeight="1" x14ac:dyDescent="0.2">
      <c r="A2" s="3" t="str">
        <f>'Sch A'!$A$2</f>
        <v xml:space="preserve">SFN 941 (Rev. 05-24) </v>
      </c>
      <c r="B2" s="247"/>
      <c r="C2" s="247"/>
      <c r="D2" s="247"/>
      <c r="E2" s="306"/>
      <c r="F2" s="298" t="s">
        <v>142</v>
      </c>
      <c r="G2" s="299">
        <f>'Sch A'!$C$2</f>
        <v>45108</v>
      </c>
    </row>
    <row r="3" spans="1:7" ht="15" customHeight="1" x14ac:dyDescent="0.2">
      <c r="A3" s="302">
        <f>'Sch A'!$A$5</f>
        <v>0</v>
      </c>
      <c r="B3" s="263"/>
      <c r="C3" s="263"/>
      <c r="D3" s="263"/>
      <c r="E3" s="263"/>
      <c r="F3" s="300" t="s">
        <v>143</v>
      </c>
      <c r="G3" s="301">
        <f>'Sch A'!$C$3</f>
        <v>45473</v>
      </c>
    </row>
    <row r="4" spans="1:7" ht="15" customHeight="1" x14ac:dyDescent="0.2">
      <c r="B4" s="802">
        <v>1</v>
      </c>
      <c r="C4" s="802">
        <v>2</v>
      </c>
      <c r="D4" s="802">
        <v>3</v>
      </c>
      <c r="E4" s="802">
        <v>4</v>
      </c>
      <c r="F4" s="802">
        <v>5</v>
      </c>
      <c r="G4" s="802">
        <v>6</v>
      </c>
    </row>
    <row r="5" spans="1:7" ht="15" customHeight="1" x14ac:dyDescent="0.2">
      <c r="A5" s="582" t="s">
        <v>564</v>
      </c>
      <c r="B5" s="583"/>
      <c r="C5" s="583"/>
      <c r="D5" s="583"/>
      <c r="E5" s="583"/>
      <c r="F5" s="583"/>
      <c r="G5" s="583"/>
    </row>
    <row r="6" spans="1:7" ht="15" customHeight="1" x14ac:dyDescent="0.2">
      <c r="A6" s="582" t="s">
        <v>565</v>
      </c>
      <c r="B6" s="583"/>
      <c r="C6" s="583"/>
      <c r="D6" s="583"/>
      <c r="E6" s="583"/>
      <c r="F6" s="583"/>
      <c r="G6" s="583"/>
    </row>
    <row r="7" spans="1:7" ht="18" customHeight="1" x14ac:dyDescent="0.2">
      <c r="A7" s="759" t="s">
        <v>566</v>
      </c>
      <c r="B7" s="584"/>
      <c r="C7" s="584"/>
      <c r="D7" s="584"/>
      <c r="E7" s="584"/>
      <c r="F7" s="584"/>
      <c r="G7" s="584"/>
    </row>
    <row r="8" spans="1:7" ht="18" customHeight="1" x14ac:dyDescent="0.2">
      <c r="A8" s="803" t="s">
        <v>567</v>
      </c>
      <c r="B8" s="585"/>
      <c r="C8" s="585"/>
      <c r="D8" s="585"/>
      <c r="E8" s="585"/>
      <c r="F8" s="585"/>
      <c r="G8" s="585"/>
    </row>
    <row r="9" spans="1:7" ht="18" customHeight="1" x14ac:dyDescent="0.2">
      <c r="A9" s="803" t="s">
        <v>568</v>
      </c>
      <c r="B9" s="585"/>
      <c r="C9" s="585"/>
      <c r="D9" s="585"/>
      <c r="E9" s="585"/>
      <c r="F9" s="585"/>
      <c r="G9" s="585"/>
    </row>
    <row r="10" spans="1:7" ht="18" customHeight="1" x14ac:dyDescent="0.2">
      <c r="A10" s="804" t="s">
        <v>806</v>
      </c>
      <c r="B10" s="586"/>
      <c r="C10" s="586"/>
      <c r="D10" s="586"/>
      <c r="E10" s="586"/>
      <c r="F10" s="586"/>
      <c r="G10" s="586"/>
    </row>
    <row r="11" spans="1:7" ht="18" customHeight="1" x14ac:dyDescent="0.2">
      <c r="A11" s="803" t="s">
        <v>807</v>
      </c>
      <c r="B11" s="83"/>
      <c r="C11" s="798"/>
      <c r="D11" s="798"/>
      <c r="E11" s="83"/>
      <c r="F11" s="83"/>
      <c r="G11" s="83"/>
    </row>
    <row r="12" spans="1:7" ht="18" customHeight="1" x14ac:dyDescent="0.2">
      <c r="A12" s="804" t="s">
        <v>808</v>
      </c>
      <c r="B12" s="509"/>
      <c r="C12" s="799"/>
      <c r="D12" s="799"/>
      <c r="E12" s="509"/>
      <c r="F12" s="509"/>
      <c r="G12" s="509"/>
    </row>
    <row r="13" spans="1:7" ht="18" customHeight="1" x14ac:dyDescent="0.2">
      <c r="A13" s="804" t="s">
        <v>809</v>
      </c>
      <c r="B13" s="509"/>
      <c r="C13" s="799"/>
      <c r="D13" s="799"/>
      <c r="E13" s="509"/>
      <c r="F13" s="509"/>
      <c r="G13" s="509"/>
    </row>
    <row r="14" spans="1:7" ht="18" customHeight="1" x14ac:dyDescent="0.2">
      <c r="A14" s="803" t="s">
        <v>810</v>
      </c>
      <c r="B14" s="509"/>
      <c r="C14" s="799"/>
      <c r="D14" s="799"/>
      <c r="E14" s="509"/>
      <c r="F14" s="509"/>
      <c r="G14" s="509"/>
    </row>
    <row r="15" spans="1:7" ht="30.95" customHeight="1" x14ac:dyDescent="0.2">
      <c r="A15" s="803" t="s">
        <v>811</v>
      </c>
      <c r="B15" s="509"/>
      <c r="C15" s="799"/>
      <c r="D15" s="799"/>
      <c r="E15" s="509"/>
      <c r="F15" s="509"/>
      <c r="G15" s="509"/>
    </row>
    <row r="16" spans="1:7" ht="18" customHeight="1" x14ac:dyDescent="0.2">
      <c r="A16" s="804" t="s">
        <v>812</v>
      </c>
      <c r="B16" s="509"/>
      <c r="C16" s="799"/>
      <c r="D16" s="799"/>
      <c r="E16" s="509"/>
      <c r="F16" s="509"/>
      <c r="G16" s="509"/>
    </row>
    <row r="17" spans="1:7" ht="18" customHeight="1" x14ac:dyDescent="0.2">
      <c r="A17" s="804" t="s">
        <v>813</v>
      </c>
      <c r="B17" s="806"/>
      <c r="C17" s="799"/>
      <c r="D17" s="799"/>
      <c r="E17" s="509"/>
      <c r="F17" s="509"/>
      <c r="G17" s="509"/>
    </row>
    <row r="18" spans="1:7" ht="18" customHeight="1" x14ac:dyDescent="0.2">
      <c r="A18" s="804" t="s">
        <v>814</v>
      </c>
      <c r="B18" s="808"/>
      <c r="C18" s="800"/>
      <c r="D18" s="800"/>
      <c r="E18" s="587"/>
      <c r="F18" s="587"/>
      <c r="G18" s="587"/>
    </row>
    <row r="19" spans="1:7" ht="15" customHeight="1" x14ac:dyDescent="0.2">
      <c r="A19" s="805"/>
      <c r="B19" s="801"/>
      <c r="C19" s="801"/>
      <c r="D19" s="801"/>
      <c r="E19" s="801"/>
      <c r="F19" s="801"/>
      <c r="G19" s="801"/>
    </row>
    <row r="20" spans="1:7" ht="15" customHeight="1" x14ac:dyDescent="0.2">
      <c r="A20" s="804" t="s">
        <v>815</v>
      </c>
      <c r="B20" s="807">
        <f>SUM(B10:B18)</f>
        <v>0</v>
      </c>
      <c r="C20" s="518">
        <f t="shared" ref="C20:D20" si="0">SUM(C10:C18)</f>
        <v>0</v>
      </c>
      <c r="D20" s="518">
        <f t="shared" si="0"/>
        <v>0</v>
      </c>
      <c r="E20" s="518">
        <f>SUM(E10:E18)</f>
        <v>0</v>
      </c>
      <c r="F20" s="518">
        <f>SUM(F10:F18)</f>
        <v>0</v>
      </c>
      <c r="G20" s="518">
        <f>SUM(G10:G18)</f>
        <v>0</v>
      </c>
    </row>
    <row r="21" spans="1:7" ht="30" customHeight="1" x14ac:dyDescent="0.2">
      <c r="A21" s="803" t="s">
        <v>816</v>
      </c>
      <c r="B21" s="588"/>
      <c r="C21" s="801"/>
      <c r="D21" s="801"/>
      <c r="E21" s="588"/>
      <c r="F21" s="588"/>
      <c r="G21" s="588"/>
    </row>
    <row r="22" spans="1:7" ht="15" customHeight="1" x14ac:dyDescent="0.2">
      <c r="A22" s="804" t="s">
        <v>817</v>
      </c>
      <c r="B22" s="509"/>
      <c r="C22" s="799"/>
      <c r="D22" s="799"/>
      <c r="E22" s="509"/>
      <c r="F22" s="509"/>
      <c r="G22" s="509"/>
    </row>
    <row r="23" spans="1:7" ht="15" customHeight="1" x14ac:dyDescent="0.2">
      <c r="A23" s="804" t="s">
        <v>818</v>
      </c>
      <c r="B23" s="509"/>
      <c r="C23" s="799"/>
      <c r="D23" s="799"/>
      <c r="E23" s="509"/>
      <c r="F23" s="509"/>
      <c r="G23" s="509"/>
    </row>
    <row r="24" spans="1:7" ht="15" customHeight="1" x14ac:dyDescent="0.2">
      <c r="A24" s="805"/>
      <c r="B24" s="801"/>
      <c r="C24" s="801"/>
      <c r="D24" s="801"/>
      <c r="E24" s="801"/>
      <c r="F24" s="801"/>
      <c r="G24" s="801"/>
    </row>
    <row r="25" spans="1:7" ht="30" customHeight="1" x14ac:dyDescent="0.2">
      <c r="A25" s="803" t="s">
        <v>819</v>
      </c>
      <c r="B25" s="518">
        <f>SUM(B20:B23)</f>
        <v>0</v>
      </c>
      <c r="C25" s="518">
        <f t="shared" ref="C25:D25" si="1">SUM(C20:C23)</f>
        <v>0</v>
      </c>
      <c r="D25" s="518">
        <f t="shared" si="1"/>
        <v>0</v>
      </c>
      <c r="E25" s="518">
        <f>SUM(E20:E23)</f>
        <v>0</v>
      </c>
      <c r="F25" s="518">
        <f>SUM(F20:F23)</f>
        <v>0</v>
      </c>
      <c r="G25" s="518">
        <f>SUM(G20:G23)</f>
        <v>0</v>
      </c>
    </row>
    <row r="26" spans="1:7" x14ac:dyDescent="0.2">
      <c r="A26" s="114"/>
      <c r="B26" s="116"/>
      <c r="C26" s="116"/>
      <c r="D26" s="116"/>
      <c r="E26" s="115"/>
      <c r="F26" s="115"/>
      <c r="G26" s="115"/>
    </row>
    <row r="27" spans="1:7" ht="27.95" customHeight="1" x14ac:dyDescent="0.2">
      <c r="A27" s="1192" t="s">
        <v>569</v>
      </c>
      <c r="B27" s="1192"/>
      <c r="C27" s="1192"/>
      <c r="D27" s="1192"/>
      <c r="E27" s="1192"/>
      <c r="F27" s="1192"/>
      <c r="G27" s="1192"/>
    </row>
  </sheetData>
  <sheetProtection algorithmName="SHA-512" hashValue="0vG6PWb/MVszD+5EnbK0atUAHBhLnNH1ZIMY7mCcci28Pfk9LPnu8Ku7WF/2ForxJ5pkSzbQVOwfid0h5Ydgpw==" saltValue="wwjo8T7D29R4C2YH3bQlEA==" spinCount="100000" sheet="1" objects="1" scenarios="1"/>
  <mergeCells count="1">
    <mergeCell ref="A27:G27"/>
  </mergeCells>
  <printOptions horizontalCentered="1"/>
  <pageMargins left="0.5" right="0.5" top="1" bottom="0.75" header="0.5" footer="0.5"/>
  <pageSetup scale="91" orientation="portrait" r:id="rId1"/>
  <headerFooter>
    <oddFooter>&amp;C&amp;9DUPLICATE AS NECESSARY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061-F56E-4FF0-B8AA-4194DAFF4005}">
  <sheetPr>
    <pageSetUpPr fitToPage="1"/>
  </sheetPr>
  <dimension ref="A1:G46"/>
  <sheetViews>
    <sheetView zoomScaleNormal="100" workbookViewId="0"/>
  </sheetViews>
  <sheetFormatPr defaultColWidth="9.6640625" defaultRowHeight="15" x14ac:dyDescent="0.2"/>
  <cols>
    <col min="1" max="1" width="14" style="30" customWidth="1"/>
    <col min="2" max="2" width="34.33203125" style="30" customWidth="1"/>
    <col min="3" max="6" width="12.44140625" style="30" customWidth="1"/>
    <col min="7" max="8" width="11.6640625" style="30" customWidth="1"/>
    <col min="9" max="16384" width="9.6640625" style="30"/>
  </cols>
  <sheetData>
    <row r="1" spans="1:7" s="32" customFormat="1" ht="15" customHeight="1" x14ac:dyDescent="0.25">
      <c r="A1" s="53" t="str">
        <f>CONCATENATE("Schedule ",Chklst!A26," - ",Chklst!B26)</f>
        <v>Schedule D-8 - Dues, Contributions and Advertising Adjustment</v>
      </c>
      <c r="C1" s="264"/>
      <c r="D1" s="264"/>
      <c r="E1" s="307" t="s">
        <v>60</v>
      </c>
      <c r="F1" s="308"/>
      <c r="G1" s="318"/>
    </row>
    <row r="2" spans="1:7" s="32" customFormat="1" ht="15" customHeight="1" x14ac:dyDescent="0.2">
      <c r="A2" s="3" t="str">
        <f>'Sch A'!$A$2</f>
        <v xml:space="preserve">SFN 941 (Rev. 05-24) </v>
      </c>
      <c r="C2" s="247"/>
      <c r="D2" s="306"/>
      <c r="E2" s="298" t="s">
        <v>142</v>
      </c>
      <c r="F2" s="299">
        <f>'Sch A'!$C$2</f>
        <v>45108</v>
      </c>
      <c r="G2" s="318"/>
    </row>
    <row r="3" spans="1:7" s="32" customFormat="1" ht="15" customHeight="1" x14ac:dyDescent="0.2">
      <c r="A3" s="302">
        <f>'Sch A'!$A$5</f>
        <v>0</v>
      </c>
      <c r="C3" s="264"/>
      <c r="D3" s="264"/>
      <c r="E3" s="300" t="s">
        <v>143</v>
      </c>
      <c r="F3" s="301">
        <f>'Sch A'!$C$3</f>
        <v>45473</v>
      </c>
      <c r="G3" s="318"/>
    </row>
    <row r="4" spans="1:7" s="32" customFormat="1" ht="15" customHeight="1" x14ac:dyDescent="0.2">
      <c r="C4" s="264"/>
      <c r="D4" s="264"/>
      <c r="E4" s="264"/>
      <c r="F4" s="264"/>
      <c r="G4" s="318"/>
    </row>
    <row r="5" spans="1:7" s="32" customFormat="1" ht="15" customHeight="1" x14ac:dyDescent="0.2">
      <c r="A5" s="1196" t="s">
        <v>802</v>
      </c>
      <c r="B5" s="1162"/>
      <c r="C5" s="1162"/>
      <c r="D5" s="1162"/>
      <c r="E5" s="1162"/>
      <c r="F5" s="1162"/>
      <c r="G5" s="179"/>
    </row>
    <row r="6" spans="1:7" ht="15" customHeight="1" x14ac:dyDescent="0.2">
      <c r="A6" s="796"/>
      <c r="B6" s="1197" t="s">
        <v>469</v>
      </c>
      <c r="C6" s="1198"/>
      <c r="D6" s="796"/>
      <c r="E6" s="797"/>
      <c r="F6" s="559" t="s">
        <v>463</v>
      </c>
    </row>
    <row r="7" spans="1:7" ht="15" customHeight="1" x14ac:dyDescent="0.2">
      <c r="A7" s="760"/>
      <c r="B7" s="1199"/>
      <c r="C7" s="1200"/>
      <c r="D7" s="1200"/>
      <c r="E7" s="1201"/>
      <c r="F7" s="118"/>
    </row>
    <row r="8" spans="1:7" ht="15" customHeight="1" x14ac:dyDescent="0.2">
      <c r="A8" s="760"/>
      <c r="B8" s="1193"/>
      <c r="C8" s="1194"/>
      <c r="D8" s="1194"/>
      <c r="E8" s="1195"/>
      <c r="F8" s="591"/>
    </row>
    <row r="9" spans="1:7" ht="15" customHeight="1" x14ac:dyDescent="0.2">
      <c r="A9" s="760"/>
      <c r="B9" s="1193"/>
      <c r="C9" s="1194"/>
      <c r="D9" s="1194"/>
      <c r="E9" s="1195"/>
      <c r="F9" s="591"/>
    </row>
    <row r="10" spans="1:7" ht="15" customHeight="1" x14ac:dyDescent="0.2">
      <c r="A10" s="760"/>
      <c r="B10" s="1193"/>
      <c r="C10" s="1194"/>
      <c r="D10" s="1194"/>
      <c r="E10" s="1195"/>
      <c r="F10" s="591"/>
    </row>
    <row r="11" spans="1:7" ht="15" customHeight="1" x14ac:dyDescent="0.2">
      <c r="A11" s="760"/>
      <c r="B11" s="1193"/>
      <c r="C11" s="1194"/>
      <c r="D11" s="1194"/>
      <c r="E11" s="1195"/>
      <c r="F11" s="591"/>
    </row>
    <row r="12" spans="1:7" ht="15" customHeight="1" x14ac:dyDescent="0.2">
      <c r="A12" s="760"/>
      <c r="B12" s="1193"/>
      <c r="C12" s="1194"/>
      <c r="D12" s="1194"/>
      <c r="E12" s="1195"/>
      <c r="F12" s="591"/>
    </row>
    <row r="13" spans="1:7" ht="15" customHeight="1" x14ac:dyDescent="0.2">
      <c r="A13" s="760"/>
      <c r="B13" s="1193"/>
      <c r="C13" s="1194"/>
      <c r="D13" s="1194"/>
      <c r="E13" s="1195"/>
      <c r="F13" s="591"/>
    </row>
    <row r="14" spans="1:7" ht="15" customHeight="1" x14ac:dyDescent="0.2">
      <c r="A14" s="760"/>
      <c r="B14" s="1193"/>
      <c r="C14" s="1194"/>
      <c r="D14" s="1194"/>
      <c r="E14" s="1195"/>
      <c r="F14" s="591"/>
    </row>
    <row r="15" spans="1:7" ht="15" customHeight="1" x14ac:dyDescent="0.2">
      <c r="A15" s="760"/>
      <c r="B15" s="1193"/>
      <c r="C15" s="1194"/>
      <c r="D15" s="1194"/>
      <c r="E15" s="1195"/>
      <c r="F15" s="591"/>
    </row>
    <row r="16" spans="1:7" ht="15" customHeight="1" x14ac:dyDescent="0.2">
      <c r="A16" s="760"/>
      <c r="B16" s="1193"/>
      <c r="C16" s="1194"/>
      <c r="D16" s="1194"/>
      <c r="E16" s="1195"/>
      <c r="F16" s="591"/>
    </row>
    <row r="17" spans="1:7" ht="15" customHeight="1" x14ac:dyDescent="0.25">
      <c r="A17" s="53"/>
      <c r="B17" s="53"/>
      <c r="E17" s="119" t="s">
        <v>32</v>
      </c>
      <c r="F17" s="592">
        <f>SUM(F7:F16)</f>
        <v>0</v>
      </c>
    </row>
    <row r="18" spans="1:7" ht="15" customHeight="1" x14ac:dyDescent="0.25">
      <c r="A18" s="53"/>
      <c r="B18" s="53"/>
      <c r="C18" s="53"/>
      <c r="G18" s="189"/>
    </row>
    <row r="19" spans="1:7" s="32" customFormat="1" ht="15" customHeight="1" x14ac:dyDescent="0.2">
      <c r="A19" s="791" t="s">
        <v>570</v>
      </c>
      <c r="B19" s="593"/>
      <c r="C19" s="593"/>
      <c r="D19" s="593"/>
      <c r="E19" s="593"/>
      <c r="F19" s="594"/>
    </row>
    <row r="20" spans="1:7" s="32" customFormat="1" ht="25.5" x14ac:dyDescent="0.2">
      <c r="A20" s="188"/>
      <c r="B20" s="188"/>
      <c r="C20" s="120"/>
      <c r="D20" s="36" t="s">
        <v>571</v>
      </c>
      <c r="E20" s="595" t="s">
        <v>572</v>
      </c>
      <c r="F20" s="121" t="s">
        <v>573</v>
      </c>
    </row>
    <row r="21" spans="1:7" ht="15" customHeight="1" x14ac:dyDescent="0.2">
      <c r="A21" s="81" t="s">
        <v>795</v>
      </c>
      <c r="B21" s="81"/>
      <c r="C21" s="81"/>
      <c r="D21" s="186"/>
      <c r="E21" s="596"/>
      <c r="F21" s="597"/>
    </row>
    <row r="22" spans="1:7" ht="15" customHeight="1" x14ac:dyDescent="0.2">
      <c r="A22" s="598" t="s">
        <v>574</v>
      </c>
      <c r="B22" s="598"/>
      <c r="C22" s="599">
        <f>SUM(D22:F22)</f>
        <v>0</v>
      </c>
      <c r="D22" s="600"/>
      <c r="E22" s="600"/>
      <c r="F22" s="600"/>
    </row>
    <row r="23" spans="1:7" ht="15" customHeight="1" x14ac:dyDescent="0.2">
      <c r="A23" s="598" t="s">
        <v>575</v>
      </c>
      <c r="B23" s="598"/>
      <c r="C23" s="599">
        <f>SUM(D23:F23)</f>
        <v>0</v>
      </c>
      <c r="D23" s="564"/>
      <c r="E23" s="600"/>
      <c r="F23" s="600"/>
    </row>
    <row r="24" spans="1:7" ht="15" customHeight="1" x14ac:dyDescent="0.2">
      <c r="A24" s="598" t="s">
        <v>576</v>
      </c>
      <c r="B24" s="598"/>
      <c r="C24" s="599">
        <f>SUM(D24:F24)</f>
        <v>0</v>
      </c>
      <c r="D24" s="600"/>
      <c r="E24" s="600"/>
      <c r="F24" s="600"/>
    </row>
    <row r="25" spans="1:7" ht="15" customHeight="1" x14ac:dyDescent="0.2">
      <c r="A25" s="601" t="s">
        <v>796</v>
      </c>
      <c r="B25" s="601"/>
      <c r="C25" s="564"/>
      <c r="D25" s="186"/>
      <c r="E25" s="596"/>
      <c r="F25" s="597"/>
    </row>
    <row r="26" spans="1:7" ht="15" customHeight="1" x14ac:dyDescent="0.2">
      <c r="A26" s="598" t="s">
        <v>577</v>
      </c>
      <c r="B26" s="598"/>
      <c r="C26" s="599">
        <f>SUM(D26:F26)</f>
        <v>0</v>
      </c>
      <c r="D26" s="187"/>
      <c r="E26" s="600"/>
      <c r="F26" s="564"/>
    </row>
    <row r="27" spans="1:7" ht="15" customHeight="1" x14ac:dyDescent="0.2">
      <c r="A27" s="598" t="s">
        <v>578</v>
      </c>
      <c r="B27" s="598"/>
      <c r="C27" s="599">
        <f>SUM(D27:F27)</f>
        <v>0</v>
      </c>
      <c r="D27" s="180"/>
      <c r="E27" s="600"/>
      <c r="F27" s="600"/>
    </row>
    <row r="28" spans="1:7" ht="15" customHeight="1" x14ac:dyDescent="0.2">
      <c r="A28" s="598" t="s">
        <v>579</v>
      </c>
      <c r="B28" s="598"/>
      <c r="C28" s="599">
        <f>SUM(D28:F28)</f>
        <v>0</v>
      </c>
      <c r="D28" s="600"/>
      <c r="E28" s="600"/>
      <c r="F28" s="600"/>
    </row>
    <row r="29" spans="1:7" ht="15" customHeight="1" x14ac:dyDescent="0.2">
      <c r="A29" s="601" t="s">
        <v>797</v>
      </c>
      <c r="B29" s="601"/>
      <c r="C29" s="564"/>
      <c r="D29" s="186"/>
      <c r="E29" s="596"/>
      <c r="F29" s="597"/>
    </row>
    <row r="30" spans="1:7" ht="15" customHeight="1" x14ac:dyDescent="0.2">
      <c r="A30" s="598" t="s">
        <v>580</v>
      </c>
      <c r="B30" s="598"/>
      <c r="C30" s="599">
        <f>SUM(D30:F30)</f>
        <v>0</v>
      </c>
      <c r="D30" s="564"/>
      <c r="E30" s="600"/>
      <c r="F30" s="564"/>
    </row>
    <row r="31" spans="1:7" ht="15" customHeight="1" x14ac:dyDescent="0.2">
      <c r="A31" s="598" t="s">
        <v>579</v>
      </c>
      <c r="B31" s="598"/>
      <c r="C31" s="599">
        <f>SUM(D31:F31)</f>
        <v>0</v>
      </c>
      <c r="D31" s="600"/>
      <c r="E31" s="600"/>
      <c r="F31" s="600"/>
    </row>
    <row r="32" spans="1:7" ht="15" customHeight="1" x14ac:dyDescent="0.2">
      <c r="A32" s="601" t="s">
        <v>798</v>
      </c>
      <c r="B32" s="601"/>
      <c r="C32" s="564"/>
      <c r="D32" s="186"/>
      <c r="E32" s="596"/>
      <c r="F32" s="597"/>
    </row>
    <row r="33" spans="1:7" ht="15" customHeight="1" x14ac:dyDescent="0.2">
      <c r="A33" s="598" t="s">
        <v>581</v>
      </c>
      <c r="B33" s="598"/>
      <c r="C33" s="599">
        <f>SUM(D33:F33)</f>
        <v>0</v>
      </c>
      <c r="D33" s="564"/>
      <c r="E33" s="600"/>
      <c r="F33" s="600"/>
    </row>
    <row r="34" spans="1:7" ht="15" customHeight="1" x14ac:dyDescent="0.2">
      <c r="A34" s="598" t="s">
        <v>579</v>
      </c>
      <c r="B34" s="598"/>
      <c r="C34" s="599">
        <f>SUM(D34:F34)</f>
        <v>0</v>
      </c>
      <c r="D34" s="600"/>
      <c r="E34" s="600"/>
      <c r="F34" s="600"/>
    </row>
    <row r="35" spans="1:7" ht="15" customHeight="1" x14ac:dyDescent="0.2">
      <c r="A35" s="601" t="s">
        <v>799</v>
      </c>
      <c r="B35" s="601"/>
      <c r="C35" s="564"/>
      <c r="D35" s="186"/>
      <c r="E35" s="596"/>
      <c r="F35" s="597"/>
    </row>
    <row r="36" spans="1:7" ht="15" customHeight="1" x14ac:dyDescent="0.2">
      <c r="A36" s="598" t="s">
        <v>582</v>
      </c>
      <c r="B36" s="598"/>
      <c r="C36" s="599">
        <f>SUM(D36:F36)</f>
        <v>0</v>
      </c>
      <c r="D36" s="600"/>
      <c r="E36" s="600"/>
      <c r="F36" s="600"/>
    </row>
    <row r="37" spans="1:7" ht="15" customHeight="1" x14ac:dyDescent="0.2">
      <c r="A37" s="598" t="s">
        <v>583</v>
      </c>
      <c r="B37" s="598"/>
      <c r="C37" s="599">
        <f>SUM(D37:F37)</f>
        <v>0</v>
      </c>
      <c r="D37" s="564"/>
      <c r="E37" s="600"/>
      <c r="F37" s="564"/>
    </row>
    <row r="38" spans="1:7" ht="15" customHeight="1" x14ac:dyDescent="0.2">
      <c r="A38" s="598" t="s">
        <v>579</v>
      </c>
      <c r="B38" s="598"/>
      <c r="C38" s="599">
        <f>SUM(D38:F38)</f>
        <v>0</v>
      </c>
      <c r="D38" s="600"/>
      <c r="E38" s="600"/>
      <c r="F38" s="600"/>
    </row>
    <row r="39" spans="1:7" ht="15" customHeight="1" x14ac:dyDescent="0.2">
      <c r="A39" s="792" t="s">
        <v>800</v>
      </c>
      <c r="B39" s="602"/>
      <c r="C39" s="599">
        <f>SUM(D39:F39)</f>
        <v>0</v>
      </c>
      <c r="D39" s="600"/>
      <c r="E39" s="600"/>
      <c r="F39" s="600"/>
    </row>
    <row r="40" spans="1:7" ht="15" customHeight="1" thickBot="1" x14ac:dyDescent="0.25">
      <c r="A40" s="793" t="s">
        <v>803</v>
      </c>
      <c r="B40" s="603"/>
      <c r="C40" s="604">
        <f>SUM(C21:C39)</f>
        <v>0</v>
      </c>
      <c r="D40" s="604">
        <f>SUM(D21:D39)</f>
        <v>0</v>
      </c>
      <c r="E40" s="604">
        <f>SUM(E21:E39)</f>
        <v>0</v>
      </c>
      <c r="F40" s="604">
        <f>SUM(F21:F39)</f>
        <v>0</v>
      </c>
    </row>
    <row r="41" spans="1:7" ht="15" customHeight="1" x14ac:dyDescent="0.2">
      <c r="A41" s="389" t="s">
        <v>804</v>
      </c>
      <c r="B41" s="605"/>
      <c r="C41" s="81"/>
      <c r="D41" s="81"/>
      <c r="E41" s="81"/>
      <c r="F41" s="185">
        <f>+F40</f>
        <v>0</v>
      </c>
    </row>
    <row r="42" spans="1:7" ht="15" customHeight="1" x14ac:dyDescent="0.2">
      <c r="A42" s="794" t="s">
        <v>805</v>
      </c>
      <c r="B42" s="606"/>
      <c r="C42" s="601"/>
      <c r="D42" s="601"/>
      <c r="E42" s="601"/>
      <c r="F42" s="184">
        <v>1500</v>
      </c>
    </row>
    <row r="43" spans="1:7" ht="15" customHeight="1" thickBot="1" x14ac:dyDescent="0.25">
      <c r="A43" s="795" t="s">
        <v>801</v>
      </c>
      <c r="B43" s="607"/>
      <c r="C43" s="607"/>
      <c r="D43" s="607"/>
      <c r="E43" s="608"/>
      <c r="F43" s="183">
        <f>IF($F$41&gt;1500,1500-F41,0)</f>
        <v>0</v>
      </c>
    </row>
    <row r="44" spans="1:7" s="115" customFormat="1" ht="15" customHeight="1" thickTop="1" x14ac:dyDescent="0.2">
      <c r="A44" s="122"/>
      <c r="B44" s="122"/>
      <c r="C44" s="266"/>
      <c r="D44" s="266"/>
      <c r="E44" s="266"/>
      <c r="F44" s="266"/>
      <c r="G44" s="123"/>
    </row>
    <row r="45" spans="1:7" ht="15" customHeight="1" x14ac:dyDescent="0.2">
      <c r="A45" s="32"/>
      <c r="B45" s="32"/>
      <c r="C45" s="115"/>
    </row>
    <row r="46" spans="1:7" ht="15" customHeight="1" x14ac:dyDescent="0.2"/>
  </sheetData>
  <sheetProtection algorithmName="SHA-512" hashValue="7A/YFlJ4Meg+LrfA65u7EFsTGEaOtRAungRQSnUlAe/Pv/0Ch21m96rwLFccNDeMzKiFv0BHOGugaAPjU6V86g==" saltValue="ZaC/OGDreV5l02TnbgyZbQ==" spinCount="100000" sheet="1" objects="1" scenarios="1"/>
  <mergeCells count="12">
    <mergeCell ref="B12:E12"/>
    <mergeCell ref="B13:E13"/>
    <mergeCell ref="B14:E14"/>
    <mergeCell ref="B15:E15"/>
    <mergeCell ref="B16:E16"/>
    <mergeCell ref="B9:E9"/>
    <mergeCell ref="B10:E10"/>
    <mergeCell ref="B11:E11"/>
    <mergeCell ref="A5:F5"/>
    <mergeCell ref="B6:C6"/>
    <mergeCell ref="B7:E7"/>
    <mergeCell ref="B8:E8"/>
  </mergeCells>
  <printOptions horizontalCentered="1"/>
  <pageMargins left="0.5" right="0.5" top="1" bottom="0.75" header="0.5" footer="0.25"/>
  <pageSetup scale="89" orientation="portrait" r:id="rId1"/>
  <headerFooter>
    <oddFooter>&amp;CPROVIDE DUES, CONTRIBUTIONS AND ADVERTISING ACCOUNT DETAIL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84B-DF2E-4937-AFD5-48F4545F0BD3}">
  <sheetPr>
    <pageSetUpPr fitToPage="1"/>
  </sheetPr>
  <dimension ref="A1:J35"/>
  <sheetViews>
    <sheetView zoomScaleNormal="100" workbookViewId="0"/>
  </sheetViews>
  <sheetFormatPr defaultColWidth="9.6640625" defaultRowHeight="15" x14ac:dyDescent="0.2"/>
  <cols>
    <col min="1" max="1" width="50.6640625" style="30" customWidth="1"/>
    <col min="2" max="2" width="20.6640625" style="30" customWidth="1"/>
    <col min="3" max="4" width="16.6640625" style="30" customWidth="1"/>
    <col min="5" max="5" width="9.6640625" style="30"/>
    <col min="6" max="6" width="9.6640625" style="30" hidden="1" customWidth="1"/>
    <col min="7" max="7" width="0.109375" style="30" hidden="1" customWidth="1"/>
    <col min="8" max="8" width="9.6640625" style="30" hidden="1" customWidth="1"/>
    <col min="9" max="10" width="0.109375" style="30" hidden="1" customWidth="1"/>
    <col min="11" max="16384" width="9.6640625" style="30"/>
  </cols>
  <sheetData>
    <row r="1" spans="1:7" s="32" customFormat="1" ht="15" customHeight="1" x14ac:dyDescent="0.25">
      <c r="A1" s="53" t="str">
        <f>CONCATENATE("Schedule ",Chklst!A27," - ",Chklst!B27)</f>
        <v>Schedule E - Summary of Home Office Costs</v>
      </c>
      <c r="B1" s="319"/>
      <c r="C1" s="321" t="s">
        <v>60</v>
      </c>
      <c r="D1" s="322"/>
    </row>
    <row r="2" spans="1:7" s="32" customFormat="1" ht="15" customHeight="1" x14ac:dyDescent="0.2">
      <c r="A2" s="3" t="str">
        <f>'Sch A'!$A$2</f>
        <v xml:space="preserve">SFN 941 (Rev. 05-24) </v>
      </c>
      <c r="B2" s="320"/>
      <c r="C2" s="323" t="s">
        <v>142</v>
      </c>
      <c r="D2" s="299">
        <f>'Sch A'!$C$2</f>
        <v>45108</v>
      </c>
    </row>
    <row r="3" spans="1:7" s="32" customFormat="1" ht="15" customHeight="1" x14ac:dyDescent="0.2">
      <c r="A3" s="302">
        <f>'Sch A'!$A$5</f>
        <v>0</v>
      </c>
      <c r="B3" s="319"/>
      <c r="C3" s="324" t="s">
        <v>143</v>
      </c>
      <c r="D3" s="301">
        <f>'Sch A'!$C$3</f>
        <v>45473</v>
      </c>
    </row>
    <row r="4" spans="1:7" ht="15" customHeight="1" x14ac:dyDescent="0.2">
      <c r="G4" s="117" t="s">
        <v>150</v>
      </c>
    </row>
    <row r="5" spans="1:7" ht="15" customHeight="1" x14ac:dyDescent="0.2">
      <c r="A5" s="388"/>
      <c r="B5" s="590"/>
      <c r="C5" s="609" t="s">
        <v>463</v>
      </c>
      <c r="D5" s="610"/>
      <c r="G5" s="117" t="s">
        <v>584</v>
      </c>
    </row>
    <row r="6" spans="1:7" ht="15" customHeight="1" x14ac:dyDescent="0.2">
      <c r="A6" s="50" t="s">
        <v>820</v>
      </c>
      <c r="B6" s="611"/>
      <c r="C6" s="810"/>
      <c r="D6" s="612">
        <f>'Sch C-4'!D15</f>
        <v>0</v>
      </c>
    </row>
    <row r="7" spans="1:7" ht="15" customHeight="1" x14ac:dyDescent="0.2">
      <c r="A7" s="589" t="s">
        <v>821</v>
      </c>
      <c r="B7" s="813"/>
      <c r="C7" s="811"/>
      <c r="D7" s="814"/>
    </row>
    <row r="8" spans="1:7" ht="15" customHeight="1" x14ac:dyDescent="0.2">
      <c r="A8" s="809" t="s">
        <v>822</v>
      </c>
      <c r="B8" s="813"/>
      <c r="C8" s="811"/>
      <c r="D8" s="173"/>
    </row>
    <row r="9" spans="1:7" ht="30.95" customHeight="1" x14ac:dyDescent="0.2">
      <c r="A9" s="1204" t="s">
        <v>823</v>
      </c>
      <c r="B9" s="1204"/>
      <c r="C9" s="812"/>
      <c r="D9" s="173"/>
    </row>
    <row r="10" spans="1:7" ht="15" customHeight="1" x14ac:dyDescent="0.2">
      <c r="A10" s="815" t="s">
        <v>824</v>
      </c>
      <c r="B10" s="797"/>
      <c r="C10" s="612">
        <f>SUM(B7:B9)</f>
        <v>0</v>
      </c>
      <c r="D10" s="174"/>
    </row>
    <row r="11" spans="1:7" ht="15" customHeight="1" x14ac:dyDescent="0.2">
      <c r="A11" s="816" t="s">
        <v>825</v>
      </c>
      <c r="B11" s="182"/>
      <c r="C11" s="564"/>
      <c r="D11" s="612">
        <f>D6+C10</f>
        <v>0</v>
      </c>
    </row>
    <row r="12" spans="1:7" ht="15" customHeight="1" x14ac:dyDescent="0.2">
      <c r="A12" s="815"/>
      <c r="B12" s="815"/>
      <c r="C12" s="817"/>
      <c r="D12" s="818"/>
    </row>
    <row r="13" spans="1:7" ht="15" customHeight="1" x14ac:dyDescent="0.2">
      <c r="A13" s="30" t="s">
        <v>826</v>
      </c>
      <c r="B13" s="819"/>
      <c r="C13" s="820"/>
      <c r="D13" s="175"/>
    </row>
    <row r="14" spans="1:7" ht="15" customHeight="1" x14ac:dyDescent="0.2">
      <c r="A14" s="1193"/>
      <c r="B14" s="1194"/>
      <c r="C14" s="1194"/>
      <c r="D14" s="1195"/>
    </row>
    <row r="15" spans="1:7" ht="15" customHeight="1" x14ac:dyDescent="0.2">
      <c r="A15" s="809" t="s">
        <v>827</v>
      </c>
      <c r="B15" s="821"/>
      <c r="C15" s="822"/>
      <c r="D15" s="613"/>
    </row>
    <row r="16" spans="1:7" ht="15" customHeight="1" x14ac:dyDescent="0.2">
      <c r="A16" s="816" t="s">
        <v>828</v>
      </c>
      <c r="B16" s="823"/>
      <c r="C16" s="824"/>
      <c r="D16" s="824"/>
    </row>
    <row r="17" spans="1:4" x14ac:dyDescent="0.2">
      <c r="A17" s="1193"/>
      <c r="B17" s="1194"/>
      <c r="C17" s="1194"/>
      <c r="D17" s="1195"/>
    </row>
    <row r="18" spans="1:4" x14ac:dyDescent="0.2">
      <c r="A18" s="1202" t="s">
        <v>829</v>
      </c>
      <c r="B18" s="1203"/>
      <c r="C18" s="30" t="s">
        <v>174</v>
      </c>
      <c r="D18" s="825"/>
    </row>
    <row r="19" spans="1:4" x14ac:dyDescent="0.2">
      <c r="A19" s="826" t="s">
        <v>830</v>
      </c>
      <c r="B19" s="819"/>
      <c r="C19" s="827"/>
      <c r="D19" s="828"/>
    </row>
    <row r="20" spans="1:4" x14ac:dyDescent="0.2">
      <c r="A20" s="1193"/>
      <c r="B20" s="1194"/>
      <c r="C20" s="1194"/>
      <c r="D20" s="1195"/>
    </row>
    <row r="21" spans="1:4" x14ac:dyDescent="0.2">
      <c r="A21" s="50" t="s">
        <v>831</v>
      </c>
      <c r="B21" s="755"/>
      <c r="C21" s="824"/>
      <c r="D21" s="824"/>
    </row>
    <row r="22" spans="1:4" x14ac:dyDescent="0.2">
      <c r="A22" s="1193"/>
      <c r="B22" s="1194"/>
      <c r="C22" s="1194"/>
      <c r="D22" s="1195"/>
    </row>
    <row r="23" spans="1:4" x14ac:dyDescent="0.2">
      <c r="A23" s="829"/>
      <c r="B23" s="829"/>
      <c r="C23" s="830"/>
      <c r="D23" s="830"/>
    </row>
    <row r="24" spans="1:4" x14ac:dyDescent="0.2">
      <c r="A24" s="809" t="s">
        <v>832</v>
      </c>
      <c r="B24" s="821"/>
      <c r="C24" s="796"/>
      <c r="D24" s="831"/>
    </row>
    <row r="25" spans="1:4" x14ac:dyDescent="0.2">
      <c r="A25" s="832" t="s">
        <v>63</v>
      </c>
      <c r="B25" s="833" t="s">
        <v>585</v>
      </c>
      <c r="C25" s="834" t="s">
        <v>586</v>
      </c>
      <c r="D25" s="835" t="s">
        <v>463</v>
      </c>
    </row>
    <row r="26" spans="1:4" x14ac:dyDescent="0.2">
      <c r="A26" s="836"/>
      <c r="B26" s="836"/>
      <c r="C26" s="836"/>
      <c r="D26" s="837"/>
    </row>
    <row r="27" spans="1:4" x14ac:dyDescent="0.2">
      <c r="A27" s="836"/>
      <c r="B27" s="836"/>
      <c r="C27" s="836"/>
      <c r="D27" s="837"/>
    </row>
    <row r="28" spans="1:4" x14ac:dyDescent="0.2">
      <c r="A28" s="836"/>
      <c r="B28" s="836"/>
      <c r="C28" s="836"/>
      <c r="D28" s="837"/>
    </row>
    <row r="29" spans="1:4" x14ac:dyDescent="0.2">
      <c r="A29" s="836"/>
      <c r="B29" s="836"/>
      <c r="C29" s="836"/>
      <c r="D29" s="837"/>
    </row>
    <row r="30" spans="1:4" x14ac:dyDescent="0.2">
      <c r="A30" s="836"/>
      <c r="B30" s="836"/>
      <c r="C30" s="836"/>
      <c r="D30" s="837"/>
    </row>
    <row r="31" spans="1:4" x14ac:dyDescent="0.2">
      <c r="A31" s="836"/>
      <c r="B31" s="836"/>
      <c r="C31" s="836"/>
      <c r="D31" s="837"/>
    </row>
    <row r="32" spans="1:4" x14ac:dyDescent="0.2">
      <c r="A32" s="836"/>
      <c r="B32" s="836"/>
      <c r="C32" s="836"/>
      <c r="D32" s="837"/>
    </row>
    <row r="33" spans="1:4" x14ac:dyDescent="0.2">
      <c r="A33" s="836"/>
      <c r="B33" s="836"/>
      <c r="C33" s="836"/>
      <c r="D33" s="837"/>
    </row>
    <row r="34" spans="1:4" x14ac:dyDescent="0.2">
      <c r="A34" s="836"/>
      <c r="B34" s="836"/>
      <c r="C34" s="836"/>
      <c r="D34" s="837"/>
    </row>
    <row r="35" spans="1:4" x14ac:dyDescent="0.2">
      <c r="A35" s="836"/>
      <c r="B35" s="836"/>
      <c r="C35" s="836"/>
      <c r="D35" s="837"/>
    </row>
  </sheetData>
  <sheetProtection algorithmName="SHA-512" hashValue="telnVKNH9VXqyqf4Ou4RIeu4Jyzv9NoTzzIsYdP7PJNMTXkjLEKhGoJZR8PJXuvnZCOc95xktrjoxzr0shNUtA==" saltValue="td+HgU8Hf1ltDnUOEztQDA==" spinCount="100000" sheet="1" objects="1" scenarios="1"/>
  <mergeCells count="6">
    <mergeCell ref="A22:D22"/>
    <mergeCell ref="A17:D17"/>
    <mergeCell ref="A18:B18"/>
    <mergeCell ref="A20:D20"/>
    <mergeCell ref="A9:B9"/>
    <mergeCell ref="A14:D14"/>
  </mergeCells>
  <dataValidations count="1">
    <dataValidation type="list" allowBlank="1" showInputMessage="1" showErrorMessage="1" sqref="D15 D19" xr:uid="{7D459FA5-862E-48E6-B267-30A571D78333}">
      <formula1>$F$3:$F$3</formula1>
    </dataValidation>
  </dataValidations>
  <printOptions horizontalCentered="1"/>
  <pageMargins left="0.5" right="0.5" top="1" bottom="0.75" header="0.5" footer="0.5"/>
  <pageSetup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070D-8D23-48F7-B212-48FC235A16B5}">
  <dimension ref="A1:G24"/>
  <sheetViews>
    <sheetView zoomScaleNormal="100" workbookViewId="0"/>
  </sheetViews>
  <sheetFormatPr defaultColWidth="10" defaultRowHeight="15" x14ac:dyDescent="0.2"/>
  <cols>
    <col min="1" max="1" width="15.21875" style="30" customWidth="1"/>
    <col min="2" max="2" width="33.33203125" style="30" customWidth="1"/>
    <col min="3" max="6" width="11.33203125" style="30" customWidth="1"/>
    <col min="7" max="7" width="10.77734375" style="30" customWidth="1"/>
    <col min="8" max="16384" width="10" style="30"/>
  </cols>
  <sheetData>
    <row r="1" spans="1:7" ht="15" customHeight="1" x14ac:dyDescent="0.25">
      <c r="A1" s="53" t="str">
        <f>CONCATENATE("Schedule ",Chklst!A28," - ",Chklst!B28)</f>
        <v>Schedule F - Interest Income</v>
      </c>
      <c r="B1" s="29"/>
      <c r="C1" s="29"/>
      <c r="D1" s="29"/>
      <c r="E1" s="29"/>
      <c r="F1" s="838" t="s">
        <v>60</v>
      </c>
      <c r="G1" s="839"/>
    </row>
    <row r="2" spans="1:7" ht="15" customHeight="1" x14ac:dyDescent="0.2">
      <c r="A2" s="3" t="str">
        <f>'Sch A'!$A$2</f>
        <v xml:space="preserve">SFN 941 (Rev. 05-24) </v>
      </c>
      <c r="D2" s="32"/>
      <c r="E2" s="32"/>
      <c r="F2" s="244" t="s">
        <v>29</v>
      </c>
      <c r="G2" s="299">
        <f>'Sch A'!$C$2</f>
        <v>45108</v>
      </c>
    </row>
    <row r="3" spans="1:7" s="32" customFormat="1" ht="15" customHeight="1" x14ac:dyDescent="0.2">
      <c r="A3" s="302">
        <f>'Sch A'!$A$5</f>
        <v>0</v>
      </c>
      <c r="D3" s="840"/>
      <c r="E3" s="840"/>
      <c r="F3" s="841" t="s">
        <v>30</v>
      </c>
      <c r="G3" s="301">
        <f>'Sch A'!$C$3</f>
        <v>45473</v>
      </c>
    </row>
    <row r="4" spans="1:7" ht="15" customHeight="1" x14ac:dyDescent="0.2">
      <c r="A4" s="32"/>
      <c r="D4" s="32"/>
      <c r="E4" s="32"/>
      <c r="F4" s="32"/>
      <c r="G4" s="32"/>
    </row>
    <row r="5" spans="1:7" ht="15" customHeight="1" x14ac:dyDescent="0.2">
      <c r="A5" s="614" t="s">
        <v>103</v>
      </c>
      <c r="B5" s="842"/>
      <c r="C5" s="842"/>
      <c r="D5" s="842"/>
      <c r="E5" s="842"/>
      <c r="F5" s="842"/>
      <c r="G5" s="843"/>
    </row>
    <row r="6" spans="1:7" s="33" customFormat="1" ht="15" customHeight="1" x14ac:dyDescent="0.2">
      <c r="A6" s="844" t="s">
        <v>587</v>
      </c>
      <c r="B6" s="32"/>
      <c r="C6" s="32"/>
      <c r="D6" s="32"/>
      <c r="E6" s="32"/>
      <c r="F6" s="32"/>
      <c r="G6" s="845"/>
    </row>
    <row r="7" spans="1:7" ht="15" customHeight="1" x14ac:dyDescent="0.2">
      <c r="A7" s="846"/>
      <c r="B7" s="847"/>
      <c r="C7" s="847"/>
      <c r="D7" s="847"/>
      <c r="E7" s="847"/>
      <c r="F7" s="847"/>
      <c r="G7" s="797"/>
    </row>
    <row r="8" spans="1:7" ht="15" customHeight="1" x14ac:dyDescent="0.2">
      <c r="A8" s="614" t="s">
        <v>588</v>
      </c>
      <c r="B8" s="842"/>
      <c r="C8" s="842"/>
      <c r="D8" s="842"/>
      <c r="E8" s="842"/>
      <c r="F8" s="842"/>
      <c r="G8" s="797"/>
    </row>
    <row r="9" spans="1:7" ht="15" customHeight="1" x14ac:dyDescent="0.2">
      <c r="A9" s="848" t="s">
        <v>589</v>
      </c>
      <c r="B9" s="849" t="s">
        <v>63</v>
      </c>
      <c r="C9" s="850"/>
      <c r="D9" s="850"/>
      <c r="E9" s="850"/>
      <c r="F9" s="851"/>
      <c r="G9" s="852" t="s">
        <v>463</v>
      </c>
    </row>
    <row r="10" spans="1:7" ht="15" customHeight="1" x14ac:dyDescent="0.2">
      <c r="A10" s="853"/>
      <c r="B10" s="1205"/>
      <c r="C10" s="1206"/>
      <c r="D10" s="1206"/>
      <c r="E10" s="1206"/>
      <c r="F10" s="1207"/>
      <c r="G10" s="854"/>
    </row>
    <row r="11" spans="1:7" ht="15" customHeight="1" x14ac:dyDescent="0.2">
      <c r="A11" s="853"/>
      <c r="B11" s="1205"/>
      <c r="C11" s="1206"/>
      <c r="D11" s="1206"/>
      <c r="E11" s="1206"/>
      <c r="F11" s="1207"/>
      <c r="G11" s="854"/>
    </row>
    <row r="12" spans="1:7" ht="15" customHeight="1" x14ac:dyDescent="0.2">
      <c r="A12" s="853"/>
      <c r="B12" s="1205"/>
      <c r="C12" s="1206"/>
      <c r="D12" s="1206"/>
      <c r="E12" s="1206"/>
      <c r="F12" s="1207"/>
      <c r="G12" s="854"/>
    </row>
    <row r="13" spans="1:7" ht="15" customHeight="1" x14ac:dyDescent="0.2">
      <c r="A13" s="853"/>
      <c r="B13" s="1205"/>
      <c r="C13" s="1206"/>
      <c r="D13" s="1206"/>
      <c r="E13" s="1206"/>
      <c r="F13" s="1207"/>
      <c r="G13" s="854"/>
    </row>
    <row r="14" spans="1:7" ht="15" customHeight="1" thickBot="1" x14ac:dyDescent="0.25">
      <c r="A14" s="855"/>
      <c r="B14" s="705"/>
      <c r="C14" s="705"/>
      <c r="D14" s="856"/>
      <c r="E14" s="856"/>
      <c r="F14" s="857"/>
      <c r="G14" s="858">
        <f>SUM(G10:G13)</f>
        <v>0</v>
      </c>
    </row>
    <row r="15" spans="1:7" ht="15" customHeight="1" thickTop="1" x14ac:dyDescent="0.2">
      <c r="A15" s="355"/>
      <c r="F15" s="859"/>
      <c r="G15" s="860"/>
    </row>
    <row r="16" spans="1:7" ht="15" customHeight="1" x14ac:dyDescent="0.2">
      <c r="A16" s="614" t="s">
        <v>833</v>
      </c>
      <c r="B16" s="861"/>
      <c r="C16" s="862"/>
      <c r="D16" s="862"/>
      <c r="E16" s="862"/>
      <c r="F16" s="863"/>
      <c r="G16" s="864"/>
    </row>
    <row r="17" spans="1:7" ht="15" customHeight="1" x14ac:dyDescent="0.2">
      <c r="A17" s="865" t="s">
        <v>589</v>
      </c>
      <c r="B17" s="861" t="s">
        <v>63</v>
      </c>
      <c r="C17" s="862"/>
      <c r="D17" s="862"/>
      <c r="E17" s="863"/>
      <c r="F17" s="866" t="s">
        <v>463</v>
      </c>
      <c r="G17" s="866" t="s">
        <v>463</v>
      </c>
    </row>
    <row r="18" spans="1:7" ht="15" customHeight="1" x14ac:dyDescent="0.2">
      <c r="A18" s="853"/>
      <c r="B18" s="1205"/>
      <c r="C18" s="1206"/>
      <c r="D18" s="1206"/>
      <c r="E18" s="1206"/>
      <c r="F18" s="1207"/>
      <c r="G18" s="854"/>
    </row>
    <row r="19" spans="1:7" ht="15" customHeight="1" x14ac:dyDescent="0.2">
      <c r="A19" s="853"/>
      <c r="B19" s="1205"/>
      <c r="C19" s="1206"/>
      <c r="D19" s="1206"/>
      <c r="E19" s="1206"/>
      <c r="F19" s="1207"/>
      <c r="G19" s="854"/>
    </row>
    <row r="20" spans="1:7" ht="15" customHeight="1" x14ac:dyDescent="0.2">
      <c r="A20" s="853"/>
      <c r="B20" s="1205"/>
      <c r="C20" s="1206"/>
      <c r="D20" s="1206"/>
      <c r="E20" s="1206"/>
      <c r="F20" s="1207"/>
      <c r="G20" s="854"/>
    </row>
    <row r="21" spans="1:7" ht="15" customHeight="1" x14ac:dyDescent="0.2">
      <c r="A21" s="853"/>
      <c r="B21" s="1205"/>
      <c r="C21" s="1206"/>
      <c r="D21" s="1206"/>
      <c r="E21" s="1206"/>
      <c r="F21" s="1207"/>
      <c r="G21" s="854"/>
    </row>
    <row r="22" spans="1:7" ht="15" customHeight="1" x14ac:dyDescent="0.2">
      <c r="A22" s="855"/>
      <c r="B22" s="705"/>
      <c r="C22" s="705"/>
      <c r="D22" s="856"/>
      <c r="E22" s="856"/>
      <c r="F22" s="857"/>
      <c r="G22" s="1033">
        <f>SUM(G18:G21)</f>
        <v>0</v>
      </c>
    </row>
    <row r="23" spans="1:7" ht="15.75" thickBot="1" x14ac:dyDescent="0.25">
      <c r="G23" s="1032">
        <f>G14+G22</f>
        <v>0</v>
      </c>
    </row>
    <row r="24" spans="1:7" ht="15.75" thickTop="1" x14ac:dyDescent="0.2"/>
  </sheetData>
  <sheetProtection algorithmName="SHA-512" hashValue="PfmTuwm/WzBWaP3InDDKh4WgqvBXhVZzKAmEEC3KGSRvoHFE/jQcVibNoea0x9oD/OUdNU+zV44vHy1YZaknJQ==" saltValue="OIVh185kMM0JnRswD5Xs1A==" spinCount="100000" sheet="1" objects="1" scenarios="1"/>
  <mergeCells count="8">
    <mergeCell ref="B18:F18"/>
    <mergeCell ref="B19:F19"/>
    <mergeCell ref="B20:F20"/>
    <mergeCell ref="B21:F21"/>
    <mergeCell ref="B10:F10"/>
    <mergeCell ref="B11:F11"/>
    <mergeCell ref="B12:F12"/>
    <mergeCell ref="B13:F13"/>
  </mergeCells>
  <printOptions horizontalCentered="1"/>
  <pageMargins left="0.5" right="0.5" top="1" bottom="0.75" header="0.5" footer="0.5"/>
  <pageSetup scale="77" fitToHeight="3"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50937-7825-4E0E-8509-A51C5747592D}">
  <sheetPr>
    <pageSetUpPr fitToPage="1"/>
  </sheetPr>
  <dimension ref="A1:D50"/>
  <sheetViews>
    <sheetView zoomScaleNormal="100" workbookViewId="0"/>
  </sheetViews>
  <sheetFormatPr defaultColWidth="10" defaultRowHeight="15" x14ac:dyDescent="0.2"/>
  <cols>
    <col min="1" max="1" width="55.21875" style="30" customWidth="1"/>
    <col min="2" max="4" width="10.77734375" style="30" customWidth="1"/>
    <col min="5" max="16384" width="10" style="30"/>
  </cols>
  <sheetData>
    <row r="1" spans="1:4" ht="15" customHeight="1" x14ac:dyDescent="0.25">
      <c r="A1" s="53" t="str">
        <f>CONCATENATE("Schedule ",Chklst!A29," - ",Chklst!B29)</f>
        <v>Schedule G - Compensation</v>
      </c>
      <c r="B1" s="29"/>
      <c r="C1" s="872" t="s">
        <v>60</v>
      </c>
      <c r="D1" s="873"/>
    </row>
    <row r="2" spans="1:4" ht="15" customHeight="1" x14ac:dyDescent="0.2">
      <c r="A2" s="3" t="str">
        <f>'Sch A'!$A$2</f>
        <v xml:space="preserve">SFN 941 (Rev. 05-24) </v>
      </c>
      <c r="B2" s="32"/>
      <c r="C2" s="244" t="s">
        <v>29</v>
      </c>
      <c r="D2" s="299">
        <f>'Sch A'!$C$2</f>
        <v>45108</v>
      </c>
    </row>
    <row r="3" spans="1:4" s="32" customFormat="1" ht="15" customHeight="1" x14ac:dyDescent="0.2">
      <c r="A3" s="302">
        <f>'Sch A'!$A$5</f>
        <v>0</v>
      </c>
      <c r="B3" s="840"/>
      <c r="C3" s="841" t="s">
        <v>30</v>
      </c>
      <c r="D3" s="301">
        <f>'Sch A'!$C$3</f>
        <v>45473</v>
      </c>
    </row>
    <row r="4" spans="1:4" ht="15" customHeight="1" x14ac:dyDescent="0.2">
      <c r="B4" s="113"/>
      <c r="C4" s="32"/>
      <c r="D4" s="113"/>
    </row>
    <row r="5" spans="1:4" s="115" customFormat="1" ht="24" customHeight="1" x14ac:dyDescent="0.2">
      <c r="A5" s="1210" t="s">
        <v>590</v>
      </c>
      <c r="B5" s="1211"/>
      <c r="C5" s="1211"/>
      <c r="D5" s="1212"/>
    </row>
    <row r="6" spans="1:4" s="142" customFormat="1" ht="15" customHeight="1" x14ac:dyDescent="0.2">
      <c r="A6" s="874" t="s">
        <v>834</v>
      </c>
      <c r="B6" s="1208"/>
      <c r="C6" s="1208"/>
      <c r="D6" s="1209"/>
    </row>
    <row r="7" spans="1:4" s="142" customFormat="1" ht="15" customHeight="1" x14ac:dyDescent="0.2">
      <c r="A7" s="1213"/>
      <c r="B7" s="1214"/>
      <c r="C7" s="1214"/>
      <c r="D7" s="1215"/>
    </row>
    <row r="8" spans="1:4" s="142" customFormat="1" ht="15" customHeight="1" x14ac:dyDescent="0.2">
      <c r="A8" s="874" t="s">
        <v>835</v>
      </c>
      <c r="B8" s="1208"/>
      <c r="C8" s="1208"/>
      <c r="D8" s="1209"/>
    </row>
    <row r="9" spans="1:4" s="142" customFormat="1" ht="15" customHeight="1" x14ac:dyDescent="0.2">
      <c r="A9" s="1213"/>
      <c r="B9" s="1214"/>
      <c r="C9" s="1214"/>
      <c r="D9" s="1215"/>
    </row>
    <row r="10" spans="1:4" s="142" customFormat="1" ht="15" customHeight="1" x14ac:dyDescent="0.2">
      <c r="A10" s="874" t="s">
        <v>836</v>
      </c>
      <c r="B10" s="1208"/>
      <c r="C10" s="1208"/>
      <c r="D10" s="1209"/>
    </row>
    <row r="11" spans="1:4" s="142" customFormat="1" ht="15" customHeight="1" x14ac:dyDescent="0.2">
      <c r="A11" s="1213"/>
      <c r="B11" s="1214"/>
      <c r="C11" s="1214"/>
      <c r="D11" s="1215"/>
    </row>
    <row r="12" spans="1:4" s="142" customFormat="1" ht="15" customHeight="1" x14ac:dyDescent="0.2">
      <c r="A12" s="874" t="s">
        <v>837</v>
      </c>
      <c r="B12" s="1208"/>
      <c r="C12" s="1208"/>
      <c r="D12" s="1209"/>
    </row>
    <row r="13" spans="1:4" s="142" customFormat="1" ht="15" customHeight="1" x14ac:dyDescent="0.2">
      <c r="A13" s="1213"/>
      <c r="B13" s="1214"/>
      <c r="C13" s="1214"/>
      <c r="D13" s="1215"/>
    </row>
    <row r="14" spans="1:4" s="142" customFormat="1" ht="15" customHeight="1" x14ac:dyDescent="0.2">
      <c r="A14" s="875" t="s">
        <v>838</v>
      </c>
      <c r="B14" s="876"/>
      <c r="C14" s="876"/>
      <c r="D14" s="877"/>
    </row>
    <row r="15" spans="1:4" s="142" customFormat="1" ht="15" customHeight="1" x14ac:dyDescent="0.2">
      <c r="A15" s="1213"/>
      <c r="B15" s="1214"/>
      <c r="C15" s="1214"/>
      <c r="D15" s="1215"/>
    </row>
    <row r="16" spans="1:4" s="142" customFormat="1" ht="15" customHeight="1" x14ac:dyDescent="0.2">
      <c r="A16" s="875" t="s">
        <v>839</v>
      </c>
      <c r="B16" s="876"/>
      <c r="C16" s="876"/>
      <c r="D16" s="877"/>
    </row>
    <row r="17" spans="1:4" s="142" customFormat="1" ht="15" customHeight="1" x14ac:dyDescent="0.2">
      <c r="A17" s="1213"/>
      <c r="B17" s="1214"/>
      <c r="C17" s="1214"/>
      <c r="D17" s="1215"/>
    </row>
    <row r="18" spans="1:4" s="142" customFormat="1" ht="15" customHeight="1" x14ac:dyDescent="0.2">
      <c r="A18" s="875" t="s">
        <v>840</v>
      </c>
      <c r="B18" s="878"/>
      <c r="C18" s="878"/>
      <c r="D18" s="879"/>
    </row>
    <row r="19" spans="1:4" s="142" customFormat="1" ht="15" customHeight="1" x14ac:dyDescent="0.2">
      <c r="A19" s="1213"/>
      <c r="B19" s="1214"/>
      <c r="C19" s="1214"/>
      <c r="D19" s="1215"/>
    </row>
    <row r="20" spans="1:4" s="142" customFormat="1" ht="15" customHeight="1" x14ac:dyDescent="0.2">
      <c r="A20" s="875" t="s">
        <v>841</v>
      </c>
      <c r="B20" s="878"/>
      <c r="C20" s="878"/>
      <c r="D20" s="879"/>
    </row>
    <row r="21" spans="1:4" s="142" customFormat="1" ht="15" customHeight="1" x14ac:dyDescent="0.2">
      <c r="A21" s="1213"/>
      <c r="B21" s="1214"/>
      <c r="C21" s="1214"/>
      <c r="D21" s="1215"/>
    </row>
    <row r="22" spans="1:4" ht="15" customHeight="1" x14ac:dyDescent="0.2">
      <c r="A22" s="880"/>
      <c r="B22" s="881"/>
      <c r="C22" s="881"/>
      <c r="D22" s="881"/>
    </row>
    <row r="23" spans="1:4" ht="15" customHeight="1" x14ac:dyDescent="0.2">
      <c r="A23" s="30" t="s">
        <v>592</v>
      </c>
      <c r="B23" s="882"/>
      <c r="C23" s="882"/>
      <c r="D23" s="882"/>
    </row>
    <row r="24" spans="1:4" ht="15" customHeight="1" x14ac:dyDescent="0.2">
      <c r="A24" s="761"/>
      <c r="B24" s="1216" t="s">
        <v>593</v>
      </c>
      <c r="C24" s="1217"/>
      <c r="D24" s="1218"/>
    </row>
    <row r="25" spans="1:4" ht="28.5" x14ac:dyDescent="0.3">
      <c r="A25" s="809" t="s">
        <v>594</v>
      </c>
      <c r="B25" s="883" t="s">
        <v>595</v>
      </c>
      <c r="C25" s="884" t="s">
        <v>596</v>
      </c>
      <c r="D25" s="885" t="s">
        <v>463</v>
      </c>
    </row>
    <row r="26" spans="1:4" ht="15" customHeight="1" x14ac:dyDescent="0.2">
      <c r="A26" s="886"/>
      <c r="B26" s="869"/>
      <c r="C26" s="887"/>
      <c r="D26" s="888">
        <f>ROUND(+B26*C26,0)</f>
        <v>0</v>
      </c>
    </row>
    <row r="27" spans="1:4" ht="15" customHeight="1" x14ac:dyDescent="0.2">
      <c r="A27" s="886"/>
      <c r="B27" s="869"/>
      <c r="C27" s="887"/>
      <c r="D27" s="888">
        <f>ROUND(+B27*C27,0)</f>
        <v>0</v>
      </c>
    </row>
    <row r="28" spans="1:4" ht="15" customHeight="1" x14ac:dyDescent="0.2">
      <c r="A28" s="886"/>
      <c r="B28" s="869"/>
      <c r="C28" s="887"/>
      <c r="D28" s="888">
        <f>ROUND(+B28*C28,0)</f>
        <v>0</v>
      </c>
    </row>
    <row r="29" spans="1:4" ht="15" customHeight="1" x14ac:dyDescent="0.2">
      <c r="A29" s="886"/>
      <c r="B29" s="870"/>
      <c r="C29" s="887"/>
      <c r="D29" s="888">
        <f>ROUND(+B29*C29,0)</f>
        <v>0</v>
      </c>
    </row>
    <row r="30" spans="1:4" ht="15" customHeight="1" x14ac:dyDescent="0.2">
      <c r="A30" s="889"/>
      <c r="B30" s="890"/>
      <c r="C30" s="887"/>
      <c r="D30" s="891">
        <f>ROUND(+B30*C30,0)</f>
        <v>0</v>
      </c>
    </row>
    <row r="31" spans="1:4" ht="15" customHeight="1" thickBot="1" x14ac:dyDescent="0.25">
      <c r="B31" s="892">
        <f>SUM(B26:B30)</f>
        <v>0</v>
      </c>
      <c r="C31" s="893"/>
      <c r="D31" s="894">
        <f>SUM(D26:D30)</f>
        <v>0</v>
      </c>
    </row>
    <row r="32" spans="1:4" ht="15" customHeight="1" thickTop="1" x14ac:dyDescent="0.2"/>
    <row r="33" spans="1:4" ht="15" customHeight="1" x14ac:dyDescent="0.2">
      <c r="A33" s="589" t="s">
        <v>597</v>
      </c>
      <c r="B33" s="797"/>
      <c r="C33" s="895"/>
      <c r="D33" s="896">
        <f>+D31</f>
        <v>0</v>
      </c>
    </row>
    <row r="34" spans="1:4" ht="15" customHeight="1" x14ac:dyDescent="0.2">
      <c r="A34" s="616" t="s">
        <v>598</v>
      </c>
      <c r="B34" s="797"/>
      <c r="C34" s="897"/>
      <c r="D34" s="898"/>
    </row>
    <row r="35" spans="1:4" ht="15" customHeight="1" x14ac:dyDescent="0.2">
      <c r="A35" s="616" t="s">
        <v>599</v>
      </c>
      <c r="B35" s="797"/>
      <c r="C35" s="897"/>
      <c r="D35" s="899"/>
    </row>
    <row r="36" spans="1:4" ht="15" customHeight="1" x14ac:dyDescent="0.2">
      <c r="A36" s="616" t="s">
        <v>600</v>
      </c>
      <c r="B36" s="797"/>
      <c r="C36" s="900"/>
      <c r="D36" s="901"/>
    </row>
    <row r="37" spans="1:4" ht="15" customHeight="1" x14ac:dyDescent="0.2">
      <c r="A37" s="902" t="s">
        <v>598</v>
      </c>
      <c r="B37" s="797"/>
      <c r="C37" s="903"/>
      <c r="D37" s="904"/>
    </row>
    <row r="38" spans="1:4" ht="15" customHeight="1" x14ac:dyDescent="0.2">
      <c r="A38" s="902" t="s">
        <v>601</v>
      </c>
      <c r="B38" s="797"/>
      <c r="C38" s="903"/>
      <c r="D38" s="905"/>
    </row>
    <row r="39" spans="1:4" ht="15" customHeight="1" x14ac:dyDescent="0.2">
      <c r="A39" s="902" t="s">
        <v>579</v>
      </c>
      <c r="B39" s="797"/>
      <c r="C39" s="871"/>
      <c r="D39" s="906">
        <f>SUM(C37:C39)</f>
        <v>0</v>
      </c>
    </row>
    <row r="40" spans="1:4" ht="15" customHeight="1" x14ac:dyDescent="0.2">
      <c r="A40" s="907" t="s">
        <v>602</v>
      </c>
      <c r="B40" s="797"/>
      <c r="C40" s="897"/>
      <c r="D40" s="908"/>
    </row>
    <row r="41" spans="1:4" ht="15" customHeight="1" x14ac:dyDescent="0.2">
      <c r="A41" s="907" t="s">
        <v>603</v>
      </c>
      <c r="B41" s="797"/>
      <c r="C41" s="897"/>
      <c r="D41" s="908"/>
    </row>
    <row r="42" spans="1:4" ht="15" customHeight="1" x14ac:dyDescent="0.2">
      <c r="A42" s="909" t="s">
        <v>604</v>
      </c>
      <c r="B42" s="797"/>
      <c r="C42" s="897"/>
      <c r="D42" s="908"/>
    </row>
    <row r="43" spans="1:4" ht="15" customHeight="1" x14ac:dyDescent="0.2">
      <c r="A43" s="907" t="s">
        <v>605</v>
      </c>
      <c r="B43" s="797"/>
      <c r="C43" s="897"/>
      <c r="D43" s="908"/>
    </row>
    <row r="44" spans="1:4" ht="15" customHeight="1" x14ac:dyDescent="0.2">
      <c r="A44" s="809" t="s">
        <v>606</v>
      </c>
      <c r="B44" s="797"/>
      <c r="C44" s="897"/>
      <c r="D44" s="908"/>
    </row>
    <row r="45" spans="1:4" ht="15" customHeight="1" x14ac:dyDescent="0.2">
      <c r="A45" s="809" t="s">
        <v>607</v>
      </c>
      <c r="B45" s="797"/>
      <c r="C45" s="897"/>
      <c r="D45" s="908"/>
    </row>
    <row r="46" spans="1:4" ht="15" customHeight="1" x14ac:dyDescent="0.2">
      <c r="A46" s="809" t="s">
        <v>608</v>
      </c>
      <c r="B46" s="797"/>
      <c r="C46" s="897"/>
      <c r="D46" s="910">
        <f>SUM(D33:D44)-D45</f>
        <v>0</v>
      </c>
    </row>
    <row r="47" spans="1:4" ht="15" customHeight="1" x14ac:dyDescent="0.2">
      <c r="A47" s="911" t="s">
        <v>609</v>
      </c>
      <c r="B47" s="797"/>
      <c r="C47" s="897"/>
      <c r="D47" s="912"/>
    </row>
    <row r="48" spans="1:4" ht="15" customHeight="1" x14ac:dyDescent="0.2">
      <c r="A48" s="809" t="s">
        <v>610</v>
      </c>
      <c r="B48" s="797"/>
      <c r="C48" s="913"/>
      <c r="D48" s="914">
        <f>ROUND(+D46*D47,0)</f>
        <v>0</v>
      </c>
    </row>
    <row r="49" spans="1:1" ht="15" customHeight="1" x14ac:dyDescent="0.2">
      <c r="A49" s="915" t="s">
        <v>842</v>
      </c>
    </row>
    <row r="50" spans="1:1" ht="15" customHeight="1" x14ac:dyDescent="0.2">
      <c r="A50" s="915" t="s">
        <v>843</v>
      </c>
    </row>
  </sheetData>
  <sheetProtection algorithmName="SHA-512" hashValue="rf/pKhAgHM6qrt5BR+A5vz2a0dgWRbzMIDH8/YNtGGA8ICzDNGkJ3z85D0rUCxlSQ6Uc8OhyAW8cPPpIhqAdRw==" saltValue="HW+0zI7GMszbT2b63t1RSA==" spinCount="100000" sheet="1" objects="1" scenarios="1"/>
  <mergeCells count="14">
    <mergeCell ref="A21:D21"/>
    <mergeCell ref="B24:D24"/>
    <mergeCell ref="A11:D11"/>
    <mergeCell ref="B12:D12"/>
    <mergeCell ref="A13:D13"/>
    <mergeCell ref="A15:D15"/>
    <mergeCell ref="A17:D17"/>
    <mergeCell ref="A19:D19"/>
    <mergeCell ref="B10:D10"/>
    <mergeCell ref="A5:D5"/>
    <mergeCell ref="B6:D6"/>
    <mergeCell ref="A7:D7"/>
    <mergeCell ref="B8:D8"/>
    <mergeCell ref="A9:D9"/>
  </mergeCells>
  <printOptions horizontalCentered="1"/>
  <pageMargins left="0.5" right="0.5" top="1" bottom="0.75" header="0.5" footer="0.25"/>
  <pageSetup scale="88" orientation="portrait" r:id="rId1"/>
  <headerFooter>
    <oddFooter>&amp;CDUPLICATE AS NECESSARY</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5979-CDD5-4D4B-B6D4-B0F3FCB4DE8E}">
  <sheetPr>
    <pageSetUpPr fitToPage="1"/>
  </sheetPr>
  <dimension ref="A1:E68"/>
  <sheetViews>
    <sheetView zoomScaleNormal="100" workbookViewId="0">
      <selection activeCell="B1" sqref="B1"/>
    </sheetView>
  </sheetViews>
  <sheetFormatPr defaultColWidth="10" defaultRowHeight="15" x14ac:dyDescent="0.2"/>
  <cols>
    <col min="1" max="1" width="3.6640625" style="30" customWidth="1"/>
    <col min="2" max="2" width="12.33203125" style="30" customWidth="1"/>
    <col min="3" max="3" width="49.77734375" style="30" customWidth="1"/>
    <col min="4" max="5" width="15.21875" style="30" customWidth="1"/>
    <col min="6" max="16384" width="10" style="30"/>
  </cols>
  <sheetData>
    <row r="1" spans="1:5" ht="15" customHeight="1" x14ac:dyDescent="0.25">
      <c r="A1" s="53" t="str">
        <f>CONCATENATE("Schedule ",Chklst!A30," - ",Chklst!B30)</f>
        <v>Schedule H - Related Party Lease or Rental</v>
      </c>
      <c r="B1" s="29"/>
      <c r="C1" s="29"/>
      <c r="D1" s="872" t="s">
        <v>60</v>
      </c>
      <c r="E1" s="873"/>
    </row>
    <row r="2" spans="1:5" ht="15" customHeight="1" x14ac:dyDescent="0.2">
      <c r="A2" s="3" t="str">
        <f>'Sch A'!$A$2</f>
        <v xml:space="preserve">SFN 941 (Rev. 05-24) </v>
      </c>
      <c r="B2" s="29"/>
      <c r="D2" s="244" t="s">
        <v>29</v>
      </c>
      <c r="E2" s="299">
        <f>'Sch A'!$C$2</f>
        <v>45108</v>
      </c>
    </row>
    <row r="3" spans="1:5" s="32" customFormat="1" ht="15" customHeight="1" x14ac:dyDescent="0.2">
      <c r="A3" s="302">
        <f>'Sch A'!$A$5</f>
        <v>0</v>
      </c>
      <c r="D3" s="841" t="s">
        <v>30</v>
      </c>
      <c r="E3" s="301">
        <f>'Sch A'!$C$3</f>
        <v>45473</v>
      </c>
    </row>
    <row r="4" spans="1:5" ht="15" customHeight="1" x14ac:dyDescent="0.2"/>
    <row r="5" spans="1:5" s="124" customFormat="1" ht="15" customHeight="1" x14ac:dyDescent="0.2">
      <c r="A5" s="617" t="s">
        <v>611</v>
      </c>
      <c r="B5" s="617"/>
      <c r="C5" s="1219"/>
      <c r="D5" s="1220"/>
      <c r="E5" s="1221"/>
    </row>
    <row r="6" spans="1:5" s="124" customFormat="1" ht="15" customHeight="1" x14ac:dyDescent="0.2">
      <c r="A6" s="617"/>
      <c r="B6" s="916"/>
      <c r="C6" s="916"/>
      <c r="D6" s="917" t="s">
        <v>463</v>
      </c>
      <c r="E6" s="918" t="s">
        <v>612</v>
      </c>
    </row>
    <row r="7" spans="1:5" s="101" customFormat="1" ht="15" customHeight="1" x14ac:dyDescent="0.2">
      <c r="A7" s="919" t="s">
        <v>844</v>
      </c>
      <c r="B7" s="920"/>
      <c r="C7" s="920"/>
      <c r="D7" s="921"/>
      <c r="E7" s="922"/>
    </row>
    <row r="8" spans="1:5" s="101" customFormat="1" ht="18" x14ac:dyDescent="0.2">
      <c r="A8" s="923" t="s">
        <v>845</v>
      </c>
      <c r="B8" s="924"/>
      <c r="C8" s="50"/>
      <c r="D8" s="921"/>
      <c r="E8" s="925"/>
    </row>
    <row r="9" spans="1:5" s="101" customFormat="1" ht="18" customHeight="1" x14ac:dyDescent="0.2">
      <c r="A9" s="926" t="s">
        <v>846</v>
      </c>
      <c r="B9" s="927"/>
      <c r="C9" s="796"/>
      <c r="D9" s="175"/>
      <c r="E9" s="921"/>
    </row>
    <row r="10" spans="1:5" s="101" customFormat="1" ht="18" customHeight="1" x14ac:dyDescent="0.2">
      <c r="A10" s="926" t="s">
        <v>847</v>
      </c>
      <c r="B10" s="927"/>
      <c r="C10" s="796"/>
      <c r="D10" s="175"/>
      <c r="E10" s="921"/>
    </row>
    <row r="11" spans="1:5" s="101" customFormat="1" ht="18" x14ac:dyDescent="0.2">
      <c r="A11" s="923" t="s">
        <v>848</v>
      </c>
      <c r="B11" s="924"/>
      <c r="C11" s="50"/>
      <c r="D11" s="928"/>
      <c r="E11" s="925"/>
    </row>
    <row r="12" spans="1:5" s="101" customFormat="1" x14ac:dyDescent="0.2">
      <c r="A12" s="926" t="s">
        <v>849</v>
      </c>
      <c r="B12" s="927"/>
      <c r="C12" s="796"/>
      <c r="D12" s="929"/>
      <c r="E12" s="921"/>
    </row>
    <row r="13" spans="1:5" s="101" customFormat="1" ht="15" customHeight="1" x14ac:dyDescent="0.25">
      <c r="A13" s="919" t="s">
        <v>850</v>
      </c>
      <c r="B13" s="930"/>
      <c r="C13" s="920"/>
      <c r="D13" s="921"/>
      <c r="E13" s="931">
        <f>SUM(D8:D12)</f>
        <v>0</v>
      </c>
    </row>
    <row r="14" spans="1:5" s="101" customFormat="1" ht="15" customHeight="1" x14ac:dyDescent="0.25">
      <c r="A14" s="619" t="s">
        <v>613</v>
      </c>
      <c r="B14" s="930"/>
      <c r="C14" s="930"/>
      <c r="D14" s="126"/>
      <c r="E14" s="176">
        <f>E13-E7</f>
        <v>0</v>
      </c>
    </row>
    <row r="15" spans="1:5" s="125" customFormat="1" ht="15" customHeight="1" x14ac:dyDescent="0.2">
      <c r="A15" s="1034" t="s">
        <v>614</v>
      </c>
      <c r="B15" s="1035"/>
      <c r="C15" s="1035"/>
      <c r="D15" s="1035"/>
      <c r="E15" s="1036"/>
    </row>
    <row r="16" spans="1:5" s="125" customFormat="1" ht="15" customHeight="1" x14ac:dyDescent="0.2">
      <c r="A16" s="915" t="s">
        <v>851</v>
      </c>
      <c r="B16" s="932"/>
      <c r="C16" s="932"/>
      <c r="D16" s="932"/>
      <c r="E16" s="932"/>
    </row>
    <row r="17" spans="1:5" s="125" customFormat="1" ht="15" customHeight="1" x14ac:dyDescent="0.2">
      <c r="A17" s="915" t="s">
        <v>852</v>
      </c>
      <c r="B17" s="932"/>
      <c r="C17" s="932"/>
      <c r="D17" s="932"/>
      <c r="E17" s="932"/>
    </row>
    <row r="19" spans="1:5" ht="24.95" customHeight="1" x14ac:dyDescent="0.2">
      <c r="A19" s="1222" t="s">
        <v>615</v>
      </c>
      <c r="B19" s="1223"/>
      <c r="C19" s="1223"/>
      <c r="D19" s="1223"/>
      <c r="E19" s="1224"/>
    </row>
    <row r="20" spans="1:5" ht="25.5" x14ac:dyDescent="0.2">
      <c r="A20" s="933" t="s">
        <v>616</v>
      </c>
      <c r="B20" s="933"/>
      <c r="C20" s="934" t="s">
        <v>617</v>
      </c>
      <c r="D20" s="935"/>
      <c r="E20" s="936" t="s">
        <v>618</v>
      </c>
    </row>
    <row r="21" spans="1:5" ht="15" customHeight="1" x14ac:dyDescent="0.2">
      <c r="A21" s="937" t="s">
        <v>619</v>
      </c>
      <c r="B21" s="938"/>
      <c r="C21" s="1225"/>
      <c r="D21" s="1226"/>
      <c r="E21" s="939"/>
    </row>
    <row r="22" spans="1:5" ht="15" customHeight="1" x14ac:dyDescent="0.2">
      <c r="A22" s="937" t="s">
        <v>620</v>
      </c>
      <c r="B22" s="937"/>
      <c r="C22" s="1225"/>
      <c r="D22" s="1226"/>
      <c r="E22" s="939"/>
    </row>
    <row r="23" spans="1:5" ht="15" customHeight="1" x14ac:dyDescent="0.2">
      <c r="A23" s="937" t="s">
        <v>621</v>
      </c>
      <c r="B23" s="937"/>
      <c r="C23" s="1227"/>
      <c r="D23" s="1228"/>
      <c r="E23" s="940"/>
    </row>
    <row r="24" spans="1:5" ht="15" customHeight="1" x14ac:dyDescent="0.2">
      <c r="B24" s="127"/>
      <c r="C24" s="941"/>
      <c r="D24" s="941"/>
      <c r="E24" s="941"/>
    </row>
    <row r="25" spans="1:5" ht="15" customHeight="1" x14ac:dyDescent="0.2">
      <c r="A25" s="620" t="s">
        <v>622</v>
      </c>
      <c r="B25" s="620"/>
      <c r="C25" s="942" t="s">
        <v>638</v>
      </c>
      <c r="D25" s="943"/>
      <c r="E25" s="944" t="s">
        <v>623</v>
      </c>
    </row>
    <row r="26" spans="1:5" ht="15" customHeight="1" x14ac:dyDescent="0.2">
      <c r="A26" s="945" t="s">
        <v>624</v>
      </c>
      <c r="B26" s="946"/>
      <c r="C26" s="946"/>
      <c r="D26" s="946"/>
      <c r="E26" s="947"/>
    </row>
    <row r="27" spans="1:5" ht="15" customHeight="1" x14ac:dyDescent="0.2">
      <c r="A27" s="948" t="s">
        <v>625</v>
      </c>
      <c r="B27" s="621"/>
      <c r="C27" s="1232"/>
      <c r="D27" s="1233"/>
      <c r="E27" s="623" t="s">
        <v>626</v>
      </c>
    </row>
    <row r="28" spans="1:5" ht="15" customHeight="1" x14ac:dyDescent="0.2">
      <c r="A28" s="948" t="s">
        <v>627</v>
      </c>
      <c r="B28" s="621"/>
      <c r="C28" s="1234"/>
      <c r="D28" s="1235"/>
      <c r="E28" s="949" t="s">
        <v>626</v>
      </c>
    </row>
    <row r="29" spans="1:5" ht="15" customHeight="1" x14ac:dyDescent="0.2">
      <c r="A29" s="948" t="s">
        <v>628</v>
      </c>
      <c r="B29" s="621"/>
      <c r="C29" s="1236"/>
      <c r="D29" s="1237"/>
      <c r="E29" s="950" t="s">
        <v>629</v>
      </c>
    </row>
    <row r="30" spans="1:5" ht="15" customHeight="1" x14ac:dyDescent="0.2">
      <c r="A30" s="948" t="s">
        <v>579</v>
      </c>
      <c r="B30" s="951"/>
      <c r="C30" s="1236"/>
      <c r="D30" s="1237"/>
      <c r="E30" s="950" t="s">
        <v>626</v>
      </c>
    </row>
    <row r="31" spans="1:5" ht="15" customHeight="1" x14ac:dyDescent="0.2">
      <c r="A31" s="945" t="s">
        <v>630</v>
      </c>
      <c r="B31" s="952"/>
      <c r="C31" s="946"/>
      <c r="D31" s="946"/>
      <c r="E31" s="953"/>
    </row>
    <row r="32" spans="1:5" ht="15" customHeight="1" x14ac:dyDescent="0.2">
      <c r="A32" s="948" t="s">
        <v>591</v>
      </c>
      <c r="B32" s="621"/>
      <c r="C32" s="1238"/>
      <c r="D32" s="1239"/>
      <c r="E32" s="954" t="s">
        <v>631</v>
      </c>
    </row>
    <row r="33" spans="1:5" ht="15" customHeight="1" x14ac:dyDescent="0.2">
      <c r="A33" s="948" t="s">
        <v>632</v>
      </c>
      <c r="B33" s="621"/>
      <c r="C33" s="1238"/>
      <c r="D33" s="1239"/>
      <c r="E33" s="954" t="s">
        <v>633</v>
      </c>
    </row>
    <row r="34" spans="1:5" ht="15" customHeight="1" x14ac:dyDescent="0.2">
      <c r="A34" s="948" t="s">
        <v>628</v>
      </c>
      <c r="B34" s="621"/>
      <c r="C34" s="1240"/>
      <c r="D34" s="1241"/>
      <c r="E34" s="955" t="s">
        <v>629</v>
      </c>
    </row>
    <row r="35" spans="1:5" ht="15" customHeight="1" x14ac:dyDescent="0.2">
      <c r="B35" s="956"/>
      <c r="C35" s="956"/>
      <c r="D35" s="956"/>
      <c r="E35" s="956"/>
    </row>
    <row r="36" spans="1:5" ht="15" customHeight="1" x14ac:dyDescent="0.2">
      <c r="A36" s="957" t="s">
        <v>853</v>
      </c>
      <c r="B36" s="958"/>
      <c r="C36" s="958"/>
      <c r="D36" s="958"/>
      <c r="E36" s="959"/>
    </row>
    <row r="37" spans="1:5" ht="15" customHeight="1" x14ac:dyDescent="0.2">
      <c r="A37" s="960" t="s">
        <v>639</v>
      </c>
      <c r="B37" s="1229"/>
      <c r="C37" s="1230"/>
      <c r="D37" s="1230"/>
      <c r="E37" s="1231"/>
    </row>
    <row r="38" spans="1:5" ht="15" customHeight="1" x14ac:dyDescent="0.2">
      <c r="A38" s="961" t="s">
        <v>640</v>
      </c>
      <c r="B38" s="1229"/>
      <c r="C38" s="1230"/>
      <c r="D38" s="1230"/>
      <c r="E38" s="1231"/>
    </row>
    <row r="39" spans="1:5" ht="15" customHeight="1" x14ac:dyDescent="0.2">
      <c r="A39" s="961" t="s">
        <v>641</v>
      </c>
      <c r="B39" s="1229"/>
      <c r="C39" s="1230"/>
      <c r="D39" s="1230"/>
      <c r="E39" s="1231"/>
    </row>
    <row r="40" spans="1:5" x14ac:dyDescent="0.2">
      <c r="A40" s="961" t="s">
        <v>642</v>
      </c>
      <c r="B40" s="1229"/>
      <c r="C40" s="1230"/>
      <c r="D40" s="1230"/>
      <c r="E40" s="1231"/>
    </row>
    <row r="41" spans="1:5" x14ac:dyDescent="0.2">
      <c r="A41" s="962" t="s">
        <v>634</v>
      </c>
      <c r="B41" s="1229"/>
      <c r="C41" s="1230"/>
      <c r="D41" s="1230"/>
      <c r="E41" s="1231"/>
    </row>
    <row r="42" spans="1:5" x14ac:dyDescent="0.2">
      <c r="A42" s="962" t="s">
        <v>635</v>
      </c>
      <c r="B42" s="1229"/>
      <c r="C42" s="1230"/>
      <c r="D42" s="1230"/>
      <c r="E42" s="1231"/>
    </row>
    <row r="43" spans="1:5" x14ac:dyDescent="0.2">
      <c r="A43" s="962" t="s">
        <v>636</v>
      </c>
      <c r="B43" s="1229"/>
      <c r="C43" s="1230"/>
      <c r="D43" s="1230"/>
      <c r="E43" s="1231"/>
    </row>
    <row r="44" spans="1:5" ht="15" customHeight="1" x14ac:dyDescent="0.2">
      <c r="B44" s="963"/>
      <c r="C44" s="963"/>
      <c r="D44" s="963"/>
      <c r="E44" s="963"/>
    </row>
    <row r="45" spans="1:5" ht="15" customHeight="1" x14ac:dyDescent="0.2">
      <c r="A45" s="964" t="s">
        <v>854</v>
      </c>
      <c r="B45" s="965"/>
      <c r="C45" s="965"/>
      <c r="D45" s="965"/>
      <c r="E45" s="966"/>
    </row>
    <row r="46" spans="1:5" ht="15" customHeight="1" x14ac:dyDescent="0.2">
      <c r="A46" s="960" t="s">
        <v>639</v>
      </c>
      <c r="B46" s="1245"/>
      <c r="C46" s="1246"/>
      <c r="D46" s="1246"/>
      <c r="E46" s="1247"/>
    </row>
    <row r="47" spans="1:5" ht="15" customHeight="1" x14ac:dyDescent="0.2">
      <c r="A47" s="967" t="s">
        <v>640</v>
      </c>
      <c r="B47" s="1248"/>
      <c r="C47" s="1249"/>
      <c r="D47" s="1249"/>
      <c r="E47" s="1250"/>
    </row>
    <row r="48" spans="1:5" ht="15" customHeight="1" x14ac:dyDescent="0.2">
      <c r="A48" s="967" t="s">
        <v>641</v>
      </c>
      <c r="B48" s="1248"/>
      <c r="C48" s="1249"/>
      <c r="D48" s="1249"/>
      <c r="E48" s="1250"/>
    </row>
    <row r="49" spans="1:5" ht="15" customHeight="1" x14ac:dyDescent="0.2">
      <c r="A49" s="967" t="s">
        <v>642</v>
      </c>
      <c r="B49" s="1248"/>
      <c r="C49" s="1249"/>
      <c r="D49" s="1249"/>
      <c r="E49" s="1250"/>
    </row>
    <row r="50" spans="1:5" ht="15" customHeight="1" x14ac:dyDescent="0.2">
      <c r="A50" s="962" t="s">
        <v>634</v>
      </c>
      <c r="B50" s="1251"/>
      <c r="C50" s="1252"/>
      <c r="D50" s="1252"/>
      <c r="E50" s="1253"/>
    </row>
    <row r="51" spans="1:5" ht="15" customHeight="1" x14ac:dyDescent="0.2">
      <c r="A51" s="962" t="s">
        <v>635</v>
      </c>
      <c r="B51" s="1229"/>
      <c r="C51" s="1230"/>
      <c r="D51" s="1230"/>
      <c r="E51" s="1231"/>
    </row>
    <row r="52" spans="1:5" ht="15" customHeight="1" x14ac:dyDescent="0.2">
      <c r="A52" s="962" t="s">
        <v>636</v>
      </c>
      <c r="B52" s="1229"/>
      <c r="C52" s="1230"/>
      <c r="D52" s="1230"/>
      <c r="E52" s="1231"/>
    </row>
    <row r="53" spans="1:5" ht="15" customHeight="1" x14ac:dyDescent="0.2">
      <c r="B53" s="956"/>
      <c r="C53" s="956"/>
      <c r="D53" s="956"/>
      <c r="E53" s="956"/>
    </row>
    <row r="54" spans="1:5" ht="15" customHeight="1" x14ac:dyDescent="0.2">
      <c r="A54" s="968" t="s">
        <v>855</v>
      </c>
      <c r="B54" s="969"/>
      <c r="C54" s="969"/>
      <c r="D54" s="969"/>
      <c r="E54" s="970"/>
    </row>
    <row r="55" spans="1:5" ht="15" customHeight="1" x14ac:dyDescent="0.2">
      <c r="A55" s="960" t="s">
        <v>639</v>
      </c>
      <c r="B55" s="1242"/>
      <c r="C55" s="1243"/>
      <c r="D55" s="1243"/>
      <c r="E55" s="1244"/>
    </row>
    <row r="56" spans="1:5" ht="15" customHeight="1" x14ac:dyDescent="0.2">
      <c r="A56" s="971" t="s">
        <v>640</v>
      </c>
      <c r="B56" s="1242"/>
      <c r="C56" s="1243"/>
      <c r="D56" s="1243"/>
      <c r="E56" s="1244"/>
    </row>
    <row r="57" spans="1:5" ht="15" customHeight="1" x14ac:dyDescent="0.2">
      <c r="A57" s="971" t="s">
        <v>641</v>
      </c>
      <c r="B57" s="1242"/>
      <c r="C57" s="1243"/>
      <c r="D57" s="1243"/>
      <c r="E57" s="1244"/>
    </row>
    <row r="58" spans="1:5" ht="15" customHeight="1" x14ac:dyDescent="0.2">
      <c r="A58" s="971" t="s">
        <v>642</v>
      </c>
      <c r="B58" s="1242"/>
      <c r="C58" s="1243"/>
      <c r="D58" s="1243"/>
      <c r="E58" s="1244"/>
    </row>
    <row r="59" spans="1:5" ht="15" customHeight="1" x14ac:dyDescent="0.2">
      <c r="A59" s="962" t="s">
        <v>634</v>
      </c>
      <c r="B59" s="1242"/>
      <c r="C59" s="1243"/>
      <c r="D59" s="1243"/>
      <c r="E59" s="1244"/>
    </row>
    <row r="60" spans="1:5" ht="15" customHeight="1" x14ac:dyDescent="0.2">
      <c r="A60" s="962" t="s">
        <v>635</v>
      </c>
      <c r="B60" s="1242"/>
      <c r="C60" s="1243"/>
      <c r="D60" s="1243"/>
      <c r="E60" s="1244"/>
    </row>
    <row r="61" spans="1:5" ht="15" customHeight="1" x14ac:dyDescent="0.2">
      <c r="A61" s="962" t="s">
        <v>636</v>
      </c>
      <c r="B61" s="1242"/>
      <c r="C61" s="1243"/>
      <c r="D61" s="1243"/>
      <c r="E61" s="1244"/>
    </row>
    <row r="62" spans="1:5" ht="15" customHeight="1" x14ac:dyDescent="0.2">
      <c r="B62" s="128"/>
      <c r="C62" s="129"/>
      <c r="D62" s="129"/>
      <c r="E62" s="972"/>
    </row>
    <row r="63" spans="1:5" ht="15" customHeight="1" x14ac:dyDescent="0.2">
      <c r="A63" s="130" t="s">
        <v>856</v>
      </c>
      <c r="B63" s="127"/>
      <c r="C63" s="973"/>
      <c r="D63" s="974"/>
      <c r="E63" s="127"/>
    </row>
    <row r="64" spans="1:5" ht="15" customHeight="1" x14ac:dyDescent="0.2">
      <c r="A64" s="130"/>
      <c r="B64" s="1242"/>
      <c r="C64" s="1243"/>
      <c r="D64" s="1243"/>
      <c r="E64" s="1244"/>
    </row>
    <row r="65" spans="1:5" ht="15" customHeight="1" x14ac:dyDescent="0.2">
      <c r="A65" s="130"/>
      <c r="B65" s="1242"/>
      <c r="C65" s="1243"/>
      <c r="D65" s="1243"/>
      <c r="E65" s="1244"/>
    </row>
    <row r="66" spans="1:5" ht="15" customHeight="1" x14ac:dyDescent="0.2">
      <c r="B66" s="127"/>
      <c r="C66" s="128"/>
      <c r="D66" s="129"/>
      <c r="E66" s="127"/>
    </row>
    <row r="67" spans="1:5" ht="15" customHeight="1" x14ac:dyDescent="0.2">
      <c r="A67" s="130" t="s">
        <v>857</v>
      </c>
      <c r="B67" s="127"/>
      <c r="C67" s="127"/>
      <c r="D67" s="127"/>
      <c r="E67" s="127"/>
    </row>
    <row r="68" spans="1:5" ht="15" customHeight="1" x14ac:dyDescent="0.2">
      <c r="B68" s="1242"/>
      <c r="C68" s="1243"/>
      <c r="D68" s="1243"/>
      <c r="E68" s="1244"/>
    </row>
  </sheetData>
  <sheetProtection algorithmName="SHA-512" hashValue="5D+z108mQIrD/gttpaOsYerOwMJejKguSs9naYSrXruAV1pIgbmcUY+YsudcL+/vVi/JNadGZm80BCUZDhp04Q==" saltValue="ALp3Hq9++j9c3vrhhetJ5A==" spinCount="100000" sheet="1" objects="1" scenarios="1"/>
  <mergeCells count="36">
    <mergeCell ref="B68:E68"/>
    <mergeCell ref="B58:E58"/>
    <mergeCell ref="B59:E59"/>
    <mergeCell ref="B60:E60"/>
    <mergeCell ref="B61:E61"/>
    <mergeCell ref="B64:E64"/>
    <mergeCell ref="B65:E65"/>
    <mergeCell ref="B57:E57"/>
    <mergeCell ref="B42:E42"/>
    <mergeCell ref="B43:E43"/>
    <mergeCell ref="B46:E46"/>
    <mergeCell ref="B47:E47"/>
    <mergeCell ref="B48:E48"/>
    <mergeCell ref="B49:E49"/>
    <mergeCell ref="B50:E50"/>
    <mergeCell ref="B51:E51"/>
    <mergeCell ref="B52:E52"/>
    <mergeCell ref="B55:E55"/>
    <mergeCell ref="B56:E56"/>
    <mergeCell ref="B41:E41"/>
    <mergeCell ref="C27:D27"/>
    <mergeCell ref="C28:D28"/>
    <mergeCell ref="C29:D29"/>
    <mergeCell ref="C30:D30"/>
    <mergeCell ref="C32:D32"/>
    <mergeCell ref="C33:D33"/>
    <mergeCell ref="C34:D34"/>
    <mergeCell ref="B37:E37"/>
    <mergeCell ref="B38:E38"/>
    <mergeCell ref="B39:E39"/>
    <mergeCell ref="B40:E40"/>
    <mergeCell ref="C5:E5"/>
    <mergeCell ref="A19:E19"/>
    <mergeCell ref="C21:D21"/>
    <mergeCell ref="C22:D22"/>
    <mergeCell ref="C23:D23"/>
  </mergeCells>
  <printOptions horizontalCentered="1"/>
  <pageMargins left="0.5" right="0.5" top="1" bottom="0.75" header="0.5" footer="0.5"/>
  <pageSetup scale="6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00E5-FB80-41A6-935B-BD3685C01406}">
  <dimension ref="A1:E96"/>
  <sheetViews>
    <sheetView zoomScaleNormal="100" workbookViewId="0"/>
  </sheetViews>
  <sheetFormatPr defaultColWidth="10" defaultRowHeight="15" x14ac:dyDescent="0.2"/>
  <cols>
    <col min="1" max="1" width="3.6640625" style="30" customWidth="1"/>
    <col min="2" max="2" width="12.33203125" style="30" customWidth="1"/>
    <col min="3" max="3" width="49.77734375" style="30" customWidth="1"/>
    <col min="4" max="5" width="10" style="30" customWidth="1"/>
    <col min="6" max="16384" width="10" style="30"/>
  </cols>
  <sheetData>
    <row r="1" spans="1:5" ht="15" customHeight="1" x14ac:dyDescent="0.25">
      <c r="A1" s="53" t="str">
        <f>CONCATENATE("Schedule ",Chklst!A31," - ",Chklst!B31)</f>
        <v>Schedule I - Report of PRTF Owner / Operator</v>
      </c>
      <c r="B1" s="29"/>
      <c r="C1" s="29"/>
      <c r="D1" s="975" t="s">
        <v>60</v>
      </c>
      <c r="E1" s="976"/>
    </row>
    <row r="2" spans="1:5" ht="15" customHeight="1" x14ac:dyDescent="0.2">
      <c r="A2" s="3" t="str">
        <f>'Sch A'!$A$2</f>
        <v xml:space="preserve">SFN 941 (Rev. 05-24) </v>
      </c>
      <c r="B2" s="29"/>
      <c r="C2" s="29"/>
      <c r="D2" s="244" t="s">
        <v>29</v>
      </c>
      <c r="E2" s="299">
        <f>'Sch A'!$C$2</f>
        <v>45108</v>
      </c>
    </row>
    <row r="3" spans="1:5" s="32" customFormat="1" ht="15" customHeight="1" x14ac:dyDescent="0.2">
      <c r="A3" s="302">
        <f>'Sch A'!$A$5</f>
        <v>0</v>
      </c>
      <c r="D3" s="841" t="s">
        <v>30</v>
      </c>
      <c r="E3" s="301">
        <f>'Sch A'!$C$3</f>
        <v>45473</v>
      </c>
    </row>
    <row r="4" spans="1:5" ht="15" customHeight="1" x14ac:dyDescent="0.25">
      <c r="C4" s="131"/>
      <c r="D4" s="32"/>
      <c r="E4" s="113"/>
    </row>
    <row r="5" spans="1:5" ht="15" customHeight="1" x14ac:dyDescent="0.2">
      <c r="A5" s="33"/>
      <c r="B5" s="30" t="s">
        <v>637</v>
      </c>
      <c r="C5" s="177"/>
    </row>
    <row r="6" spans="1:5" s="132" customFormat="1" ht="24" customHeight="1" x14ac:dyDescent="0.2">
      <c r="A6" s="977" t="s">
        <v>622</v>
      </c>
      <c r="B6" s="978"/>
      <c r="C6" s="979" t="s">
        <v>638</v>
      </c>
      <c r="D6" s="980"/>
      <c r="E6" s="981" t="s">
        <v>623</v>
      </c>
    </row>
    <row r="7" spans="1:5" s="132" customFormat="1" ht="15" customHeight="1" x14ac:dyDescent="0.2">
      <c r="A7" s="982" t="s">
        <v>624</v>
      </c>
      <c r="B7" s="983"/>
      <c r="C7" s="984"/>
      <c r="D7" s="983"/>
      <c r="E7" s="985"/>
    </row>
    <row r="8" spans="1:5" s="127" customFormat="1" ht="15" customHeight="1" x14ac:dyDescent="0.2">
      <c r="A8" s="620" t="s">
        <v>625</v>
      </c>
      <c r="B8" s="621"/>
      <c r="C8" s="1256"/>
      <c r="D8" s="1257"/>
      <c r="E8" s="178" t="s">
        <v>626</v>
      </c>
    </row>
    <row r="9" spans="1:5" s="127" customFormat="1" ht="15" customHeight="1" x14ac:dyDescent="0.2">
      <c r="A9" s="620" t="s">
        <v>627</v>
      </c>
      <c r="B9" s="621"/>
      <c r="C9" s="1254"/>
      <c r="D9" s="1255"/>
      <c r="E9" s="955" t="s">
        <v>626</v>
      </c>
    </row>
    <row r="10" spans="1:5" s="127" customFormat="1" ht="15" customHeight="1" x14ac:dyDescent="0.2">
      <c r="A10" s="620" t="s">
        <v>628</v>
      </c>
      <c r="B10" s="621"/>
      <c r="C10" s="1254"/>
      <c r="D10" s="1255"/>
      <c r="E10" s="955" t="s">
        <v>629</v>
      </c>
    </row>
    <row r="11" spans="1:5" s="127" customFormat="1" ht="15" customHeight="1" x14ac:dyDescent="0.2">
      <c r="A11" s="986" t="s">
        <v>579</v>
      </c>
      <c r="B11" s="987"/>
      <c r="C11" s="1254"/>
      <c r="D11" s="1255"/>
      <c r="E11" s="955" t="s">
        <v>626</v>
      </c>
    </row>
    <row r="12" spans="1:5" s="132" customFormat="1" ht="15" customHeight="1" x14ac:dyDescent="0.2">
      <c r="A12" s="988" t="s">
        <v>630</v>
      </c>
      <c r="B12" s="983"/>
      <c r="C12" s="989"/>
      <c r="D12" s="983"/>
      <c r="E12" s="985"/>
    </row>
    <row r="13" spans="1:5" s="127" customFormat="1" ht="15" customHeight="1" x14ac:dyDescent="0.2">
      <c r="A13" s="620" t="s">
        <v>591</v>
      </c>
      <c r="B13" s="621"/>
      <c r="C13" s="1256"/>
      <c r="D13" s="1257"/>
      <c r="E13" s="178" t="s">
        <v>631</v>
      </c>
    </row>
    <row r="14" spans="1:5" s="127" customFormat="1" ht="15" customHeight="1" x14ac:dyDescent="0.2">
      <c r="A14" s="620" t="s">
        <v>632</v>
      </c>
      <c r="B14" s="621"/>
      <c r="C14" s="1254"/>
      <c r="D14" s="1255"/>
      <c r="E14" s="955" t="s">
        <v>633</v>
      </c>
    </row>
    <row r="15" spans="1:5" s="127" customFormat="1" ht="15" customHeight="1" x14ac:dyDescent="0.2">
      <c r="A15" s="620" t="s">
        <v>628</v>
      </c>
      <c r="B15" s="621"/>
      <c r="C15" s="1259"/>
      <c r="D15" s="1260"/>
      <c r="E15" s="990" t="s">
        <v>629</v>
      </c>
    </row>
    <row r="16" spans="1:5" s="127" customFormat="1" ht="15" customHeight="1" x14ac:dyDescent="0.2">
      <c r="A16" s="991"/>
      <c r="B16" s="992"/>
      <c r="C16" s="992"/>
      <c r="D16" s="992"/>
      <c r="E16" s="992"/>
    </row>
    <row r="17" spans="1:5" s="127" customFormat="1" ht="15" customHeight="1" x14ac:dyDescent="0.2">
      <c r="A17" s="993" t="s">
        <v>853</v>
      </c>
      <c r="B17" s="994"/>
      <c r="C17" s="994"/>
      <c r="D17" s="994"/>
      <c r="E17" s="995"/>
    </row>
    <row r="18" spans="1:5" s="127" customFormat="1" ht="15" customHeight="1" x14ac:dyDescent="0.2">
      <c r="A18" s="624" t="s">
        <v>639</v>
      </c>
      <c r="B18" s="1258"/>
      <c r="C18" s="1230"/>
      <c r="D18" s="1230"/>
      <c r="E18" s="1231"/>
    </row>
    <row r="19" spans="1:5" s="127" customFormat="1" ht="15" customHeight="1" x14ac:dyDescent="0.2">
      <c r="A19" s="624" t="s">
        <v>640</v>
      </c>
      <c r="B19" s="1258"/>
      <c r="C19" s="1230"/>
      <c r="D19" s="1230"/>
      <c r="E19" s="1231"/>
    </row>
    <row r="20" spans="1:5" s="127" customFormat="1" ht="15" customHeight="1" x14ac:dyDescent="0.2">
      <c r="A20" s="624" t="s">
        <v>641</v>
      </c>
      <c r="B20" s="1258"/>
      <c r="C20" s="1230"/>
      <c r="D20" s="1230"/>
      <c r="E20" s="1231"/>
    </row>
    <row r="21" spans="1:5" s="127" customFormat="1" ht="15" customHeight="1" x14ac:dyDescent="0.2">
      <c r="A21" s="624" t="s">
        <v>642</v>
      </c>
      <c r="B21" s="1258"/>
      <c r="C21" s="1230"/>
      <c r="D21" s="1230"/>
      <c r="E21" s="1231"/>
    </row>
    <row r="22" spans="1:5" s="127" customFormat="1" ht="15" customHeight="1" x14ac:dyDescent="0.2">
      <c r="A22" s="624" t="s">
        <v>634</v>
      </c>
      <c r="B22" s="1258"/>
      <c r="C22" s="1230"/>
      <c r="D22" s="1230"/>
      <c r="E22" s="1231"/>
    </row>
    <row r="23" spans="1:5" s="127" customFormat="1" ht="15" customHeight="1" x14ac:dyDescent="0.2">
      <c r="A23" s="624" t="s">
        <v>635</v>
      </c>
      <c r="B23" s="1258"/>
      <c r="C23" s="1230"/>
      <c r="D23" s="1230"/>
      <c r="E23" s="1231"/>
    </row>
    <row r="24" spans="1:5" s="127" customFormat="1" ht="15" customHeight="1" x14ac:dyDescent="0.2">
      <c r="A24" s="624" t="s">
        <v>636</v>
      </c>
      <c r="B24" s="1258"/>
      <c r="C24" s="1230"/>
      <c r="D24" s="1230"/>
      <c r="E24" s="1231"/>
    </row>
    <row r="25" spans="1:5" s="127" customFormat="1" ht="15" customHeight="1" x14ac:dyDescent="0.2">
      <c r="A25" s="30"/>
      <c r="B25" s="963"/>
      <c r="C25" s="963"/>
      <c r="D25" s="963"/>
      <c r="E25" s="963"/>
    </row>
    <row r="26" spans="1:5" s="127" customFormat="1" ht="15" customHeight="1" x14ac:dyDescent="0.2">
      <c r="A26" s="996" t="s">
        <v>854</v>
      </c>
      <c r="B26" s="997"/>
      <c r="C26" s="997"/>
      <c r="D26" s="997"/>
      <c r="E26" s="998"/>
    </row>
    <row r="27" spans="1:5" s="127" customFormat="1" ht="15" customHeight="1" x14ac:dyDescent="0.2">
      <c r="A27" s="624" t="s">
        <v>639</v>
      </c>
      <c r="B27" s="1261"/>
      <c r="C27" s="1262"/>
      <c r="D27" s="1262"/>
      <c r="E27" s="1263"/>
    </row>
    <row r="28" spans="1:5" s="127" customFormat="1" ht="15" customHeight="1" x14ac:dyDescent="0.2">
      <c r="A28" s="624" t="s">
        <v>640</v>
      </c>
      <c r="B28" s="1258"/>
      <c r="C28" s="1230"/>
      <c r="D28" s="1230"/>
      <c r="E28" s="1231"/>
    </row>
    <row r="29" spans="1:5" s="127" customFormat="1" ht="15" customHeight="1" x14ac:dyDescent="0.2">
      <c r="A29" s="624" t="s">
        <v>641</v>
      </c>
      <c r="B29" s="1258"/>
      <c r="C29" s="1230"/>
      <c r="D29" s="1230"/>
      <c r="E29" s="1231"/>
    </row>
    <row r="30" spans="1:5" s="127" customFormat="1" ht="15" customHeight="1" x14ac:dyDescent="0.2">
      <c r="A30" s="624" t="s">
        <v>642</v>
      </c>
      <c r="B30" s="1258"/>
      <c r="C30" s="1230"/>
      <c r="D30" s="1230"/>
      <c r="E30" s="1231"/>
    </row>
    <row r="31" spans="1:5" s="127" customFormat="1" ht="15" customHeight="1" x14ac:dyDescent="0.2">
      <c r="A31" s="624" t="s">
        <v>634</v>
      </c>
      <c r="B31" s="1267"/>
      <c r="C31" s="1268"/>
      <c r="D31" s="1268"/>
      <c r="E31" s="1269"/>
    </row>
    <row r="32" spans="1:5" s="127" customFormat="1" ht="15" customHeight="1" x14ac:dyDescent="0.2">
      <c r="A32" s="624" t="s">
        <v>635</v>
      </c>
      <c r="B32" s="1258"/>
      <c r="C32" s="1230"/>
      <c r="D32" s="1230"/>
      <c r="E32" s="1231"/>
    </row>
    <row r="33" spans="1:5" s="127" customFormat="1" ht="15" customHeight="1" x14ac:dyDescent="0.2">
      <c r="A33" s="624" t="s">
        <v>636</v>
      </c>
      <c r="B33" s="1258"/>
      <c r="C33" s="1230"/>
      <c r="D33" s="1230"/>
      <c r="E33" s="1231"/>
    </row>
    <row r="34" spans="1:5" s="127" customFormat="1" ht="15" customHeight="1" x14ac:dyDescent="0.2">
      <c r="A34" s="30"/>
      <c r="B34" s="992"/>
      <c r="C34" s="992"/>
      <c r="D34" s="992"/>
      <c r="E34" s="992"/>
    </row>
    <row r="35" spans="1:5" s="127" customFormat="1" ht="15" customHeight="1" x14ac:dyDescent="0.2">
      <c r="A35" s="999" t="s">
        <v>855</v>
      </c>
      <c r="B35" s="1000"/>
      <c r="C35" s="1000"/>
      <c r="D35" s="1000"/>
      <c r="E35" s="1001"/>
    </row>
    <row r="36" spans="1:5" s="127" customFormat="1" ht="15" customHeight="1" x14ac:dyDescent="0.2">
      <c r="A36" s="960" t="s">
        <v>639</v>
      </c>
      <c r="B36" s="1264"/>
      <c r="C36" s="1265"/>
      <c r="D36" s="1265"/>
      <c r="E36" s="1266"/>
    </row>
    <row r="37" spans="1:5" s="127" customFormat="1" ht="15" customHeight="1" x14ac:dyDescent="0.2">
      <c r="A37" s="1002" t="s">
        <v>640</v>
      </c>
      <c r="B37" s="1264"/>
      <c r="C37" s="1265"/>
      <c r="D37" s="1265"/>
      <c r="E37" s="1266"/>
    </row>
    <row r="38" spans="1:5" s="127" customFormat="1" ht="15" customHeight="1" x14ac:dyDescent="0.2">
      <c r="A38" s="1002" t="s">
        <v>641</v>
      </c>
      <c r="B38" s="1264"/>
      <c r="C38" s="1265"/>
      <c r="D38" s="1265"/>
      <c r="E38" s="1266"/>
    </row>
    <row r="39" spans="1:5" s="127" customFormat="1" ht="15" customHeight="1" x14ac:dyDescent="0.2">
      <c r="A39" s="1002" t="s">
        <v>642</v>
      </c>
      <c r="B39" s="1264"/>
      <c r="C39" s="1265"/>
      <c r="D39" s="1265"/>
      <c r="E39" s="1266"/>
    </row>
    <row r="40" spans="1:5" s="127" customFormat="1" ht="15" customHeight="1" x14ac:dyDescent="0.2">
      <c r="A40" s="962" t="s">
        <v>634</v>
      </c>
      <c r="B40" s="1264"/>
      <c r="C40" s="1265"/>
      <c r="D40" s="1265"/>
      <c r="E40" s="1266"/>
    </row>
    <row r="41" spans="1:5" s="127" customFormat="1" ht="15" customHeight="1" x14ac:dyDescent="0.2">
      <c r="A41" s="962" t="s">
        <v>635</v>
      </c>
      <c r="B41" s="1264"/>
      <c r="C41" s="1265"/>
      <c r="D41" s="1265"/>
      <c r="E41" s="1266"/>
    </row>
    <row r="42" spans="1:5" s="127" customFormat="1" ht="15" customHeight="1" x14ac:dyDescent="0.2">
      <c r="A42" s="962" t="s">
        <v>636</v>
      </c>
      <c r="B42" s="1264"/>
      <c r="C42" s="1265"/>
      <c r="D42" s="1265"/>
      <c r="E42" s="1266"/>
    </row>
    <row r="43" spans="1:5" s="127" customFormat="1" ht="15" customHeight="1" x14ac:dyDescent="0.2">
      <c r="D43" s="128"/>
    </row>
    <row r="44" spans="1:5" s="127" customFormat="1" ht="15" customHeight="1" x14ac:dyDescent="0.2">
      <c r="A44" s="130" t="s">
        <v>856</v>
      </c>
      <c r="C44" s="973"/>
      <c r="D44" s="974"/>
    </row>
    <row r="45" spans="1:5" s="127" customFormat="1" ht="15" customHeight="1" x14ac:dyDescent="0.2">
      <c r="A45" s="130"/>
      <c r="B45" s="1264"/>
      <c r="C45" s="1265"/>
      <c r="D45" s="1265"/>
      <c r="E45" s="1266"/>
    </row>
    <row r="46" spans="1:5" s="127" customFormat="1" ht="15" customHeight="1" x14ac:dyDescent="0.2">
      <c r="A46" s="130"/>
      <c r="B46" s="1264"/>
      <c r="C46" s="1265"/>
      <c r="D46" s="1265"/>
      <c r="E46" s="1266"/>
    </row>
    <row r="47" spans="1:5" s="127" customFormat="1" ht="15" customHeight="1" x14ac:dyDescent="0.2">
      <c r="A47" s="30"/>
      <c r="C47" s="128"/>
      <c r="D47" s="129"/>
    </row>
    <row r="48" spans="1:5" s="127" customFormat="1" ht="15" customHeight="1" x14ac:dyDescent="0.2">
      <c r="A48" s="130" t="s">
        <v>857</v>
      </c>
    </row>
    <row r="49" spans="1:5" s="127" customFormat="1" ht="15" customHeight="1" x14ac:dyDescent="0.2">
      <c r="A49" s="30"/>
      <c r="B49" s="1264"/>
      <c r="C49" s="1265"/>
      <c r="D49" s="1265"/>
      <c r="E49" s="1266"/>
    </row>
    <row r="50" spans="1:5" s="127" customFormat="1" ht="15" customHeight="1" x14ac:dyDescent="0.2">
      <c r="D50" s="128"/>
    </row>
    <row r="51" spans="1:5" ht="15" customHeight="1" x14ac:dyDescent="0.2"/>
    <row r="52" spans="1:5" ht="15" customHeight="1" x14ac:dyDescent="0.2">
      <c r="A52" s="33"/>
      <c r="B52" s="30" t="s">
        <v>643</v>
      </c>
      <c r="C52" s="177"/>
    </row>
    <row r="53" spans="1:5" ht="24" x14ac:dyDescent="0.2">
      <c r="A53" s="1003" t="s">
        <v>622</v>
      </c>
      <c r="B53" s="1004"/>
      <c r="C53" s="1005" t="s">
        <v>638</v>
      </c>
      <c r="D53" s="1006"/>
      <c r="E53" s="1007" t="s">
        <v>623</v>
      </c>
    </row>
    <row r="54" spans="1:5" ht="15" customHeight="1" x14ac:dyDescent="0.2">
      <c r="A54" s="1008" t="s">
        <v>624</v>
      </c>
      <c r="B54" s="622"/>
      <c r="C54" s="946"/>
      <c r="D54" s="946"/>
      <c r="E54" s="1009"/>
    </row>
    <row r="55" spans="1:5" ht="15" customHeight="1" x14ac:dyDescent="0.2">
      <c r="A55" s="620" t="s">
        <v>625</v>
      </c>
      <c r="B55" s="621"/>
      <c r="C55" s="1271"/>
      <c r="D55" s="1272"/>
      <c r="E55" s="1010" t="s">
        <v>626</v>
      </c>
    </row>
    <row r="56" spans="1:5" ht="15" customHeight="1" x14ac:dyDescent="0.2">
      <c r="A56" s="620" t="s">
        <v>627</v>
      </c>
      <c r="B56" s="621"/>
      <c r="C56" s="1273"/>
      <c r="D56" s="1274"/>
      <c r="E56" s="1011" t="s">
        <v>626</v>
      </c>
    </row>
    <row r="57" spans="1:5" ht="15" customHeight="1" x14ac:dyDescent="0.2">
      <c r="A57" s="620" t="s">
        <v>628</v>
      </c>
      <c r="B57" s="621"/>
      <c r="C57" s="1273"/>
      <c r="D57" s="1274"/>
      <c r="E57" s="1011" t="s">
        <v>629</v>
      </c>
    </row>
    <row r="58" spans="1:5" ht="15" customHeight="1" x14ac:dyDescent="0.2">
      <c r="A58" s="1012" t="s">
        <v>579</v>
      </c>
      <c r="B58" s="1013"/>
      <c r="C58" s="1275"/>
      <c r="D58" s="1276"/>
      <c r="E58" s="1014" t="s">
        <v>626</v>
      </c>
    </row>
    <row r="59" spans="1:5" ht="15" customHeight="1" x14ac:dyDescent="0.2">
      <c r="A59" s="1015" t="s">
        <v>630</v>
      </c>
      <c r="B59" s="622"/>
      <c r="C59" s="946"/>
      <c r="D59" s="946"/>
      <c r="E59" s="1016"/>
    </row>
    <row r="60" spans="1:5" ht="15" customHeight="1" x14ac:dyDescent="0.2">
      <c r="A60" s="620" t="s">
        <v>591</v>
      </c>
      <c r="B60" s="621"/>
      <c r="C60" s="1277"/>
      <c r="D60" s="1278"/>
      <c r="E60" s="1017" t="s">
        <v>631</v>
      </c>
    </row>
    <row r="61" spans="1:5" ht="15" customHeight="1" x14ac:dyDescent="0.2">
      <c r="A61" s="620" t="s">
        <v>632</v>
      </c>
      <c r="B61" s="621"/>
      <c r="C61" s="1277"/>
      <c r="D61" s="1278"/>
      <c r="E61" s="1017" t="s">
        <v>633</v>
      </c>
    </row>
    <row r="62" spans="1:5" ht="15" customHeight="1" x14ac:dyDescent="0.2">
      <c r="A62" s="620" t="s">
        <v>628</v>
      </c>
      <c r="B62" s="621"/>
      <c r="C62" s="1279"/>
      <c r="D62" s="1280"/>
      <c r="E62" s="1018" t="s">
        <v>629</v>
      </c>
    </row>
    <row r="63" spans="1:5" ht="15" customHeight="1" x14ac:dyDescent="0.2">
      <c r="A63" s="1019"/>
      <c r="B63" s="1020"/>
      <c r="C63" s="1020"/>
      <c r="D63" s="1020"/>
      <c r="E63" s="1020"/>
    </row>
    <row r="64" spans="1:5" ht="15" customHeight="1" x14ac:dyDescent="0.2">
      <c r="A64" s="1021" t="s">
        <v>853</v>
      </c>
      <c r="B64" s="1022"/>
      <c r="C64" s="1022"/>
      <c r="D64" s="1022"/>
      <c r="E64" s="1023"/>
    </row>
    <row r="65" spans="1:5" ht="15" customHeight="1" x14ac:dyDescent="0.2">
      <c r="A65" s="960" t="s">
        <v>639</v>
      </c>
      <c r="B65" s="1270"/>
      <c r="C65" s="1230"/>
      <c r="D65" s="1230"/>
      <c r="E65" s="1231"/>
    </row>
    <row r="66" spans="1:5" ht="15" customHeight="1" x14ac:dyDescent="0.2">
      <c r="A66" s="961" t="s">
        <v>640</v>
      </c>
      <c r="B66" s="1270"/>
      <c r="C66" s="1230"/>
      <c r="D66" s="1230"/>
      <c r="E66" s="1231"/>
    </row>
    <row r="67" spans="1:5" ht="15" customHeight="1" x14ac:dyDescent="0.2">
      <c r="A67" s="961" t="s">
        <v>641</v>
      </c>
      <c r="B67" s="1270"/>
      <c r="C67" s="1230"/>
      <c r="D67" s="1230"/>
      <c r="E67" s="1231"/>
    </row>
    <row r="68" spans="1:5" ht="15" customHeight="1" x14ac:dyDescent="0.2">
      <c r="A68" s="961" t="s">
        <v>642</v>
      </c>
      <c r="B68" s="1270"/>
      <c r="C68" s="1230"/>
      <c r="D68" s="1230"/>
      <c r="E68" s="1231"/>
    </row>
    <row r="69" spans="1:5" ht="15" customHeight="1" x14ac:dyDescent="0.2">
      <c r="A69" s="962" t="s">
        <v>634</v>
      </c>
      <c r="B69" s="1270"/>
      <c r="C69" s="1230"/>
      <c r="D69" s="1230"/>
      <c r="E69" s="1231"/>
    </row>
    <row r="70" spans="1:5" ht="15" customHeight="1" x14ac:dyDescent="0.2">
      <c r="A70" s="962" t="s">
        <v>635</v>
      </c>
      <c r="B70" s="1270"/>
      <c r="C70" s="1230"/>
      <c r="D70" s="1230"/>
      <c r="E70" s="1231"/>
    </row>
    <row r="71" spans="1:5" ht="15" customHeight="1" x14ac:dyDescent="0.2">
      <c r="A71" s="962" t="s">
        <v>636</v>
      </c>
      <c r="B71" s="1270"/>
      <c r="C71" s="1230"/>
      <c r="D71" s="1230"/>
      <c r="E71" s="1231"/>
    </row>
    <row r="72" spans="1:5" ht="15" customHeight="1" x14ac:dyDescent="0.2">
      <c r="B72" s="963"/>
      <c r="C72" s="963"/>
      <c r="D72" s="963"/>
      <c r="E72" s="963"/>
    </row>
    <row r="73" spans="1:5" ht="15" customHeight="1" x14ac:dyDescent="0.2">
      <c r="A73" s="1024" t="s">
        <v>854</v>
      </c>
      <c r="B73" s="1025"/>
      <c r="C73" s="1025"/>
      <c r="D73" s="1025"/>
      <c r="E73" s="1026"/>
    </row>
    <row r="74" spans="1:5" ht="15" customHeight="1" x14ac:dyDescent="0.2">
      <c r="A74" s="960" t="s">
        <v>639</v>
      </c>
      <c r="B74" s="1284"/>
      <c r="C74" s="1285"/>
      <c r="D74" s="1285"/>
      <c r="E74" s="1286"/>
    </row>
    <row r="75" spans="1:5" ht="15" customHeight="1" x14ac:dyDescent="0.2">
      <c r="A75" s="1027" t="s">
        <v>640</v>
      </c>
      <c r="B75" s="1287"/>
      <c r="C75" s="1288"/>
      <c r="D75" s="1288"/>
      <c r="E75" s="1289"/>
    </row>
    <row r="76" spans="1:5" ht="15" customHeight="1" x14ac:dyDescent="0.2">
      <c r="A76" s="1027" t="s">
        <v>641</v>
      </c>
      <c r="B76" s="1287"/>
      <c r="C76" s="1288"/>
      <c r="D76" s="1288"/>
      <c r="E76" s="1289"/>
    </row>
    <row r="77" spans="1:5" ht="15" customHeight="1" x14ac:dyDescent="0.2">
      <c r="A77" s="1027" t="s">
        <v>642</v>
      </c>
      <c r="B77" s="1287"/>
      <c r="C77" s="1288"/>
      <c r="D77" s="1288"/>
      <c r="E77" s="1289"/>
    </row>
    <row r="78" spans="1:5" ht="15" customHeight="1" x14ac:dyDescent="0.2">
      <c r="A78" s="962" t="s">
        <v>634</v>
      </c>
      <c r="B78" s="1290"/>
      <c r="C78" s="1291"/>
      <c r="D78" s="1291"/>
      <c r="E78" s="1292"/>
    </row>
    <row r="79" spans="1:5" ht="15" customHeight="1" x14ac:dyDescent="0.2">
      <c r="A79" s="962" t="s">
        <v>635</v>
      </c>
      <c r="B79" s="1270"/>
      <c r="C79" s="1230"/>
      <c r="D79" s="1230"/>
      <c r="E79" s="1231"/>
    </row>
    <row r="80" spans="1:5" ht="15" customHeight="1" x14ac:dyDescent="0.2">
      <c r="A80" s="962" t="s">
        <v>636</v>
      </c>
      <c r="B80" s="1270"/>
      <c r="C80" s="1230"/>
      <c r="D80" s="1230"/>
      <c r="E80" s="1231"/>
    </row>
    <row r="81" spans="1:5" ht="15" customHeight="1" x14ac:dyDescent="0.2">
      <c r="B81" s="1020"/>
      <c r="C81" s="1020"/>
      <c r="D81" s="1020"/>
      <c r="E81" s="1020"/>
    </row>
    <row r="82" spans="1:5" ht="15" customHeight="1" x14ac:dyDescent="0.2">
      <c r="A82" s="1028" t="s">
        <v>855</v>
      </c>
      <c r="B82" s="1029"/>
      <c r="C82" s="1029"/>
      <c r="D82" s="1029"/>
      <c r="E82" s="1030"/>
    </row>
    <row r="83" spans="1:5" ht="15" customHeight="1" x14ac:dyDescent="0.2">
      <c r="A83" s="960" t="s">
        <v>639</v>
      </c>
      <c r="B83" s="1281"/>
      <c r="C83" s="1282"/>
      <c r="D83" s="1282"/>
      <c r="E83" s="1283"/>
    </row>
    <row r="84" spans="1:5" ht="15" customHeight="1" x14ac:dyDescent="0.2">
      <c r="A84" s="1031" t="s">
        <v>640</v>
      </c>
      <c r="B84" s="1281"/>
      <c r="C84" s="1282"/>
      <c r="D84" s="1282"/>
      <c r="E84" s="1283"/>
    </row>
    <row r="85" spans="1:5" x14ac:dyDescent="0.2">
      <c r="A85" s="1031" t="s">
        <v>641</v>
      </c>
      <c r="B85" s="1281"/>
      <c r="C85" s="1282"/>
      <c r="D85" s="1282"/>
      <c r="E85" s="1283"/>
    </row>
    <row r="86" spans="1:5" x14ac:dyDescent="0.2">
      <c r="A86" s="1031" t="s">
        <v>642</v>
      </c>
      <c r="B86" s="1281"/>
      <c r="C86" s="1282"/>
      <c r="D86" s="1282"/>
      <c r="E86" s="1283"/>
    </row>
    <row r="87" spans="1:5" x14ac:dyDescent="0.2">
      <c r="A87" s="962" t="s">
        <v>634</v>
      </c>
      <c r="B87" s="1281"/>
      <c r="C87" s="1282"/>
      <c r="D87" s="1282"/>
      <c r="E87" s="1283"/>
    </row>
    <row r="88" spans="1:5" x14ac:dyDescent="0.2">
      <c r="A88" s="962" t="s">
        <v>635</v>
      </c>
      <c r="B88" s="1281"/>
      <c r="C88" s="1282"/>
      <c r="D88" s="1282"/>
      <c r="E88" s="1283"/>
    </row>
    <row r="89" spans="1:5" x14ac:dyDescent="0.2">
      <c r="A89" s="962" t="s">
        <v>636</v>
      </c>
      <c r="B89" s="1281"/>
      <c r="C89" s="1282"/>
      <c r="D89" s="1282"/>
      <c r="E89" s="1283"/>
    </row>
    <row r="90" spans="1:5" x14ac:dyDescent="0.2">
      <c r="A90" s="127"/>
      <c r="B90" s="127"/>
      <c r="C90" s="127"/>
      <c r="D90" s="128"/>
      <c r="E90" s="127"/>
    </row>
    <row r="91" spans="1:5" x14ac:dyDescent="0.2">
      <c r="A91" s="130" t="s">
        <v>856</v>
      </c>
      <c r="B91" s="127"/>
      <c r="C91" s="973"/>
      <c r="D91" s="974"/>
      <c r="E91" s="127"/>
    </row>
    <row r="92" spans="1:5" x14ac:dyDescent="0.2">
      <c r="A92" s="130"/>
      <c r="B92" s="1281"/>
      <c r="C92" s="1282"/>
      <c r="D92" s="1282"/>
      <c r="E92" s="1283"/>
    </row>
    <row r="93" spans="1:5" x14ac:dyDescent="0.2">
      <c r="A93" s="130"/>
      <c r="B93" s="1281"/>
      <c r="C93" s="1282"/>
      <c r="D93" s="1282"/>
      <c r="E93" s="1283"/>
    </row>
    <row r="94" spans="1:5" x14ac:dyDescent="0.2">
      <c r="B94" s="127"/>
      <c r="C94" s="128"/>
      <c r="D94" s="129"/>
      <c r="E94" s="127"/>
    </row>
    <row r="95" spans="1:5" x14ac:dyDescent="0.2">
      <c r="A95" s="130" t="s">
        <v>857</v>
      </c>
      <c r="B95" s="127"/>
      <c r="C95" s="127"/>
      <c r="D95" s="127"/>
      <c r="E95" s="127"/>
    </row>
    <row r="96" spans="1:5" x14ac:dyDescent="0.2">
      <c r="B96" s="1281"/>
      <c r="C96" s="1282"/>
      <c r="D96" s="1282"/>
      <c r="E96" s="1283"/>
    </row>
  </sheetData>
  <sheetProtection algorithmName="SHA-512" hashValue="E2CVUAg/V6EL2pP/V+sBOM9QJ66ATI6xOeAjtV//dbyxLDucbaZhoc4vMKGhxD955pBY1sioDnCz77NP+Dc7Qg==" saltValue="UgAebVi/RRqwwOsDnWn8WA==" spinCount="100000" sheet="1" objects="1" scenarios="1"/>
  <mergeCells count="62">
    <mergeCell ref="B93:E93"/>
    <mergeCell ref="B96:E96"/>
    <mergeCell ref="B85:E85"/>
    <mergeCell ref="B86:E86"/>
    <mergeCell ref="B87:E87"/>
    <mergeCell ref="B88:E88"/>
    <mergeCell ref="B89:E89"/>
    <mergeCell ref="B92:E92"/>
    <mergeCell ref="B84:E84"/>
    <mergeCell ref="B69:E69"/>
    <mergeCell ref="B70:E70"/>
    <mergeCell ref="B71:E71"/>
    <mergeCell ref="B74:E74"/>
    <mergeCell ref="B75:E75"/>
    <mergeCell ref="B76:E76"/>
    <mergeCell ref="B77:E77"/>
    <mergeCell ref="B78:E78"/>
    <mergeCell ref="B79:E79"/>
    <mergeCell ref="B80:E80"/>
    <mergeCell ref="B83:E83"/>
    <mergeCell ref="B68:E68"/>
    <mergeCell ref="B49:E49"/>
    <mergeCell ref="C55:D55"/>
    <mergeCell ref="C56:D56"/>
    <mergeCell ref="C57:D57"/>
    <mergeCell ref="C58:D58"/>
    <mergeCell ref="C60:D60"/>
    <mergeCell ref="C61:D61"/>
    <mergeCell ref="C62:D62"/>
    <mergeCell ref="B65:E65"/>
    <mergeCell ref="B66:E66"/>
    <mergeCell ref="B67:E67"/>
    <mergeCell ref="B46:E46"/>
    <mergeCell ref="B31:E31"/>
    <mergeCell ref="B32:E32"/>
    <mergeCell ref="B33:E33"/>
    <mergeCell ref="B36:E36"/>
    <mergeCell ref="B37:E37"/>
    <mergeCell ref="B38:E38"/>
    <mergeCell ref="B39:E39"/>
    <mergeCell ref="B40:E40"/>
    <mergeCell ref="B41:E41"/>
    <mergeCell ref="B42:E42"/>
    <mergeCell ref="B45:E45"/>
    <mergeCell ref="B30:E30"/>
    <mergeCell ref="C15:D15"/>
    <mergeCell ref="B18:E18"/>
    <mergeCell ref="B19:E19"/>
    <mergeCell ref="B20:E20"/>
    <mergeCell ref="B21:E21"/>
    <mergeCell ref="B22:E22"/>
    <mergeCell ref="B23:E23"/>
    <mergeCell ref="B24:E24"/>
    <mergeCell ref="B27:E27"/>
    <mergeCell ref="B28:E28"/>
    <mergeCell ref="B29:E29"/>
    <mergeCell ref="C14:D14"/>
    <mergeCell ref="C8:D8"/>
    <mergeCell ref="C9:D9"/>
    <mergeCell ref="C10:D10"/>
    <mergeCell ref="C11:D11"/>
    <mergeCell ref="C13:D13"/>
  </mergeCells>
  <printOptions horizontalCentered="1"/>
  <pageMargins left="0.5" right="0.5" top="1" bottom="0.75" header="0.5" footer="0.25"/>
  <pageSetup scale="87" fitToHeight="2" orientation="portrait" r:id="rId1"/>
  <headerFooter alignWithMargins="0"/>
  <rowBreaks count="1" manualBreakCount="1">
    <brk id="51"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DDF5-BF7C-4087-B7A0-2D39133C6173}">
  <sheetPr>
    <pageSetUpPr fitToPage="1"/>
  </sheetPr>
  <dimension ref="A1:G21"/>
  <sheetViews>
    <sheetView zoomScaleNormal="100" workbookViewId="0"/>
  </sheetViews>
  <sheetFormatPr defaultColWidth="9.6640625" defaultRowHeight="15" x14ac:dyDescent="0.2"/>
  <cols>
    <col min="1" max="1" width="36.88671875" style="30" customWidth="1"/>
    <col min="2" max="6" width="16.6640625" style="30" customWidth="1"/>
    <col min="7" max="16384" width="9.6640625" style="30"/>
  </cols>
  <sheetData>
    <row r="1" spans="1:6" s="32" customFormat="1" ht="15" customHeight="1" x14ac:dyDescent="0.25">
      <c r="A1" s="53" t="str">
        <f>CONCATENATE("Schedule ",Chklst!A32," - ",Chklst!B32)</f>
        <v>Schedule J - Depreciation</v>
      </c>
      <c r="C1" s="264"/>
      <c r="D1" s="264"/>
      <c r="E1" s="296" t="s">
        <v>141</v>
      </c>
      <c r="F1" s="297"/>
    </row>
    <row r="2" spans="1:6" s="32" customFormat="1" ht="15" customHeight="1" x14ac:dyDescent="0.2">
      <c r="A2" s="3" t="str">
        <f>'Sch A'!$A$2</f>
        <v xml:space="preserve">SFN 941 (Rev. 05-24) </v>
      </c>
      <c r="C2" s="247"/>
      <c r="D2" s="247"/>
      <c r="E2" s="298" t="s">
        <v>142</v>
      </c>
      <c r="F2" s="299">
        <f>'Sch A'!$C$2</f>
        <v>45108</v>
      </c>
    </row>
    <row r="3" spans="1:6" s="32" customFormat="1" ht="15" customHeight="1" x14ac:dyDescent="0.2">
      <c r="A3" s="302">
        <f>'Sch A'!$A$5</f>
        <v>0</v>
      </c>
      <c r="C3" s="264"/>
      <c r="D3" s="264"/>
      <c r="E3" s="300" t="s">
        <v>143</v>
      </c>
      <c r="F3" s="301">
        <f>'Sch A'!$C$3</f>
        <v>45473</v>
      </c>
    </row>
    <row r="4" spans="1:6" ht="15" customHeight="1" x14ac:dyDescent="0.25">
      <c r="A4" s="131"/>
      <c r="B4" s="169"/>
      <c r="C4" s="169"/>
      <c r="D4" s="169"/>
    </row>
    <row r="5" spans="1:6" s="133" customFormat="1" ht="30" customHeight="1" x14ac:dyDescent="0.2">
      <c r="A5" s="625" t="s">
        <v>63</v>
      </c>
      <c r="B5" s="626" t="s">
        <v>644</v>
      </c>
      <c r="C5" s="626" t="s">
        <v>645</v>
      </c>
      <c r="D5" s="626" t="s">
        <v>646</v>
      </c>
      <c r="E5" s="627" t="s">
        <v>647</v>
      </c>
      <c r="F5" s="628" t="s">
        <v>32</v>
      </c>
    </row>
    <row r="6" spans="1:6" s="133" customFormat="1" ht="15" customHeight="1" x14ac:dyDescent="0.2">
      <c r="A6" s="629" t="s">
        <v>648</v>
      </c>
      <c r="B6" s="630"/>
      <c r="C6" s="631"/>
      <c r="D6" s="631"/>
      <c r="E6" s="631"/>
      <c r="F6" s="632"/>
    </row>
    <row r="7" spans="1:6" s="133" customFormat="1" ht="15" customHeight="1" x14ac:dyDescent="0.2">
      <c r="A7" s="633" t="s">
        <v>649</v>
      </c>
      <c r="B7" s="634"/>
      <c r="C7" s="634"/>
      <c r="D7" s="634"/>
      <c r="E7" s="163"/>
      <c r="F7" s="635">
        <f>SUM(B7:E7)</f>
        <v>0</v>
      </c>
    </row>
    <row r="8" spans="1:6" s="133" customFormat="1" ht="15" customHeight="1" x14ac:dyDescent="0.2">
      <c r="A8" s="165" t="s">
        <v>650</v>
      </c>
      <c r="B8" s="636"/>
      <c r="C8" s="636"/>
      <c r="D8" s="636"/>
      <c r="E8" s="163"/>
      <c r="F8" s="637">
        <f>SUM(B8:E8)</f>
        <v>0</v>
      </c>
    </row>
    <row r="9" spans="1:6" s="133" customFormat="1" ht="15" customHeight="1" x14ac:dyDescent="0.2">
      <c r="A9" s="638" t="s">
        <v>651</v>
      </c>
      <c r="B9" s="164"/>
      <c r="C9" s="164"/>
      <c r="D9" s="164"/>
      <c r="E9" s="163"/>
      <c r="F9" s="637">
        <f>SUM(B9:E9)</f>
        <v>0</v>
      </c>
    </row>
    <row r="10" spans="1:6" s="133" customFormat="1" ht="15" customHeight="1" x14ac:dyDescent="0.2">
      <c r="A10" s="162" t="s">
        <v>652</v>
      </c>
      <c r="B10" s="168">
        <f>SUM(B7:B9)</f>
        <v>0</v>
      </c>
      <c r="C10" s="168">
        <f>SUM(C7:C9)</f>
        <v>0</v>
      </c>
      <c r="D10" s="168">
        <f>SUM(D7:D9)</f>
        <v>0</v>
      </c>
      <c r="E10" s="168">
        <f>SUM(E7:E9)</f>
        <v>0</v>
      </c>
      <c r="F10" s="639">
        <f>SUM(F7:F9)</f>
        <v>0</v>
      </c>
    </row>
    <row r="11" spans="1:6" s="133" customFormat="1" ht="15" customHeight="1" x14ac:dyDescent="0.2">
      <c r="A11" s="134" t="s">
        <v>653</v>
      </c>
      <c r="B11" s="630"/>
      <c r="C11" s="631"/>
      <c r="D11" s="631"/>
      <c r="E11" s="631"/>
      <c r="F11" s="632"/>
    </row>
    <row r="12" spans="1:6" s="133" customFormat="1" ht="15" customHeight="1" x14ac:dyDescent="0.2">
      <c r="A12" s="633" t="s">
        <v>649</v>
      </c>
      <c r="B12" s="167"/>
      <c r="C12" s="167"/>
      <c r="D12" s="167"/>
      <c r="E12" s="163"/>
      <c r="F12" s="166">
        <f>SUM(B12:E12)</f>
        <v>0</v>
      </c>
    </row>
    <row r="13" spans="1:6" s="133" customFormat="1" ht="15" customHeight="1" x14ac:dyDescent="0.2">
      <c r="A13" s="165" t="s">
        <v>654</v>
      </c>
      <c r="B13" s="636"/>
      <c r="C13" s="636"/>
      <c r="D13" s="636"/>
      <c r="E13" s="163"/>
      <c r="F13" s="637">
        <f>SUM(B13:E13)</f>
        <v>0</v>
      </c>
    </row>
    <row r="14" spans="1:6" s="133" customFormat="1" ht="15" customHeight="1" x14ac:dyDescent="0.2">
      <c r="A14" s="640" t="s">
        <v>655</v>
      </c>
      <c r="B14" s="164"/>
      <c r="C14" s="164"/>
      <c r="D14" s="164"/>
      <c r="E14" s="163"/>
      <c r="F14" s="637">
        <f>SUM(B14:E14)</f>
        <v>0</v>
      </c>
    </row>
    <row r="15" spans="1:6" s="133" customFormat="1" ht="15" customHeight="1" thickBot="1" x14ac:dyDescent="0.25">
      <c r="A15" s="162" t="s">
        <v>652</v>
      </c>
      <c r="B15" s="161">
        <f>SUM(B12:B14)</f>
        <v>0</v>
      </c>
      <c r="C15" s="161">
        <f>SUM(C12:C14)</f>
        <v>0</v>
      </c>
      <c r="D15" s="161">
        <f>SUM(D12:D14)</f>
        <v>0</v>
      </c>
      <c r="E15" s="161">
        <f>SUM(E12:E14)</f>
        <v>0</v>
      </c>
      <c r="F15" s="641">
        <f>SUM(F12:F14)</f>
        <v>0</v>
      </c>
    </row>
    <row r="16" spans="1:6" s="115" customFormat="1" ht="15" customHeight="1" thickTop="1" x14ac:dyDescent="0.2">
      <c r="A16" s="136" t="s">
        <v>656</v>
      </c>
      <c r="B16" s="160"/>
      <c r="C16" s="160"/>
      <c r="D16" s="160"/>
      <c r="E16" s="135"/>
      <c r="F16" s="135" t="s">
        <v>657</v>
      </c>
    </row>
    <row r="17" spans="1:7" s="115" customFormat="1" ht="15" customHeight="1" x14ac:dyDescent="0.2">
      <c r="A17" s="160"/>
      <c r="B17" s="160"/>
      <c r="C17" s="160"/>
      <c r="D17" s="160"/>
      <c r="E17" s="159"/>
      <c r="F17" s="159"/>
    </row>
    <row r="18" spans="1:7" ht="15" customHeight="1" x14ac:dyDescent="0.25">
      <c r="A18" s="642" t="s">
        <v>658</v>
      </c>
      <c r="B18" s="643"/>
      <c r="C18" s="644"/>
      <c r="D18" s="645"/>
      <c r="E18" s="646"/>
      <c r="F18" s="647"/>
    </row>
    <row r="19" spans="1:7" ht="15" customHeight="1" x14ac:dyDescent="0.25">
      <c r="A19" s="53"/>
      <c r="B19" s="53"/>
      <c r="C19" s="53"/>
      <c r="D19" s="53"/>
      <c r="E19" s="137"/>
      <c r="F19" s="133"/>
    </row>
    <row r="20" spans="1:7" ht="15" customHeight="1" x14ac:dyDescent="0.2">
      <c r="A20" s="136"/>
      <c r="E20" s="1037" t="s">
        <v>659</v>
      </c>
      <c r="F20" s="1038">
        <f>'Sch C-4'!C45</f>
        <v>0</v>
      </c>
      <c r="G20" s="32"/>
    </row>
    <row r="21" spans="1:7" x14ac:dyDescent="0.2">
      <c r="E21" s="1037" t="s">
        <v>34</v>
      </c>
      <c r="F21" s="1038">
        <f>+F20-F13</f>
        <v>0</v>
      </c>
      <c r="G21" s="1039" t="str">
        <f>IF(F21=0,"OK","S/B Zero unless D-1/D-2 Adjust and Reclass")</f>
        <v>OK</v>
      </c>
    </row>
  </sheetData>
  <sheetProtection algorithmName="SHA-512" hashValue="V3HLr/MoTHDQrwoa7HP1mmdjaTWP+CmCm9BZBBufx//GojCTKuEYWgsFi7rVSzAa2xy0erzgJ646dOQpuL0ODQ==" saltValue="Bmk6sauLLxj1zdmBZXZxpw==" spinCount="100000" sheet="1" objects="1" scenarios="1"/>
  <printOptions horizontalCentered="1"/>
  <pageMargins left="0.5" right="0.5" top="1" bottom="0.75" header="0.5" footer="0.25"/>
  <pageSetup scale="90" orientation="portrait" r:id="rId1"/>
  <headerFooter>
    <oddFooter>&amp;CPROVIDE A COPY OF THE DETAILED DEPRECIATION SCHEDULES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7FB8-9661-4F07-8085-5BED75D57D2A}">
  <sheetPr>
    <pageSetUpPr fitToPage="1"/>
  </sheetPr>
  <dimension ref="A1:I40"/>
  <sheetViews>
    <sheetView zoomScaleNormal="100" workbookViewId="0"/>
  </sheetViews>
  <sheetFormatPr defaultColWidth="8.77734375" defaultRowHeight="15" x14ac:dyDescent="0.2"/>
  <cols>
    <col min="1" max="1" width="28.6640625" style="30" customWidth="1"/>
    <col min="2" max="2" width="30.6640625" style="30" customWidth="1"/>
    <col min="3" max="6" width="14.6640625" style="30" customWidth="1"/>
    <col min="7" max="7" width="8.77734375" style="30"/>
    <col min="8" max="8" width="9.88671875" style="30" customWidth="1"/>
    <col min="9" max="16384" width="8.77734375" style="30"/>
  </cols>
  <sheetData>
    <row r="1" spans="1:9" s="32" customFormat="1" ht="15" customHeight="1" x14ac:dyDescent="0.25">
      <c r="A1" s="53" t="str">
        <f>CONCATENATE("Schedule ",Chklst!A33," - ",Chklst!B33)</f>
        <v>Schedule K - Interest Expense</v>
      </c>
      <c r="B1" s="28"/>
      <c r="C1" s="264"/>
      <c r="D1" s="648"/>
      <c r="E1" s="296" t="s">
        <v>141</v>
      </c>
      <c r="F1" s="297"/>
    </row>
    <row r="2" spans="1:9" s="32" customFormat="1" ht="15" customHeight="1" x14ac:dyDescent="0.2">
      <c r="A2" s="3" t="str">
        <f>'Sch A'!$A$2</f>
        <v xml:space="preserve">SFN 941 (Rev. 05-24) </v>
      </c>
      <c r="C2" s="247"/>
      <c r="D2" s="247"/>
      <c r="E2" s="298" t="s">
        <v>142</v>
      </c>
      <c r="F2" s="299">
        <f>'Sch A'!$C$2</f>
        <v>45108</v>
      </c>
    </row>
    <row r="3" spans="1:9" s="32" customFormat="1" ht="15" customHeight="1" x14ac:dyDescent="0.2">
      <c r="A3" s="302">
        <f>'Sch A'!$A$5</f>
        <v>0</v>
      </c>
      <c r="C3" s="264"/>
      <c r="D3" s="264"/>
      <c r="E3" s="300" t="s">
        <v>143</v>
      </c>
      <c r="F3" s="301">
        <f>'Sch A'!$C$3</f>
        <v>45473</v>
      </c>
    </row>
    <row r="4" spans="1:9" s="32" customFormat="1" ht="15" customHeight="1" x14ac:dyDescent="0.2"/>
    <row r="5" spans="1:9" s="32" customFormat="1" ht="15" customHeight="1" x14ac:dyDescent="0.2">
      <c r="A5" s="30"/>
      <c r="B5" s="142" t="s">
        <v>262</v>
      </c>
    </row>
    <row r="6" spans="1:9" ht="15" customHeight="1" x14ac:dyDescent="0.2">
      <c r="A6" s="655" t="s">
        <v>660</v>
      </c>
      <c r="B6" s="656" t="s">
        <v>661</v>
      </c>
      <c r="C6" s="649" t="s">
        <v>662</v>
      </c>
      <c r="D6" s="649" t="s">
        <v>652</v>
      </c>
      <c r="E6" s="649" t="s">
        <v>147</v>
      </c>
      <c r="F6" s="650" t="s">
        <v>14</v>
      </c>
      <c r="G6" s="169"/>
      <c r="H6" s="169"/>
    </row>
    <row r="7" spans="1:9" ht="15" customHeight="1" x14ac:dyDescent="0.25">
      <c r="A7" s="172"/>
      <c r="B7" s="172"/>
      <c r="C7" s="83"/>
      <c r="D7" s="83"/>
      <c r="E7" s="138"/>
      <c r="F7" s="83"/>
      <c r="G7" s="131"/>
      <c r="H7" s="131"/>
    </row>
    <row r="8" spans="1:9" ht="15" customHeight="1" x14ac:dyDescent="0.25">
      <c r="A8" s="172"/>
      <c r="B8" s="172"/>
      <c r="C8" s="83"/>
      <c r="D8" s="83"/>
      <c r="E8" s="138"/>
      <c r="F8" s="83"/>
      <c r="G8" s="131"/>
      <c r="H8" s="131"/>
    </row>
    <row r="9" spans="1:9" ht="15" customHeight="1" x14ac:dyDescent="0.25">
      <c r="A9" s="172"/>
      <c r="B9" s="172"/>
      <c r="C9" s="83"/>
      <c r="D9" s="83"/>
      <c r="E9" s="138"/>
      <c r="F9" s="83"/>
      <c r="G9" s="131"/>
      <c r="H9" s="131"/>
    </row>
    <row r="10" spans="1:9" ht="15" customHeight="1" x14ac:dyDescent="0.25">
      <c r="A10" s="172"/>
      <c r="B10" s="172"/>
      <c r="C10" s="83"/>
      <c r="D10" s="83"/>
      <c r="E10" s="138"/>
      <c r="F10" s="83"/>
      <c r="G10" s="131"/>
      <c r="H10" s="131"/>
    </row>
    <row r="11" spans="1:9" ht="15" customHeight="1" x14ac:dyDescent="0.25">
      <c r="A11" s="172"/>
      <c r="B11" s="172"/>
      <c r="C11" s="83"/>
      <c r="D11" s="83"/>
      <c r="E11" s="138"/>
      <c r="F11" s="83"/>
      <c r="G11" s="131"/>
      <c r="H11" s="131"/>
    </row>
    <row r="12" spans="1:9" ht="15" customHeight="1" x14ac:dyDescent="0.25">
      <c r="A12" s="172"/>
      <c r="B12" s="172"/>
      <c r="C12" s="83"/>
      <c r="D12" s="83"/>
      <c r="E12" s="138"/>
      <c r="F12" s="83"/>
      <c r="G12" s="131"/>
      <c r="H12" s="131"/>
    </row>
    <row r="13" spans="1:9" ht="15" customHeight="1" x14ac:dyDescent="0.25">
      <c r="A13" s="172"/>
      <c r="B13" s="172"/>
      <c r="C13" s="83"/>
      <c r="D13" s="83"/>
      <c r="E13" s="138"/>
      <c r="F13" s="83"/>
      <c r="G13" s="131"/>
      <c r="H13" s="131"/>
    </row>
    <row r="14" spans="1:9" ht="15" customHeight="1" x14ac:dyDescent="0.25">
      <c r="A14" s="172"/>
      <c r="B14" s="172"/>
      <c r="C14" s="83"/>
      <c r="D14" s="83"/>
      <c r="E14" s="138"/>
      <c r="F14" s="83"/>
      <c r="G14" s="131"/>
      <c r="H14" s="131"/>
    </row>
    <row r="15" spans="1:9" ht="15" customHeight="1" x14ac:dyDescent="0.25">
      <c r="A15" s="172"/>
      <c r="B15" s="172"/>
      <c r="C15" s="83"/>
      <c r="D15" s="83"/>
      <c r="E15" s="138"/>
      <c r="F15" s="83"/>
      <c r="G15" s="131"/>
      <c r="H15" s="131"/>
    </row>
    <row r="16" spans="1:9" ht="15" customHeight="1" x14ac:dyDescent="0.25">
      <c r="A16" s="172"/>
      <c r="B16" s="172"/>
      <c r="C16" s="83"/>
      <c r="D16" s="83"/>
      <c r="E16" s="138"/>
      <c r="F16" s="83"/>
      <c r="G16" s="131"/>
      <c r="H16" s="158" t="s">
        <v>664</v>
      </c>
      <c r="I16" s="146">
        <f>'Sch C-2a'!B11</f>
        <v>0</v>
      </c>
    </row>
    <row r="17" spans="1:9" ht="15" customHeight="1" thickBot="1" x14ac:dyDescent="0.25">
      <c r="A17" s="651"/>
      <c r="B17" s="652" t="s">
        <v>32</v>
      </c>
      <c r="C17" s="171">
        <f>SUM(C7:C16)</f>
        <v>0</v>
      </c>
      <c r="D17" s="170">
        <f>SUM(D7:D16)</f>
        <v>0</v>
      </c>
      <c r="E17" s="653"/>
      <c r="F17" s="654">
        <f>SUM(F7:F16)</f>
        <v>0</v>
      </c>
      <c r="G17" s="169"/>
      <c r="H17" s="158" t="s">
        <v>34</v>
      </c>
      <c r="I17" s="146">
        <f>I16-F17</f>
        <v>0</v>
      </c>
    </row>
    <row r="18" spans="1:9" s="115" customFormat="1" ht="15" customHeight="1" thickTop="1" x14ac:dyDescent="0.2">
      <c r="A18" s="160"/>
      <c r="B18" s="160"/>
      <c r="C18" s="160"/>
      <c r="D18" s="160"/>
      <c r="E18" s="135"/>
      <c r="F18" s="135" t="s">
        <v>657</v>
      </c>
    </row>
    <row r="19" spans="1:9" s="115" customFormat="1" ht="15" customHeight="1" x14ac:dyDescent="0.2">
      <c r="A19" s="115" t="s">
        <v>663</v>
      </c>
    </row>
    <row r="20" spans="1:9" ht="15" customHeight="1" x14ac:dyDescent="0.2"/>
    <row r="21" spans="1:9" ht="15" customHeight="1" x14ac:dyDescent="0.2">
      <c r="A21" s="28"/>
      <c r="B21" s="1040" t="s">
        <v>665</v>
      </c>
      <c r="C21" s="28"/>
      <c r="D21" s="28"/>
    </row>
    <row r="22" spans="1:9" ht="15" customHeight="1" x14ac:dyDescent="0.2">
      <c r="A22" s="655" t="s">
        <v>660</v>
      </c>
      <c r="B22" s="656" t="s">
        <v>661</v>
      </c>
      <c r="C22" s="649" t="s">
        <v>662</v>
      </c>
      <c r="D22" s="649" t="s">
        <v>652</v>
      </c>
      <c r="E22" s="649" t="s">
        <v>147</v>
      </c>
      <c r="F22" s="650" t="s">
        <v>14</v>
      </c>
    </row>
    <row r="23" spans="1:9" ht="15" customHeight="1" x14ac:dyDescent="0.2">
      <c r="A23" s="657"/>
      <c r="B23" s="657"/>
      <c r="C23" s="658"/>
      <c r="D23" s="658"/>
      <c r="E23" s="659"/>
      <c r="F23" s="658"/>
    </row>
    <row r="24" spans="1:9" ht="15" customHeight="1" x14ac:dyDescent="0.2">
      <c r="A24" s="657"/>
      <c r="B24" s="660"/>
      <c r="C24" s="658"/>
      <c r="D24" s="658"/>
      <c r="E24" s="661"/>
      <c r="F24" s="658"/>
    </row>
    <row r="25" spans="1:9" ht="15" customHeight="1" x14ac:dyDescent="0.2">
      <c r="A25" s="657"/>
      <c r="B25" s="657"/>
      <c r="C25" s="658"/>
      <c r="D25" s="658"/>
      <c r="E25" s="661"/>
      <c r="F25" s="658"/>
    </row>
    <row r="26" spans="1:9" ht="15" customHeight="1" x14ac:dyDescent="0.2">
      <c r="A26" s="657"/>
      <c r="B26" s="660"/>
      <c r="C26" s="658"/>
      <c r="D26" s="658"/>
      <c r="E26" s="661"/>
      <c r="F26" s="658"/>
    </row>
    <row r="27" spans="1:9" ht="15" customHeight="1" x14ac:dyDescent="0.2">
      <c r="A27" s="657"/>
      <c r="B27" s="657"/>
      <c r="C27" s="658"/>
      <c r="D27" s="658"/>
      <c r="E27" s="661"/>
      <c r="F27" s="658"/>
    </row>
    <row r="28" spans="1:9" ht="15" customHeight="1" x14ac:dyDescent="0.2">
      <c r="A28" s="657"/>
      <c r="B28" s="660"/>
      <c r="C28" s="658"/>
      <c r="D28" s="658"/>
      <c r="E28" s="661"/>
      <c r="F28" s="658"/>
    </row>
    <row r="29" spans="1:9" ht="15" customHeight="1" x14ac:dyDescent="0.2">
      <c r="A29" s="657"/>
      <c r="B29" s="657"/>
      <c r="C29" s="658"/>
      <c r="D29" s="658"/>
      <c r="E29" s="661"/>
      <c r="F29" s="658"/>
    </row>
    <row r="30" spans="1:9" ht="15" customHeight="1" x14ac:dyDescent="0.2">
      <c r="A30" s="657"/>
      <c r="B30" s="660"/>
      <c r="C30" s="658"/>
      <c r="D30" s="658"/>
      <c r="E30" s="661"/>
      <c r="F30" s="658"/>
    </row>
    <row r="31" spans="1:9" ht="15" customHeight="1" x14ac:dyDescent="0.2">
      <c r="A31" s="657"/>
      <c r="B31" s="657"/>
      <c r="C31" s="658"/>
      <c r="D31" s="658"/>
      <c r="E31" s="661"/>
      <c r="F31" s="658"/>
    </row>
    <row r="32" spans="1:9" ht="15" customHeight="1" x14ac:dyDescent="0.2">
      <c r="A32" s="657"/>
      <c r="B32" s="660"/>
      <c r="C32" s="658"/>
      <c r="D32" s="658"/>
      <c r="E32" s="662"/>
      <c r="F32" s="658"/>
    </row>
    <row r="33" spans="1:6" ht="15" customHeight="1" thickBot="1" x14ac:dyDescent="0.25">
      <c r="A33" s="651"/>
      <c r="B33" s="652" t="s">
        <v>32</v>
      </c>
      <c r="C33" s="238">
        <f>SUM(C23:C32)</f>
        <v>0</v>
      </c>
      <c r="D33" s="238">
        <f>SUM(D23:D32)</f>
        <v>0</v>
      </c>
      <c r="E33" s="663"/>
      <c r="F33" s="664">
        <f>SUM(F23:F32)</f>
        <v>0</v>
      </c>
    </row>
    <row r="34" spans="1:6" ht="15" customHeight="1" thickTop="1" x14ac:dyDescent="0.2">
      <c r="A34" s="115"/>
      <c r="B34" s="239"/>
      <c r="C34" s="665"/>
      <c r="D34" s="665"/>
      <c r="E34" s="239"/>
      <c r="F34" s="240" t="s">
        <v>657</v>
      </c>
    </row>
    <row r="35" spans="1:6" ht="15" customHeight="1" x14ac:dyDescent="0.2">
      <c r="A35" s="115" t="s">
        <v>666</v>
      </c>
      <c r="B35" s="115"/>
      <c r="C35" s="115"/>
      <c r="D35" s="115"/>
      <c r="E35" s="115"/>
      <c r="F35" s="115"/>
    </row>
    <row r="36" spans="1:6" ht="15" customHeight="1" x14ac:dyDescent="0.2">
      <c r="A36" s="28"/>
      <c r="B36" s="28"/>
      <c r="C36" s="28"/>
      <c r="D36" s="28"/>
      <c r="E36" s="158" t="s">
        <v>667</v>
      </c>
      <c r="F36" s="241">
        <f>'Sch C-4'!E46</f>
        <v>0</v>
      </c>
    </row>
    <row r="37" spans="1:6" ht="15" customHeight="1" x14ac:dyDescent="0.2">
      <c r="A37" s="28"/>
      <c r="B37" s="28"/>
      <c r="C37" s="28"/>
      <c r="D37" s="28"/>
      <c r="E37" s="158" t="s">
        <v>34</v>
      </c>
      <c r="F37" s="242">
        <f>F17+F33-F36</f>
        <v>0</v>
      </c>
    </row>
    <row r="38" spans="1:6" ht="15" customHeight="1" x14ac:dyDescent="0.2"/>
    <row r="39" spans="1:6" ht="15" customHeight="1" x14ac:dyDescent="0.2"/>
    <row r="40" spans="1:6" ht="15" customHeight="1" x14ac:dyDescent="0.2"/>
  </sheetData>
  <sheetProtection algorithmName="SHA-512" hashValue="QxDYzuUADbcBvSdj08TqUxM4mQ3D2cUa+Mn/EQU5WnUXHXNUUHW3D87nuas6eMxesvrKU+eP1MG/eqTG1BbjYg==" saltValue="3G7tQ7JBiMLCJxtP2cP+lQ==" spinCount="100000" sheet="1" objects="1" scenarios="1"/>
  <printOptions horizontalCentered="1"/>
  <pageMargins left="0.5" right="0.5" top="1" bottom="0.75" header="0.5" footer="0.5"/>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7993-648A-42B1-927A-F50C41501086}">
  <sheetPr>
    <pageSetUpPr fitToPage="1"/>
  </sheetPr>
  <dimension ref="A1:G47"/>
  <sheetViews>
    <sheetView tabSelected="1" zoomScaleNormal="100" workbookViewId="0">
      <selection activeCell="A3" sqref="A3"/>
    </sheetView>
  </sheetViews>
  <sheetFormatPr defaultColWidth="8" defaultRowHeight="15" x14ac:dyDescent="0.2"/>
  <cols>
    <col min="1" max="1" width="18.5546875" style="30" customWidth="1"/>
    <col min="2" max="8" width="12.109375" style="30" customWidth="1"/>
    <col min="9" max="16384" width="8" style="30"/>
  </cols>
  <sheetData>
    <row r="1" spans="1:7" x14ac:dyDescent="0.2">
      <c r="A1" s="249" t="s">
        <v>28</v>
      </c>
      <c r="B1" s="250"/>
      <c r="C1" s="251"/>
      <c r="D1" s="249" t="s">
        <v>29</v>
      </c>
      <c r="E1" s="252">
        <f>'Sch A'!$C$2</f>
        <v>45108</v>
      </c>
      <c r="F1" s="331"/>
      <c r="G1" s="258"/>
    </row>
    <row r="2" spans="1:7" ht="15.75" thickBot="1" x14ac:dyDescent="0.25">
      <c r="A2" s="253" t="str">
        <f>'Sch A'!$A$4</f>
        <v>Name of Facility</v>
      </c>
      <c r="B2" s="254"/>
      <c r="C2" s="255"/>
      <c r="D2" s="256" t="s">
        <v>30</v>
      </c>
      <c r="E2" s="257">
        <f>'Sch A'!$C$3</f>
        <v>45473</v>
      </c>
      <c r="F2" s="260"/>
      <c r="G2" s="259"/>
    </row>
    <row r="3" spans="1:7" ht="15.75" thickBot="1" x14ac:dyDescent="0.25">
      <c r="C3" s="261"/>
      <c r="D3" s="258"/>
      <c r="E3" s="228"/>
      <c r="F3" s="228"/>
      <c r="G3" s="258"/>
    </row>
    <row r="4" spans="1:7" x14ac:dyDescent="0.2">
      <c r="A4" s="198" t="s">
        <v>31</v>
      </c>
      <c r="B4" s="204"/>
      <c r="C4" s="205"/>
      <c r="D4" s="205"/>
      <c r="E4" s="199"/>
    </row>
    <row r="5" spans="1:7" x14ac:dyDescent="0.2">
      <c r="A5" s="206"/>
      <c r="B5" s="207" t="s">
        <v>32</v>
      </c>
      <c r="C5" s="208" t="s">
        <v>33</v>
      </c>
      <c r="D5" s="208" t="s">
        <v>25</v>
      </c>
      <c r="E5" s="209" t="s">
        <v>27</v>
      </c>
    </row>
    <row r="6" spans="1:7" x14ac:dyDescent="0.2">
      <c r="A6" s="200" t="s">
        <v>2</v>
      </c>
      <c r="B6" s="154">
        <f>'Sch C-1'!$E$31</f>
        <v>0</v>
      </c>
      <c r="C6" s="154">
        <f>'Sch C-1'!$H$31</f>
        <v>0</v>
      </c>
      <c r="D6" s="154">
        <f>'Sch C-1'!$I$31</f>
        <v>0</v>
      </c>
      <c r="E6" s="332">
        <f>'Sch C-1'!$J$31</f>
        <v>0</v>
      </c>
    </row>
    <row r="7" spans="1:7" x14ac:dyDescent="0.2">
      <c r="A7" s="210" t="s">
        <v>3</v>
      </c>
      <c r="B7" s="211">
        <f>'Sch C-2a'!$B$20</f>
        <v>0</v>
      </c>
      <c r="C7" s="211">
        <f>'Sch C-2a'!$C$20</f>
        <v>0</v>
      </c>
      <c r="D7" s="211">
        <f>'Sch C-2a'!$D$20</f>
        <v>0</v>
      </c>
      <c r="E7" s="202">
        <f>'Sch C-2a'!$E$20</f>
        <v>0</v>
      </c>
    </row>
    <row r="8" spans="1:7" ht="15.75" thickBot="1" x14ac:dyDescent="0.25">
      <c r="A8" s="333" t="s">
        <v>34</v>
      </c>
      <c r="B8" s="212">
        <f>B6-B7</f>
        <v>0</v>
      </c>
      <c r="C8" s="212">
        <f t="shared" ref="C8:E8" si="0">C6-C7</f>
        <v>0</v>
      </c>
      <c r="D8" s="212">
        <f t="shared" si="0"/>
        <v>0</v>
      </c>
      <c r="E8" s="203">
        <f t="shared" si="0"/>
        <v>0</v>
      </c>
    </row>
    <row r="9" spans="1:7" ht="15.75" thickBot="1" x14ac:dyDescent="0.25"/>
    <row r="10" spans="1:7" x14ac:dyDescent="0.2">
      <c r="A10" s="198" t="s">
        <v>35</v>
      </c>
      <c r="B10" s="204"/>
      <c r="C10" s="205"/>
      <c r="D10" s="205"/>
      <c r="E10" s="199"/>
    </row>
    <row r="11" spans="1:7" x14ac:dyDescent="0.2">
      <c r="A11" s="206"/>
      <c r="B11" s="207" t="s">
        <v>32</v>
      </c>
      <c r="C11" s="208" t="s">
        <v>33</v>
      </c>
      <c r="D11" s="208" t="s">
        <v>25</v>
      </c>
      <c r="E11" s="209" t="s">
        <v>27</v>
      </c>
    </row>
    <row r="12" spans="1:7" x14ac:dyDescent="0.2">
      <c r="A12" s="200" t="s">
        <v>2</v>
      </c>
      <c r="B12" s="154">
        <f>'Sch C-1'!$E$31</f>
        <v>0</v>
      </c>
      <c r="C12" s="154">
        <f>'Sch C-1'!$H$31</f>
        <v>0</v>
      </c>
      <c r="D12" s="154">
        <f>'Sch C-1'!$I$31</f>
        <v>0</v>
      </c>
      <c r="E12" s="332">
        <f>'Sch C-1'!$J$31</f>
        <v>0</v>
      </c>
    </row>
    <row r="13" spans="1:7" x14ac:dyDescent="0.2">
      <c r="A13" s="210" t="s">
        <v>4</v>
      </c>
      <c r="B13" s="211">
        <f>'Sch C-2a'!$B$20</f>
        <v>0</v>
      </c>
      <c r="C13" s="211">
        <f>'Sch C-2a'!$C$20</f>
        <v>0</v>
      </c>
      <c r="D13" s="211">
        <f>'Sch C-2a'!$D$20</f>
        <v>0</v>
      </c>
      <c r="E13" s="202">
        <f>'Sch C-2a'!$E$20</f>
        <v>0</v>
      </c>
    </row>
    <row r="14" spans="1:7" ht="15.75" thickBot="1" x14ac:dyDescent="0.25">
      <c r="A14" s="333" t="s">
        <v>34</v>
      </c>
      <c r="B14" s="212">
        <f>B12-B13</f>
        <v>0</v>
      </c>
      <c r="C14" s="212">
        <f t="shared" ref="C14:E14" si="1">C12-C13</f>
        <v>0</v>
      </c>
      <c r="D14" s="212">
        <f t="shared" si="1"/>
        <v>0</v>
      </c>
      <c r="E14" s="203">
        <f t="shared" si="1"/>
        <v>0</v>
      </c>
    </row>
    <row r="15" spans="1:7" ht="15.75" thickBot="1" x14ac:dyDescent="0.25"/>
    <row r="16" spans="1:7" x14ac:dyDescent="0.2">
      <c r="A16" s="198" t="s">
        <v>36</v>
      </c>
      <c r="B16" s="205"/>
      <c r="C16" s="205"/>
      <c r="D16" s="205"/>
      <c r="E16" s="199"/>
    </row>
    <row r="17" spans="1:5" ht="25.5" x14ac:dyDescent="0.2">
      <c r="A17" s="206"/>
      <c r="B17" s="213" t="s">
        <v>37</v>
      </c>
      <c r="C17" s="334" t="s">
        <v>38</v>
      </c>
      <c r="D17" s="213" t="s">
        <v>39</v>
      </c>
      <c r="E17" s="214" t="s">
        <v>40</v>
      </c>
    </row>
    <row r="18" spans="1:5" x14ac:dyDescent="0.2">
      <c r="A18" s="200" t="s">
        <v>2</v>
      </c>
      <c r="B18" s="215">
        <f>'Sch C-1'!$B$38</f>
        <v>0</v>
      </c>
      <c r="C18" s="215">
        <f>'Sch C-1'!$C$38</f>
        <v>0</v>
      </c>
      <c r="D18" s="215">
        <f>'Sch C-1'!$D$38</f>
        <v>0</v>
      </c>
      <c r="E18" s="332">
        <f>'Sch C-1'!$E$38</f>
        <v>0</v>
      </c>
    </row>
    <row r="19" spans="1:5" x14ac:dyDescent="0.2">
      <c r="A19" s="200" t="s">
        <v>41</v>
      </c>
      <c r="B19" s="154">
        <f>'Sch C-4'!$C$51</f>
        <v>0</v>
      </c>
      <c r="C19" s="154"/>
      <c r="D19" s="154"/>
      <c r="E19" s="201"/>
    </row>
    <row r="20" spans="1:5" x14ac:dyDescent="0.2">
      <c r="A20" s="210" t="s">
        <v>42</v>
      </c>
      <c r="B20" s="211"/>
      <c r="C20" s="211">
        <f>'Sch D'!$C$40</f>
        <v>0</v>
      </c>
      <c r="D20" s="211">
        <f>'Sch D'!$D$40</f>
        <v>0</v>
      </c>
      <c r="E20" s="202">
        <f>SUM(B19:D20)</f>
        <v>0</v>
      </c>
    </row>
    <row r="21" spans="1:5" ht="15.75" thickBot="1" x14ac:dyDescent="0.25">
      <c r="A21" s="216" t="s">
        <v>34</v>
      </c>
      <c r="B21" s="212">
        <f>B18-B20</f>
        <v>0</v>
      </c>
      <c r="C21" s="212">
        <f t="shared" ref="C21:E21" si="2">C18-C20</f>
        <v>0</v>
      </c>
      <c r="D21" s="212">
        <f t="shared" si="2"/>
        <v>0</v>
      </c>
      <c r="E21" s="203">
        <f t="shared" si="2"/>
        <v>0</v>
      </c>
    </row>
    <row r="22" spans="1:5" ht="15.75" thickBot="1" x14ac:dyDescent="0.25"/>
    <row r="23" spans="1:5" x14ac:dyDescent="0.2">
      <c r="A23" s="198" t="s">
        <v>43</v>
      </c>
      <c r="B23" s="199"/>
    </row>
    <row r="24" spans="1:5" x14ac:dyDescent="0.2">
      <c r="A24" s="217" t="s">
        <v>44</v>
      </c>
      <c r="B24" s="335">
        <f>'Sch C-5'!$D$17</f>
        <v>0</v>
      </c>
    </row>
    <row r="25" spans="1:5" x14ac:dyDescent="0.2">
      <c r="A25" s="210" t="s">
        <v>45</v>
      </c>
      <c r="B25" s="218">
        <f>'Sch C-5'!$D$37</f>
        <v>0</v>
      </c>
    </row>
    <row r="26" spans="1:5" ht="15.75" thickBot="1" x14ac:dyDescent="0.25">
      <c r="A26" s="216" t="s">
        <v>34</v>
      </c>
      <c r="B26" s="219">
        <f>B24-B25</f>
        <v>0</v>
      </c>
    </row>
    <row r="27" spans="1:5" ht="15.75" thickBot="1" x14ac:dyDescent="0.25"/>
    <row r="28" spans="1:5" x14ac:dyDescent="0.2">
      <c r="A28" s="198" t="s">
        <v>46</v>
      </c>
      <c r="B28" s="199"/>
    </row>
    <row r="29" spans="1:5" x14ac:dyDescent="0.2">
      <c r="A29" s="217" t="s">
        <v>47</v>
      </c>
      <c r="B29" s="335">
        <f>'Sch J'!$F$13</f>
        <v>0</v>
      </c>
    </row>
    <row r="30" spans="1:5" x14ac:dyDescent="0.2">
      <c r="A30" s="210" t="s">
        <v>41</v>
      </c>
      <c r="B30" s="218">
        <f>'Sch J'!$F$20</f>
        <v>0</v>
      </c>
    </row>
    <row r="31" spans="1:5" ht="15.75" thickBot="1" x14ac:dyDescent="0.25">
      <c r="A31" s="216" t="s">
        <v>34</v>
      </c>
      <c r="B31" s="219">
        <f>B29-B30</f>
        <v>0</v>
      </c>
    </row>
    <row r="32" spans="1:5" ht="15.75" thickBot="1" x14ac:dyDescent="0.25">
      <c r="B32" s="154"/>
    </row>
    <row r="33" spans="1:5" x14ac:dyDescent="0.2">
      <c r="A33" s="198" t="s">
        <v>48</v>
      </c>
      <c r="B33" s="199"/>
    </row>
    <row r="34" spans="1:5" x14ac:dyDescent="0.2">
      <c r="A34" s="217" t="s">
        <v>49</v>
      </c>
      <c r="B34" s="335">
        <f>'Sch K'!$F$17</f>
        <v>0</v>
      </c>
    </row>
    <row r="35" spans="1:5" x14ac:dyDescent="0.2">
      <c r="A35" s="210" t="s">
        <v>41</v>
      </c>
      <c r="B35" s="218">
        <f>'Sch K'!$I$16</f>
        <v>0</v>
      </c>
    </row>
    <row r="36" spans="1:5" ht="15.75" thickBot="1" x14ac:dyDescent="0.25">
      <c r="A36" s="216" t="s">
        <v>34</v>
      </c>
      <c r="B36" s="219">
        <f>B34-B35</f>
        <v>0</v>
      </c>
    </row>
    <row r="37" spans="1:5" ht="15.75" thickBot="1" x14ac:dyDescent="0.25"/>
    <row r="38" spans="1:5" x14ac:dyDescent="0.2">
      <c r="A38" s="198" t="s">
        <v>50</v>
      </c>
      <c r="B38" s="199"/>
    </row>
    <row r="39" spans="1:5" x14ac:dyDescent="0.2">
      <c r="A39" s="217" t="s">
        <v>51</v>
      </c>
      <c r="B39" s="332">
        <f>'Sch W'!$D$12</f>
        <v>0</v>
      </c>
    </row>
    <row r="40" spans="1:5" x14ac:dyDescent="0.2">
      <c r="A40" s="200" t="s">
        <v>52</v>
      </c>
      <c r="B40" s="218">
        <f>'Sch W'!$C$49+'Sch W'!$C$82+'Sch W'!$C$115</f>
        <v>0</v>
      </c>
    </row>
    <row r="41" spans="1:5" ht="15.75" thickBot="1" x14ac:dyDescent="0.25">
      <c r="A41" s="220" t="s">
        <v>34</v>
      </c>
      <c r="B41" s="221">
        <f>B39-B40</f>
        <v>0</v>
      </c>
    </row>
    <row r="42" spans="1:5" ht="15.75" thickBot="1" x14ac:dyDescent="0.25">
      <c r="B42" s="154"/>
      <c r="C42" s="154"/>
      <c r="D42" s="154"/>
      <c r="E42" s="154"/>
    </row>
    <row r="43" spans="1:5" x14ac:dyDescent="0.2">
      <c r="A43" s="198" t="s">
        <v>50</v>
      </c>
      <c r="B43" s="199"/>
      <c r="C43" s="154"/>
      <c r="D43" s="154"/>
      <c r="E43" s="154"/>
    </row>
    <row r="44" spans="1:5" x14ac:dyDescent="0.2">
      <c r="A44" s="217" t="s">
        <v>53</v>
      </c>
      <c r="B44" s="332">
        <f>'Sch W'!$D$12</f>
        <v>0</v>
      </c>
    </row>
    <row r="45" spans="1:5" x14ac:dyDescent="0.2">
      <c r="A45" s="200" t="s">
        <v>54</v>
      </c>
      <c r="B45" s="201">
        <f>'Sch W'!$E$15</f>
        <v>0</v>
      </c>
    </row>
    <row r="46" spans="1:5" x14ac:dyDescent="0.2">
      <c r="A46" s="200" t="s">
        <v>55</v>
      </c>
      <c r="B46" s="201">
        <f>'Sch W'!$M$13</f>
        <v>0</v>
      </c>
    </row>
    <row r="47" spans="1:5" ht="15.75" thickBot="1" x14ac:dyDescent="0.25">
      <c r="A47" s="220" t="s">
        <v>56</v>
      </c>
      <c r="B47" s="221">
        <f>'Sch W'!$O$13</f>
        <v>0</v>
      </c>
    </row>
  </sheetData>
  <sheetProtection algorithmName="SHA-512" hashValue="/ftH7OQNKFtcHhxQVLfbUSOS7aFGH6gd9OtdMaG0IurR6ainYHKSQ/opuYlOPLv1CGIQWCviurG8Wx2qg/+PfQ==" saltValue="bpK9JiDm5uHx5LA26E/5qA==" spinCount="100000" sheet="1" objects="1" scenarios="1"/>
  <printOptions horizontalCentered="1"/>
  <pageMargins left="0.5" right="0.5" top="0.5" bottom="0.5" header="0.3" footer="0.3"/>
  <pageSetup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9423-8444-4810-B1FF-7CB9EE2FC7A9}">
  <sheetPr>
    <pageSetUpPr fitToPage="1"/>
  </sheetPr>
  <dimension ref="A1:E36"/>
  <sheetViews>
    <sheetView zoomScaleNormal="100" workbookViewId="0"/>
  </sheetViews>
  <sheetFormatPr defaultColWidth="10" defaultRowHeight="15" x14ac:dyDescent="0.2"/>
  <cols>
    <col min="1" max="2" width="31.5546875" style="30" customWidth="1"/>
    <col min="3" max="5" width="11.77734375" style="30" customWidth="1"/>
    <col min="6" max="16384" width="10" style="30"/>
  </cols>
  <sheetData>
    <row r="1" spans="1:5" ht="15" customHeight="1" x14ac:dyDescent="0.25">
      <c r="A1" s="53" t="str">
        <f>CONCATENATE("Schedule ",Chklst!A34," - ",Chklst!B34)</f>
        <v>Schedule L - Lease or Rental Information</v>
      </c>
      <c r="B1" s="29"/>
      <c r="C1" s="29"/>
      <c r="D1" s="1041" t="s">
        <v>60</v>
      </c>
      <c r="E1" s="1042"/>
    </row>
    <row r="2" spans="1:5" ht="15" customHeight="1" x14ac:dyDescent="0.2">
      <c r="A2" s="3" t="str">
        <f>'Sch A'!$A$2</f>
        <v xml:space="preserve">SFN 941 (Rev. 05-24) </v>
      </c>
      <c r="B2" s="29"/>
      <c r="C2" s="32"/>
      <c r="D2" s="244" t="s">
        <v>29</v>
      </c>
      <c r="E2" s="299">
        <f>'Sch A'!$C$2</f>
        <v>45108</v>
      </c>
    </row>
    <row r="3" spans="1:5" s="32" customFormat="1" ht="15" customHeight="1" x14ac:dyDescent="0.2">
      <c r="A3" s="302">
        <f>'Sch A'!$A$5</f>
        <v>0</v>
      </c>
      <c r="B3" s="28"/>
      <c r="C3" s="840"/>
      <c r="D3" s="841" t="s">
        <v>30</v>
      </c>
      <c r="E3" s="301">
        <f>'Sch A'!$C$3</f>
        <v>45473</v>
      </c>
    </row>
    <row r="4" spans="1:5" ht="15" customHeight="1" x14ac:dyDescent="0.2"/>
    <row r="5" spans="1:5" s="101" customFormat="1" ht="15" customHeight="1" x14ac:dyDescent="0.2">
      <c r="A5" s="619" t="s">
        <v>668</v>
      </c>
      <c r="B5" s="1043"/>
      <c r="C5" s="1043"/>
      <c r="D5" s="1043"/>
      <c r="E5" s="1044"/>
    </row>
    <row r="6" spans="1:5" s="124" customFormat="1" ht="25.5" x14ac:dyDescent="0.2">
      <c r="A6" s="1293"/>
      <c r="B6" s="1294"/>
      <c r="C6" s="1294"/>
      <c r="D6" s="1295"/>
      <c r="E6" s="618" t="s">
        <v>859</v>
      </c>
    </row>
    <row r="7" spans="1:5" s="101" customFormat="1" ht="15" customHeight="1" x14ac:dyDescent="0.2">
      <c r="A7" s="1045" t="s">
        <v>860</v>
      </c>
      <c r="B7" s="1046"/>
      <c r="C7" s="1047"/>
      <c r="D7" s="1048"/>
      <c r="E7" s="1049"/>
    </row>
    <row r="8" spans="1:5" s="101" customFormat="1" ht="15" customHeight="1" x14ac:dyDescent="0.2">
      <c r="A8" s="1050" t="s">
        <v>861</v>
      </c>
      <c r="B8" s="1051"/>
      <c r="C8" s="1047"/>
      <c r="D8" s="1052"/>
      <c r="E8" s="1053"/>
    </row>
    <row r="9" spans="1:5" s="101" customFormat="1" ht="15" customHeight="1" x14ac:dyDescent="0.2">
      <c r="A9" s="1054" t="s">
        <v>862</v>
      </c>
      <c r="B9" s="1051"/>
      <c r="C9" s="1055"/>
      <c r="D9" s="1048"/>
      <c r="E9" s="1049"/>
    </row>
    <row r="10" spans="1:5" s="101" customFormat="1" ht="15" customHeight="1" x14ac:dyDescent="0.2">
      <c r="A10" s="1050" t="s">
        <v>863</v>
      </c>
      <c r="B10" s="1056"/>
      <c r="C10" s="1055"/>
      <c r="D10" s="1052"/>
      <c r="E10" s="1057"/>
    </row>
    <row r="11" spans="1:5" s="101" customFormat="1" ht="15" customHeight="1" x14ac:dyDescent="0.2">
      <c r="A11" s="1058"/>
      <c r="B11" s="1059"/>
      <c r="C11" s="1059"/>
      <c r="D11" s="1060" t="s">
        <v>32</v>
      </c>
      <c r="E11" s="1061">
        <f>SUM(E8:E10)</f>
        <v>0</v>
      </c>
    </row>
    <row r="12" spans="1:5" s="101" customFormat="1" ht="15" customHeight="1" x14ac:dyDescent="0.2">
      <c r="A12" s="619"/>
      <c r="B12" s="1062"/>
      <c r="C12" s="1062"/>
      <c r="D12" s="1062"/>
      <c r="E12" s="1047"/>
    </row>
    <row r="13" spans="1:5" s="101" customFormat="1" ht="15" customHeight="1" x14ac:dyDescent="0.2">
      <c r="A13" s="666" t="s">
        <v>669</v>
      </c>
      <c r="B13" s="1063"/>
      <c r="C13" s="1063"/>
      <c r="D13" s="1063"/>
      <c r="E13" s="1064"/>
    </row>
    <row r="14" spans="1:5" s="101" customFormat="1" ht="15" customHeight="1" x14ac:dyDescent="0.2">
      <c r="A14" s="1065"/>
      <c r="B14" s="1065"/>
      <c r="C14" s="1066"/>
      <c r="D14" s="1067" t="s">
        <v>670</v>
      </c>
      <c r="E14" s="1068"/>
    </row>
    <row r="15" spans="1:5" s="101" customFormat="1" ht="15" customHeight="1" x14ac:dyDescent="0.2">
      <c r="A15" s="1069" t="s">
        <v>671</v>
      </c>
      <c r="B15" s="1067" t="s">
        <v>672</v>
      </c>
      <c r="C15" s="36" t="s">
        <v>864</v>
      </c>
      <c r="D15" s="667" t="s">
        <v>148</v>
      </c>
      <c r="E15" s="1070" t="s">
        <v>149</v>
      </c>
    </row>
    <row r="16" spans="1:5" s="101" customFormat="1" ht="15" customHeight="1" x14ac:dyDescent="0.2">
      <c r="A16" s="1071"/>
      <c r="B16" s="1072"/>
      <c r="C16" s="1073"/>
      <c r="D16" s="668"/>
      <c r="E16" s="668"/>
    </row>
    <row r="17" spans="1:5" s="101" customFormat="1" ht="15" customHeight="1" x14ac:dyDescent="0.2">
      <c r="A17" s="1071"/>
      <c r="B17" s="1072"/>
      <c r="C17" s="1073"/>
      <c r="D17" s="668"/>
      <c r="E17" s="668"/>
    </row>
    <row r="18" spans="1:5" s="101" customFormat="1" ht="15" customHeight="1" x14ac:dyDescent="0.2">
      <c r="A18" s="1071"/>
      <c r="B18" s="1072"/>
      <c r="C18" s="1073"/>
      <c r="D18" s="668"/>
      <c r="E18" s="668"/>
    </row>
    <row r="19" spans="1:5" s="101" customFormat="1" ht="15" customHeight="1" x14ac:dyDescent="0.2">
      <c r="A19" s="1071"/>
      <c r="B19" s="1072"/>
      <c r="C19" s="1073"/>
      <c r="D19" s="668"/>
      <c r="E19" s="668"/>
    </row>
    <row r="20" spans="1:5" s="101" customFormat="1" ht="15" customHeight="1" x14ac:dyDescent="0.2">
      <c r="A20" s="1071"/>
      <c r="B20" s="1072"/>
      <c r="C20" s="1073"/>
      <c r="D20" s="668"/>
      <c r="E20" s="668"/>
    </row>
    <row r="21" spans="1:5" s="101" customFormat="1" ht="15" customHeight="1" x14ac:dyDescent="0.2">
      <c r="A21" s="1071"/>
      <c r="B21" s="1072"/>
      <c r="C21" s="1073"/>
      <c r="D21" s="668"/>
      <c r="E21" s="668"/>
    </row>
    <row r="22" spans="1:5" s="101" customFormat="1" ht="15" customHeight="1" x14ac:dyDescent="0.2">
      <c r="A22" s="1071"/>
      <c r="B22" s="1072"/>
      <c r="C22" s="1073"/>
      <c r="D22" s="668"/>
      <c r="E22" s="668"/>
    </row>
    <row r="23" spans="1:5" s="101" customFormat="1" ht="15" customHeight="1" x14ac:dyDescent="0.2">
      <c r="A23" s="1071"/>
      <c r="B23" s="1072"/>
      <c r="C23" s="1073"/>
      <c r="D23" s="668"/>
      <c r="E23" s="668"/>
    </row>
    <row r="24" spans="1:5" s="101" customFormat="1" ht="15" customHeight="1" x14ac:dyDescent="0.2">
      <c r="A24" s="1071"/>
      <c r="B24" s="1072"/>
      <c r="C24" s="1073"/>
      <c r="D24" s="668"/>
      <c r="E24" s="668"/>
    </row>
    <row r="25" spans="1:5" s="101" customFormat="1" ht="15" customHeight="1" x14ac:dyDescent="0.2">
      <c r="A25" s="1071"/>
      <c r="B25" s="1072"/>
      <c r="C25" s="1073"/>
      <c r="D25" s="668"/>
      <c r="E25" s="668"/>
    </row>
    <row r="26" spans="1:5" s="101" customFormat="1" ht="15" customHeight="1" x14ac:dyDescent="0.2">
      <c r="A26" s="1071"/>
      <c r="B26" s="1072"/>
      <c r="C26" s="1073"/>
      <c r="D26" s="668"/>
      <c r="E26" s="668"/>
    </row>
    <row r="27" spans="1:5" s="101" customFormat="1" ht="15" customHeight="1" x14ac:dyDescent="0.2">
      <c r="A27" s="1071"/>
      <c r="B27" s="1072"/>
      <c r="C27" s="1073"/>
      <c r="D27" s="668"/>
      <c r="E27" s="668"/>
    </row>
    <row r="28" spans="1:5" s="101" customFormat="1" ht="15" customHeight="1" x14ac:dyDescent="0.2">
      <c r="A28" s="1071"/>
      <c r="B28" s="1072"/>
      <c r="C28" s="1073"/>
      <c r="D28" s="668"/>
      <c r="E28" s="668"/>
    </row>
    <row r="29" spans="1:5" s="101" customFormat="1" ht="15" customHeight="1" x14ac:dyDescent="0.2">
      <c r="A29" s="1071"/>
      <c r="B29" s="1072"/>
      <c r="C29" s="1073"/>
      <c r="D29" s="668"/>
      <c r="E29" s="668"/>
    </row>
    <row r="30" spans="1:5" s="101" customFormat="1" ht="15" customHeight="1" x14ac:dyDescent="0.2">
      <c r="A30" s="1071"/>
      <c r="B30" s="1072"/>
      <c r="C30" s="1073"/>
      <c r="D30" s="668"/>
      <c r="E30" s="668"/>
    </row>
    <row r="31" spans="1:5" s="101" customFormat="1" ht="15" customHeight="1" x14ac:dyDescent="0.2">
      <c r="A31" s="1071"/>
      <c r="B31" s="1072"/>
      <c r="C31" s="1073"/>
      <c r="D31" s="668"/>
      <c r="E31" s="668"/>
    </row>
    <row r="32" spans="1:5" s="101" customFormat="1" ht="15" customHeight="1" x14ac:dyDescent="0.2">
      <c r="A32" s="1071"/>
      <c r="B32" s="1072"/>
      <c r="C32" s="1073"/>
      <c r="D32" s="668"/>
      <c r="E32" s="668"/>
    </row>
    <row r="33" spans="1:5" s="101" customFormat="1" ht="15" customHeight="1" x14ac:dyDescent="0.2">
      <c r="A33" s="1071"/>
      <c r="B33" s="1072"/>
      <c r="C33" s="1073"/>
      <c r="D33" s="668"/>
      <c r="E33" s="668"/>
    </row>
    <row r="34" spans="1:5" s="101" customFormat="1" ht="15" customHeight="1" x14ac:dyDescent="0.2">
      <c r="A34" s="1071"/>
      <c r="B34" s="1072"/>
      <c r="C34" s="1073"/>
      <c r="D34" s="668"/>
      <c r="E34" s="668"/>
    </row>
    <row r="35" spans="1:5" s="101" customFormat="1" ht="15" customHeight="1" x14ac:dyDescent="0.2">
      <c r="A35" s="1071"/>
      <c r="B35" s="1072"/>
      <c r="C35" s="1073"/>
      <c r="D35" s="668"/>
      <c r="E35" s="668"/>
    </row>
    <row r="36" spans="1:5" x14ac:dyDescent="0.2">
      <c r="A36" s="115" t="s">
        <v>865</v>
      </c>
    </row>
  </sheetData>
  <sheetProtection algorithmName="SHA-512" hashValue="ZRL5VKYPZolqI+PasnkWlyOvzycqSXM5UXwe2yBIQyOyKXL6KmdfnMC9fox9WEj4Bel8oaM5RkRjcdBxdmJFzA==" saltValue="xP/BxbX3FSdegZRnrxKmSA==" spinCount="100000" sheet="1" objects="1" scenarios="1"/>
  <mergeCells count="1">
    <mergeCell ref="A6:D6"/>
  </mergeCells>
  <printOptions horizontalCentered="1"/>
  <pageMargins left="0.5" right="0.5" top="1" bottom="0.75" header="0.5" footer="0.5"/>
  <pageSetup scale="8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19B0-D774-4823-950D-688C643E966B}">
  <dimension ref="A1:E26"/>
  <sheetViews>
    <sheetView zoomScaleNormal="100" workbookViewId="0"/>
  </sheetViews>
  <sheetFormatPr defaultColWidth="9.77734375" defaultRowHeight="15" x14ac:dyDescent="0.2"/>
  <cols>
    <col min="1" max="1" width="47.77734375" style="2" customWidth="1"/>
    <col min="2" max="5" width="12.88671875" style="2" customWidth="1"/>
    <col min="6" max="16384" width="9.77734375" style="2"/>
  </cols>
  <sheetData>
    <row r="1" spans="1:5" s="3" customFormat="1" ht="15" customHeight="1" x14ac:dyDescent="0.25">
      <c r="A1" s="53" t="str">
        <f>CONCATENATE("Schedule ",Chklst!A35," - ",Chklst!B35)</f>
        <v xml:space="preserve">Schedule M - Special Rates </v>
      </c>
      <c r="C1" s="246"/>
      <c r="D1" s="296" t="s">
        <v>141</v>
      </c>
      <c r="E1" s="297"/>
    </row>
    <row r="2" spans="1:5" s="3" customFormat="1" ht="15" customHeight="1" x14ac:dyDescent="0.2">
      <c r="A2" s="3" t="str">
        <f>'Sch A'!$A$2</f>
        <v xml:space="preserve">SFN 941 (Rev. 05-24) </v>
      </c>
      <c r="C2" s="247"/>
      <c r="D2" s="298" t="s">
        <v>142</v>
      </c>
      <c r="E2" s="299">
        <f>'Sch A'!$C$2</f>
        <v>45108</v>
      </c>
    </row>
    <row r="3" spans="1:5" s="3" customFormat="1" ht="15" customHeight="1" x14ac:dyDescent="0.2">
      <c r="A3" s="302">
        <f>'Sch A'!$A$5</f>
        <v>0</v>
      </c>
      <c r="C3" s="246"/>
      <c r="D3" s="300" t="s">
        <v>143</v>
      </c>
      <c r="E3" s="301">
        <f>'Sch A'!$C$3</f>
        <v>45473</v>
      </c>
    </row>
    <row r="4" spans="1:5" ht="15" customHeight="1" x14ac:dyDescent="0.2">
      <c r="C4" s="14"/>
      <c r="D4" s="14"/>
    </row>
    <row r="5" spans="1:5" ht="30" customHeight="1" x14ac:dyDescent="0.2">
      <c r="A5" s="1297" t="s">
        <v>673</v>
      </c>
      <c r="B5" s="1297"/>
      <c r="C5" s="1297"/>
      <c r="D5" s="1297"/>
      <c r="E5" s="1297"/>
    </row>
    <row r="6" spans="1:5" ht="15" customHeight="1" x14ac:dyDescent="0.2">
      <c r="A6" s="619" t="s">
        <v>870</v>
      </c>
      <c r="B6" s="1298"/>
      <c r="C6" s="1298"/>
      <c r="D6" s="1298"/>
      <c r="E6" s="1298"/>
    </row>
    <row r="7" spans="1:5" ht="15" customHeight="1" x14ac:dyDescent="0.2">
      <c r="A7" s="619" t="s">
        <v>866</v>
      </c>
      <c r="B7" s="1074"/>
      <c r="C7" s="1075"/>
      <c r="D7" s="1075"/>
      <c r="E7" s="1076"/>
    </row>
    <row r="8" spans="1:5" ht="15" customHeight="1" x14ac:dyDescent="0.2">
      <c r="A8" s="619" t="s">
        <v>867</v>
      </c>
      <c r="B8" s="1219"/>
      <c r="C8" s="1299"/>
      <c r="D8" s="1299"/>
      <c r="E8" s="1300"/>
    </row>
    <row r="9" spans="1:5" ht="15" customHeight="1" x14ac:dyDescent="0.2">
      <c r="A9" s="1058" t="s">
        <v>868</v>
      </c>
      <c r="B9" s="1219"/>
      <c r="C9" s="1299"/>
      <c r="D9" s="1299"/>
      <c r="E9" s="1300"/>
    </row>
    <row r="10" spans="1:5" ht="15" customHeight="1" x14ac:dyDescent="0.2">
      <c r="A10" s="619" t="s">
        <v>869</v>
      </c>
      <c r="B10" s="1219"/>
      <c r="C10" s="1299"/>
      <c r="D10" s="1299"/>
      <c r="E10" s="1300"/>
    </row>
    <row r="11" spans="1:5" ht="15" customHeight="1" x14ac:dyDescent="0.2">
      <c r="C11" s="3"/>
      <c r="D11" s="3"/>
      <c r="E11" s="139"/>
    </row>
    <row r="12" spans="1:5" s="78" customFormat="1" ht="45" customHeight="1" x14ac:dyDescent="0.2">
      <c r="A12" s="1296" t="s">
        <v>674</v>
      </c>
      <c r="B12" s="1296"/>
      <c r="C12" s="1296"/>
      <c r="D12" s="1296"/>
      <c r="E12" s="1296"/>
    </row>
    <row r="13" spans="1:5" x14ac:dyDescent="0.2">
      <c r="C13" s="14"/>
      <c r="D13" s="14"/>
    </row>
    <row r="14" spans="1:5" ht="38.25" x14ac:dyDescent="0.2">
      <c r="A14" s="589" t="s">
        <v>19</v>
      </c>
      <c r="B14" s="1056"/>
      <c r="C14" s="1055"/>
      <c r="D14" s="1077" t="s">
        <v>871</v>
      </c>
      <c r="E14" s="1078" t="s">
        <v>877</v>
      </c>
    </row>
    <row r="15" spans="1:5" s="3" customFormat="1" ht="15" customHeight="1" x14ac:dyDescent="0.2">
      <c r="A15" s="1079" t="s">
        <v>11</v>
      </c>
      <c r="B15" s="867"/>
      <c r="C15" s="868"/>
      <c r="D15" s="1080"/>
      <c r="E15" s="1081">
        <f>'Sch C-2a'!C10</f>
        <v>0</v>
      </c>
    </row>
    <row r="16" spans="1:5" ht="15" customHeight="1" x14ac:dyDescent="0.2">
      <c r="A16" s="1082" t="s">
        <v>14</v>
      </c>
      <c r="B16" s="389"/>
      <c r="C16" s="1083"/>
      <c r="D16" s="1080"/>
      <c r="E16" s="1081">
        <f>'Sch C-2a'!C11</f>
        <v>0</v>
      </c>
    </row>
    <row r="17" spans="1:5" ht="15" customHeight="1" x14ac:dyDescent="0.2">
      <c r="A17" s="1142" t="s">
        <v>204</v>
      </c>
      <c r="B17" s="389"/>
      <c r="C17" s="1083"/>
      <c r="D17" s="1080"/>
      <c r="E17" s="1081">
        <f>'Sch C-2a'!C12</f>
        <v>0</v>
      </c>
    </row>
    <row r="18" spans="1:5" ht="15" customHeight="1" x14ac:dyDescent="0.2">
      <c r="A18" s="1142" t="s">
        <v>205</v>
      </c>
      <c r="B18" s="389"/>
      <c r="C18" s="1083"/>
      <c r="D18" s="1080"/>
      <c r="E18" s="1081">
        <f>'Sch C-2a'!C13</f>
        <v>0</v>
      </c>
    </row>
    <row r="19" spans="1:5" ht="15" customHeight="1" x14ac:dyDescent="0.2">
      <c r="A19" s="1142" t="s">
        <v>206</v>
      </c>
      <c r="B19" s="389"/>
      <c r="C19" s="1083"/>
      <c r="D19" s="1080"/>
      <c r="E19" s="1081">
        <f>'Sch C-2a'!C14</f>
        <v>0</v>
      </c>
    </row>
    <row r="20" spans="1:5" ht="15" customHeight="1" x14ac:dyDescent="0.2">
      <c r="A20" s="1082" t="s">
        <v>872</v>
      </c>
      <c r="B20" s="389"/>
      <c r="C20" s="1083"/>
      <c r="D20" s="1080"/>
      <c r="E20" s="1081">
        <f>'Sch C-2a'!C18</f>
        <v>0</v>
      </c>
    </row>
    <row r="21" spans="1:5" ht="15" customHeight="1" x14ac:dyDescent="0.2">
      <c r="A21" s="1084" t="s">
        <v>873</v>
      </c>
      <c r="B21" s="389"/>
      <c r="C21" s="1083"/>
      <c r="D21" s="1080"/>
      <c r="E21" s="1090"/>
    </row>
    <row r="22" spans="1:5" ht="15" customHeight="1" x14ac:dyDescent="0.2">
      <c r="A22" s="439" t="s">
        <v>874</v>
      </c>
      <c r="B22" s="389"/>
      <c r="C22" s="1083"/>
      <c r="D22" s="1086">
        <f>SUM(D15:D21)</f>
        <v>0</v>
      </c>
      <c r="E22" s="516">
        <f>SUM(E15:E21)</f>
        <v>0</v>
      </c>
    </row>
    <row r="23" spans="1:5" ht="15" customHeight="1" x14ac:dyDescent="0.2">
      <c r="A23" s="1087" t="s">
        <v>875</v>
      </c>
      <c r="B23" s="389"/>
      <c r="C23" s="1083"/>
      <c r="D23" s="586"/>
      <c r="E23" s="1085"/>
    </row>
    <row r="24" spans="1:5" ht="15" customHeight="1" x14ac:dyDescent="0.2">
      <c r="A24" s="1088" t="s">
        <v>876</v>
      </c>
      <c r="B24" s="867"/>
      <c r="C24" s="868"/>
      <c r="D24" s="1089" t="e">
        <f>ROUND(D22/D23,4)</f>
        <v>#DIV/0!</v>
      </c>
      <c r="E24" s="1090"/>
    </row>
    <row r="25" spans="1:5" ht="15" customHeight="1" x14ac:dyDescent="0.2">
      <c r="C25" s="3"/>
      <c r="D25" s="98"/>
      <c r="E25" s="140"/>
    </row>
    <row r="26" spans="1:5" ht="15" customHeight="1" x14ac:dyDescent="0.2"/>
  </sheetData>
  <sheetProtection algorithmName="SHA-512" hashValue="JQu9AaKPNx1RW3fugExj5QINADOKOvmnAIDepJVAP+i1uLXQ1zyg/5V22AG96w3hFP54iz7+eQs7wKTiWapFmQ==" saltValue="NoJ2SzX9KFvYxTJtboLBqA==" spinCount="100000" sheet="1" objects="1" scenarios="1"/>
  <mergeCells count="6">
    <mergeCell ref="A12:E12"/>
    <mergeCell ref="A5:E5"/>
    <mergeCell ref="B6:E6"/>
    <mergeCell ref="B8:E8"/>
    <mergeCell ref="B9:E9"/>
    <mergeCell ref="B10:E10"/>
  </mergeCells>
  <pageMargins left="0.75" right="0.75" top="1" bottom="1" header="0.5" footer="0.25"/>
  <pageSetup scale="85" orientation="portrait" r:id="rId1"/>
  <headerFooter alignWithMargins="0">
    <oddFooter>&amp;C&amp;10ATTACH AMORTIZATION &amp; DEPRECIATION SCHEDULES, WORKPAPERS &amp; OTHER DATA TO  SUPPORT PROJECTED COSTS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D9FF-DAE2-4F1B-A89E-D480594C4F41}">
  <dimension ref="A1:O125"/>
  <sheetViews>
    <sheetView zoomScaleNormal="100" workbookViewId="0"/>
  </sheetViews>
  <sheetFormatPr defaultColWidth="8" defaultRowHeight="15" x14ac:dyDescent="0.2"/>
  <cols>
    <col min="1" max="1" width="40.6640625" style="30" customWidth="1"/>
    <col min="2" max="7" width="12.44140625" style="30" customWidth="1"/>
    <col min="8" max="8" width="11" style="30" customWidth="1"/>
    <col min="9" max="13" width="8.88671875" style="30" customWidth="1"/>
    <col min="14" max="16384" width="8" style="30"/>
  </cols>
  <sheetData>
    <row r="1" spans="1:15" ht="15" customHeight="1" x14ac:dyDescent="0.25">
      <c r="A1" s="53" t="str">
        <f>CONCATENATE("Schedule ",Chklst!A36," - ",Chklst!B36)</f>
        <v>Schedule W - Square Footage</v>
      </c>
      <c r="B1" s="53"/>
      <c r="C1" s="27"/>
      <c r="D1" s="28"/>
      <c r="E1" s="262"/>
      <c r="F1" s="669" t="s">
        <v>60</v>
      </c>
      <c r="G1" s="670"/>
      <c r="H1" s="263"/>
    </row>
    <row r="2" spans="1:15" ht="15" customHeight="1" x14ac:dyDescent="0.2">
      <c r="A2" s="3" t="str">
        <f>'Sch A'!$A$2</f>
        <v xml:space="preserve">SFN 941 (Rev. 05-24) </v>
      </c>
      <c r="B2" s="32"/>
      <c r="C2" s="31"/>
      <c r="D2" s="29"/>
      <c r="E2" s="264"/>
      <c r="F2" s="244" t="s">
        <v>29</v>
      </c>
      <c r="G2" s="299">
        <f>'Sch A'!$C$2</f>
        <v>45108</v>
      </c>
      <c r="H2" s="264"/>
    </row>
    <row r="3" spans="1:15" ht="15" customHeight="1" x14ac:dyDescent="0.2">
      <c r="A3" s="248">
        <f>'Sch A'!$A$5</f>
        <v>0</v>
      </c>
      <c r="B3" s="32"/>
      <c r="C3" s="28"/>
      <c r="D3" s="32"/>
      <c r="E3" s="247"/>
      <c r="F3" s="338" t="s">
        <v>30</v>
      </c>
      <c r="G3" s="301">
        <f>'Sch A'!$C$3</f>
        <v>45473</v>
      </c>
      <c r="H3" s="247"/>
    </row>
    <row r="4" spans="1:15" ht="15" customHeight="1" x14ac:dyDescent="0.2">
      <c r="A4" s="32"/>
      <c r="B4" s="32"/>
      <c r="C4" s="33"/>
      <c r="D4" s="389"/>
      <c r="E4" s="246"/>
      <c r="F4" s="3"/>
      <c r="G4" s="3"/>
      <c r="H4" s="246"/>
      <c r="I4" s="263"/>
    </row>
    <row r="5" spans="1:15" ht="36" customHeight="1" x14ac:dyDescent="0.2">
      <c r="A5" s="671" t="s">
        <v>117</v>
      </c>
      <c r="B5" s="672" t="s">
        <v>675</v>
      </c>
      <c r="C5" s="673"/>
      <c r="D5" s="674" t="s">
        <v>676</v>
      </c>
      <c r="E5" s="675" t="s">
        <v>33</v>
      </c>
      <c r="F5" s="676" t="s">
        <v>25</v>
      </c>
      <c r="G5" s="677" t="s">
        <v>176</v>
      </c>
      <c r="H5" s="472" t="s">
        <v>221</v>
      </c>
      <c r="J5" s="1301" t="s">
        <v>677</v>
      </c>
      <c r="K5" s="1302"/>
      <c r="L5" s="1303"/>
      <c r="M5" s="1091" t="s">
        <v>678</v>
      </c>
      <c r="N5" s="1092" t="s">
        <v>679</v>
      </c>
      <c r="O5" s="1093" t="s">
        <v>680</v>
      </c>
    </row>
    <row r="6" spans="1:15" ht="15" customHeight="1" x14ac:dyDescent="0.2">
      <c r="A6" s="671" t="s">
        <v>63</v>
      </c>
      <c r="B6" s="678"/>
      <c r="C6" s="679"/>
      <c r="D6" s="680"/>
      <c r="E6" s="680"/>
      <c r="F6" s="680"/>
      <c r="G6" s="680"/>
      <c r="H6" s="680"/>
      <c r="J6" s="141" t="s">
        <v>681</v>
      </c>
      <c r="K6" s="142"/>
      <c r="M6" s="681">
        <f>O6*N6</f>
        <v>0</v>
      </c>
      <c r="N6" s="682"/>
      <c r="O6" s="143"/>
    </row>
    <row r="7" spans="1:15" ht="15" customHeight="1" x14ac:dyDescent="0.2">
      <c r="A7" s="671" t="s">
        <v>682</v>
      </c>
      <c r="B7" s="683" t="s">
        <v>33</v>
      </c>
      <c r="C7" s="684"/>
      <c r="D7" s="685">
        <f t="shared" ref="D7:D11" si="0">SUM(E7:G7)</f>
        <v>0</v>
      </c>
      <c r="E7" s="685">
        <f>E46</f>
        <v>0</v>
      </c>
      <c r="F7" s="685">
        <f>F46</f>
        <v>0</v>
      </c>
      <c r="G7" s="685">
        <f>G46</f>
        <v>0</v>
      </c>
      <c r="H7" s="265">
        <v>3.1</v>
      </c>
      <c r="J7" s="141" t="s">
        <v>683</v>
      </c>
      <c r="K7" s="142"/>
      <c r="M7" s="681">
        <f t="shared" ref="M7:M11" si="1">O7*N7</f>
        <v>0</v>
      </c>
      <c r="N7" s="686"/>
      <c r="O7" s="687"/>
    </row>
    <row r="8" spans="1:15" ht="15" customHeight="1" x14ac:dyDescent="0.2">
      <c r="A8" s="671" t="s">
        <v>684</v>
      </c>
      <c r="B8" s="683" t="s">
        <v>25</v>
      </c>
      <c r="C8" s="684"/>
      <c r="D8" s="685">
        <f t="shared" si="0"/>
        <v>0</v>
      </c>
      <c r="E8" s="685">
        <f>E79</f>
        <v>0</v>
      </c>
      <c r="F8" s="685">
        <f>F79</f>
        <v>0</v>
      </c>
      <c r="G8" s="685">
        <f>G79</f>
        <v>0</v>
      </c>
      <c r="H8" s="265">
        <v>3.2</v>
      </c>
      <c r="J8" s="141" t="s">
        <v>685</v>
      </c>
      <c r="K8" s="142"/>
      <c r="M8" s="681">
        <f t="shared" si="1"/>
        <v>0</v>
      </c>
      <c r="N8" s="686"/>
      <c r="O8" s="687"/>
    </row>
    <row r="9" spans="1:15" ht="15" customHeight="1" x14ac:dyDescent="0.2">
      <c r="A9" s="671" t="s">
        <v>686</v>
      </c>
      <c r="B9" s="683" t="s">
        <v>176</v>
      </c>
      <c r="C9" s="684"/>
      <c r="D9" s="685">
        <f t="shared" si="0"/>
        <v>0</v>
      </c>
      <c r="E9" s="685">
        <f>E112</f>
        <v>0</v>
      </c>
      <c r="F9" s="685">
        <f>F112</f>
        <v>0</v>
      </c>
      <c r="G9" s="685">
        <f>G112</f>
        <v>0</v>
      </c>
      <c r="H9" s="265">
        <v>3.3</v>
      </c>
      <c r="J9" s="141" t="s">
        <v>687</v>
      </c>
      <c r="K9" s="142"/>
      <c r="M9" s="681">
        <f t="shared" si="1"/>
        <v>0</v>
      </c>
      <c r="N9" s="686"/>
      <c r="O9" s="687"/>
    </row>
    <row r="10" spans="1:15" ht="15" customHeight="1" x14ac:dyDescent="0.2">
      <c r="A10" s="671" t="s">
        <v>690</v>
      </c>
      <c r="B10" s="690"/>
      <c r="C10" s="691"/>
      <c r="D10" s="685">
        <f t="shared" si="0"/>
        <v>0</v>
      </c>
      <c r="E10" s="685">
        <f>SUM(E7:E9)</f>
        <v>0</v>
      </c>
      <c r="F10" s="685">
        <f>SUM(F7:F9)</f>
        <v>0</v>
      </c>
      <c r="G10" s="685">
        <f>SUM(G7:G9)</f>
        <v>0</v>
      </c>
      <c r="H10" s="265">
        <v>3.4</v>
      </c>
      <c r="J10" s="141" t="s">
        <v>688</v>
      </c>
      <c r="K10" s="142"/>
      <c r="M10" s="681">
        <f t="shared" si="1"/>
        <v>0</v>
      </c>
      <c r="N10" s="686"/>
      <c r="O10" s="687"/>
    </row>
    <row r="11" spans="1:15" ht="15" customHeight="1" x14ac:dyDescent="0.2">
      <c r="A11" s="558" t="s">
        <v>691</v>
      </c>
      <c r="C11" s="697"/>
      <c r="D11" s="685">
        <f t="shared" si="0"/>
        <v>0</v>
      </c>
      <c r="E11" s="685">
        <f>E48+E81+E114</f>
        <v>0</v>
      </c>
      <c r="F11" s="685">
        <f>F48+F81+F114</f>
        <v>0</v>
      </c>
      <c r="G11" s="685">
        <f>G48+G81+G114</f>
        <v>0</v>
      </c>
      <c r="H11" s="144"/>
      <c r="J11" s="688" t="s">
        <v>689</v>
      </c>
      <c r="K11" s="689"/>
      <c r="L11" s="389"/>
      <c r="M11" s="681">
        <f t="shared" si="1"/>
        <v>0</v>
      </c>
      <c r="N11" s="686"/>
      <c r="O11" s="687"/>
    </row>
    <row r="12" spans="1:15" ht="15" customHeight="1" x14ac:dyDescent="0.2">
      <c r="A12" s="671" t="s">
        <v>693</v>
      </c>
      <c r="B12" s="690"/>
      <c r="C12" s="691"/>
      <c r="D12" s="685">
        <f>D10+D11</f>
        <v>0</v>
      </c>
      <c r="E12" s="685">
        <f t="shared" ref="E12:G12" si="2">E10+E11</f>
        <v>0</v>
      </c>
      <c r="F12" s="685">
        <f t="shared" si="2"/>
        <v>0</v>
      </c>
      <c r="G12" s="685">
        <f t="shared" si="2"/>
        <v>0</v>
      </c>
      <c r="H12" s="1095"/>
      <c r="I12" s="1094"/>
      <c r="J12" s="692"/>
      <c r="K12" s="693"/>
      <c r="L12" s="693"/>
      <c r="M12" s="694"/>
      <c r="N12" s="695"/>
      <c r="O12" s="696"/>
    </row>
    <row r="13" spans="1:15" ht="15" customHeight="1" x14ac:dyDescent="0.25">
      <c r="A13" s="671" t="s">
        <v>694</v>
      </c>
      <c r="B13" s="690"/>
      <c r="C13" s="691"/>
      <c r="D13" s="703">
        <f>IFERROR(SUM(E13:G13),0)</f>
        <v>0</v>
      </c>
      <c r="E13" s="703">
        <f>IFERROR(E10/$D10,0)</f>
        <v>0</v>
      </c>
      <c r="F13" s="703">
        <f>IFERROR(F10/$D10,0)</f>
        <v>0</v>
      </c>
      <c r="G13" s="703">
        <f>IFERROR(G10/$D10,0)</f>
        <v>0</v>
      </c>
      <c r="H13" s="146"/>
      <c r="I13" s="145"/>
      <c r="J13" s="698" t="s">
        <v>692</v>
      </c>
      <c r="K13" s="699"/>
      <c r="L13" s="699"/>
      <c r="M13" s="700">
        <f>SUM(M6:M11)</f>
        <v>0</v>
      </c>
      <c r="N13" s="701"/>
      <c r="O13" s="702">
        <f t="shared" ref="O13" si="3">SUM(O6:O11)</f>
        <v>0</v>
      </c>
    </row>
    <row r="14" spans="1:15" ht="15" customHeight="1" x14ac:dyDescent="0.2">
      <c r="B14" s="147"/>
      <c r="C14" s="704" t="s">
        <v>695</v>
      </c>
      <c r="D14" s="705"/>
      <c r="E14" s="706">
        <f>'Sch A-1'!B12</f>
        <v>0</v>
      </c>
      <c r="H14" s="146"/>
      <c r="I14" s="146"/>
    </row>
    <row r="15" spans="1:15" ht="15" customHeight="1" x14ac:dyDescent="0.2">
      <c r="B15" s="147"/>
      <c r="C15" s="671" t="s">
        <v>696</v>
      </c>
      <c r="D15" s="691"/>
      <c r="E15" s="685">
        <f>IFERROR(E12/E14,0)</f>
        <v>0</v>
      </c>
      <c r="H15" s="146"/>
      <c r="I15" s="146"/>
    </row>
    <row r="16" spans="1:15" ht="15" customHeight="1" x14ac:dyDescent="0.2">
      <c r="A16" s="147"/>
      <c r="B16" s="147"/>
      <c r="E16" s="148"/>
      <c r="I16" s="146"/>
    </row>
    <row r="17" spans="1:13" ht="15" customHeight="1" x14ac:dyDescent="0.25">
      <c r="B17" s="53"/>
      <c r="C17" s="53"/>
      <c r="D17" s="53"/>
      <c r="E17" s="53"/>
      <c r="F17" s="53"/>
      <c r="G17" s="53"/>
      <c r="H17" s="53"/>
      <c r="I17" s="53"/>
      <c r="J17" s="53"/>
    </row>
    <row r="18" spans="1:13" ht="15" customHeight="1" x14ac:dyDescent="0.25">
      <c r="A18" s="707" t="s">
        <v>117</v>
      </c>
      <c r="B18" s="708"/>
      <c r="C18" s="691"/>
      <c r="D18" s="691"/>
      <c r="E18" s="691"/>
      <c r="F18" s="691"/>
      <c r="G18" s="709"/>
      <c r="H18" s="149"/>
      <c r="I18" s="710" t="s">
        <v>697</v>
      </c>
      <c r="J18" s="711"/>
      <c r="K18" s="711"/>
      <c r="L18" s="711"/>
      <c r="M18" s="712"/>
    </row>
    <row r="19" spans="1:13" ht="45" customHeight="1" x14ac:dyDescent="0.2">
      <c r="A19" s="713" t="s">
        <v>698</v>
      </c>
      <c r="B19" s="714" t="s">
        <v>215</v>
      </c>
      <c r="C19" s="714" t="s">
        <v>699</v>
      </c>
      <c r="D19" s="714" t="s">
        <v>700</v>
      </c>
      <c r="E19" s="675" t="s">
        <v>33</v>
      </c>
      <c r="F19" s="676" t="s">
        <v>25</v>
      </c>
      <c r="G19" s="675" t="s">
        <v>176</v>
      </c>
      <c r="I19" s="714" t="s">
        <v>215</v>
      </c>
      <c r="J19" s="675" t="s">
        <v>33</v>
      </c>
      <c r="K19" s="676" t="s">
        <v>25</v>
      </c>
      <c r="L19" s="677" t="s">
        <v>176</v>
      </c>
      <c r="M19" s="715" t="s">
        <v>32</v>
      </c>
    </row>
    <row r="20" spans="1:13" ht="15" customHeight="1" x14ac:dyDescent="0.2">
      <c r="A20" s="716" t="s">
        <v>33</v>
      </c>
      <c r="B20" s="717" t="s">
        <v>682</v>
      </c>
      <c r="C20" s="718"/>
      <c r="D20" s="718"/>
      <c r="E20" s="718"/>
      <c r="F20" s="718"/>
      <c r="G20" s="719"/>
      <c r="I20" s="678"/>
      <c r="J20" s="718"/>
      <c r="K20" s="718"/>
      <c r="L20" s="718"/>
      <c r="M20" s="679"/>
    </row>
    <row r="21" spans="1:13" ht="15" customHeight="1" x14ac:dyDescent="0.2">
      <c r="A21" s="671" t="s">
        <v>701</v>
      </c>
      <c r="B21" s="720"/>
      <c r="C21" s="721"/>
      <c r="D21" s="722">
        <f t="shared" ref="D21:D48" si="4">SUM(E21:G21)</f>
        <v>0</v>
      </c>
      <c r="E21" s="723">
        <f t="shared" ref="E21:E38" si="5">$C21*J21</f>
        <v>0</v>
      </c>
      <c r="F21" s="723">
        <f t="shared" ref="F21:F38" si="6">$C21*K21</f>
        <v>0</v>
      </c>
      <c r="G21" s="723">
        <f t="shared" ref="G21:G38" si="7">$C21*L21</f>
        <v>0</v>
      </c>
      <c r="I21" s="724">
        <f t="shared" ref="I21:I38" si="8">B21</f>
        <v>0</v>
      </c>
      <c r="J21" s="725"/>
      <c r="K21" s="725"/>
      <c r="L21" s="725"/>
      <c r="M21" s="726">
        <f t="shared" ref="M21:M38" si="9">SUM(J21:L21)</f>
        <v>0</v>
      </c>
    </row>
    <row r="22" spans="1:13" ht="15" customHeight="1" x14ac:dyDescent="0.2">
      <c r="A22" s="671" t="s">
        <v>702</v>
      </c>
      <c r="B22" s="727"/>
      <c r="C22" s="728"/>
      <c r="D22" s="685">
        <f t="shared" si="4"/>
        <v>0</v>
      </c>
      <c r="E22" s="723">
        <f t="shared" si="5"/>
        <v>0</v>
      </c>
      <c r="F22" s="723">
        <f t="shared" si="6"/>
        <v>0</v>
      </c>
      <c r="G22" s="723">
        <f t="shared" si="7"/>
        <v>0</v>
      </c>
      <c r="I22" s="724">
        <f t="shared" si="8"/>
        <v>0</v>
      </c>
      <c r="J22" s="725"/>
      <c r="K22" s="725"/>
      <c r="L22" s="725"/>
      <c r="M22" s="726">
        <f t="shared" si="9"/>
        <v>0</v>
      </c>
    </row>
    <row r="23" spans="1:13" ht="15" customHeight="1" x14ac:dyDescent="0.2">
      <c r="A23" s="671" t="s">
        <v>15</v>
      </c>
      <c r="B23" s="615"/>
      <c r="C23" s="728"/>
      <c r="D23" s="685">
        <f t="shared" si="4"/>
        <v>0</v>
      </c>
      <c r="E23" s="723">
        <f t="shared" si="5"/>
        <v>0</v>
      </c>
      <c r="F23" s="723">
        <f t="shared" si="6"/>
        <v>0</v>
      </c>
      <c r="G23" s="723">
        <f t="shared" si="7"/>
        <v>0</v>
      </c>
      <c r="I23" s="724">
        <f t="shared" si="8"/>
        <v>0</v>
      </c>
      <c r="J23" s="725"/>
      <c r="K23" s="725"/>
      <c r="L23" s="725"/>
      <c r="M23" s="726">
        <f t="shared" si="9"/>
        <v>0</v>
      </c>
    </row>
    <row r="24" spans="1:13" ht="15" customHeight="1" x14ac:dyDescent="0.2">
      <c r="A24" s="671" t="s">
        <v>703</v>
      </c>
      <c r="B24" s="615"/>
      <c r="C24" s="728"/>
      <c r="D24" s="685">
        <f t="shared" si="4"/>
        <v>0</v>
      </c>
      <c r="E24" s="723">
        <f t="shared" si="5"/>
        <v>0</v>
      </c>
      <c r="F24" s="723">
        <f t="shared" si="6"/>
        <v>0</v>
      </c>
      <c r="G24" s="723">
        <f t="shared" si="7"/>
        <v>0</v>
      </c>
      <c r="I24" s="724">
        <f t="shared" si="8"/>
        <v>0</v>
      </c>
      <c r="J24" s="725"/>
      <c r="K24" s="725"/>
      <c r="L24" s="725"/>
      <c r="M24" s="726">
        <f t="shared" si="9"/>
        <v>0</v>
      </c>
    </row>
    <row r="25" spans="1:13" ht="15" customHeight="1" x14ac:dyDescent="0.2">
      <c r="A25" s="671" t="s">
        <v>704</v>
      </c>
      <c r="B25" s="615"/>
      <c r="C25" s="728"/>
      <c r="D25" s="685">
        <f t="shared" si="4"/>
        <v>0</v>
      </c>
      <c r="E25" s="723">
        <f t="shared" si="5"/>
        <v>0</v>
      </c>
      <c r="F25" s="723">
        <f t="shared" si="6"/>
        <v>0</v>
      </c>
      <c r="G25" s="723">
        <f t="shared" si="7"/>
        <v>0</v>
      </c>
      <c r="I25" s="724">
        <f t="shared" si="8"/>
        <v>0</v>
      </c>
      <c r="J25" s="725"/>
      <c r="K25" s="725"/>
      <c r="L25" s="725"/>
      <c r="M25" s="726">
        <f t="shared" si="9"/>
        <v>0</v>
      </c>
    </row>
    <row r="26" spans="1:13" ht="15" customHeight="1" x14ac:dyDescent="0.2">
      <c r="A26" s="671" t="s">
        <v>705</v>
      </c>
      <c r="B26" s="615"/>
      <c r="C26" s="728"/>
      <c r="D26" s="685">
        <f t="shared" si="4"/>
        <v>0</v>
      </c>
      <c r="E26" s="723">
        <f t="shared" si="5"/>
        <v>0</v>
      </c>
      <c r="F26" s="723">
        <f t="shared" si="6"/>
        <v>0</v>
      </c>
      <c r="G26" s="723">
        <f t="shared" si="7"/>
        <v>0</v>
      </c>
      <c r="I26" s="724">
        <f t="shared" si="8"/>
        <v>0</v>
      </c>
      <c r="J26" s="725"/>
      <c r="K26" s="725"/>
      <c r="L26" s="725"/>
      <c r="M26" s="726">
        <f t="shared" si="9"/>
        <v>0</v>
      </c>
    </row>
    <row r="27" spans="1:13" ht="15" customHeight="1" x14ac:dyDescent="0.2">
      <c r="A27" s="671" t="s">
        <v>706</v>
      </c>
      <c r="B27" s="615"/>
      <c r="C27" s="728"/>
      <c r="D27" s="685">
        <f t="shared" si="4"/>
        <v>0</v>
      </c>
      <c r="E27" s="723">
        <f t="shared" si="5"/>
        <v>0</v>
      </c>
      <c r="F27" s="723">
        <f t="shared" si="6"/>
        <v>0</v>
      </c>
      <c r="G27" s="723">
        <f t="shared" si="7"/>
        <v>0</v>
      </c>
      <c r="I27" s="724">
        <f t="shared" si="8"/>
        <v>0</v>
      </c>
      <c r="J27" s="725"/>
      <c r="K27" s="725"/>
      <c r="L27" s="725"/>
      <c r="M27" s="726">
        <f t="shared" si="9"/>
        <v>0</v>
      </c>
    </row>
    <row r="28" spans="1:13" ht="15" customHeight="1" x14ac:dyDescent="0.2">
      <c r="A28" s="671" t="s">
        <v>707</v>
      </c>
      <c r="B28" s="615"/>
      <c r="C28" s="728"/>
      <c r="D28" s="685">
        <f t="shared" si="4"/>
        <v>0</v>
      </c>
      <c r="E28" s="723">
        <f t="shared" si="5"/>
        <v>0</v>
      </c>
      <c r="F28" s="723">
        <f t="shared" si="6"/>
        <v>0</v>
      </c>
      <c r="G28" s="723">
        <f t="shared" si="7"/>
        <v>0</v>
      </c>
      <c r="I28" s="724">
        <f t="shared" si="8"/>
        <v>0</v>
      </c>
      <c r="J28" s="725"/>
      <c r="K28" s="725"/>
      <c r="L28" s="725"/>
      <c r="M28" s="726">
        <f t="shared" si="9"/>
        <v>0</v>
      </c>
    </row>
    <row r="29" spans="1:13" ht="15" customHeight="1" x14ac:dyDescent="0.2">
      <c r="A29" s="671" t="s">
        <v>22</v>
      </c>
      <c r="B29" s="615"/>
      <c r="C29" s="728"/>
      <c r="D29" s="685">
        <f t="shared" si="4"/>
        <v>0</v>
      </c>
      <c r="E29" s="723">
        <f t="shared" si="5"/>
        <v>0</v>
      </c>
      <c r="F29" s="723">
        <f t="shared" si="6"/>
        <v>0</v>
      </c>
      <c r="G29" s="723">
        <f t="shared" si="7"/>
        <v>0</v>
      </c>
      <c r="I29" s="724">
        <f t="shared" si="8"/>
        <v>0</v>
      </c>
      <c r="J29" s="725"/>
      <c r="K29" s="725"/>
      <c r="L29" s="725"/>
      <c r="M29" s="726">
        <f t="shared" si="9"/>
        <v>0</v>
      </c>
    </row>
    <row r="30" spans="1:13" ht="15" customHeight="1" x14ac:dyDescent="0.2">
      <c r="A30" s="671" t="s">
        <v>18</v>
      </c>
      <c r="B30" s="615"/>
      <c r="C30" s="728"/>
      <c r="D30" s="685">
        <f t="shared" si="4"/>
        <v>0</v>
      </c>
      <c r="E30" s="723">
        <f t="shared" si="5"/>
        <v>0</v>
      </c>
      <c r="F30" s="723">
        <f t="shared" si="6"/>
        <v>0</v>
      </c>
      <c r="G30" s="723">
        <f t="shared" si="7"/>
        <v>0</v>
      </c>
      <c r="I30" s="724">
        <f t="shared" si="8"/>
        <v>0</v>
      </c>
      <c r="J30" s="725"/>
      <c r="K30" s="725"/>
      <c r="L30" s="725"/>
      <c r="M30" s="726">
        <f t="shared" si="9"/>
        <v>0</v>
      </c>
    </row>
    <row r="31" spans="1:13" ht="15" customHeight="1" x14ac:dyDescent="0.2">
      <c r="A31" s="150" t="s">
        <v>708</v>
      </c>
      <c r="B31" s="615"/>
      <c r="C31" s="728"/>
      <c r="D31" s="685">
        <f t="shared" si="4"/>
        <v>0</v>
      </c>
      <c r="E31" s="723">
        <f t="shared" si="5"/>
        <v>0</v>
      </c>
      <c r="F31" s="723">
        <f t="shared" si="6"/>
        <v>0</v>
      </c>
      <c r="G31" s="723">
        <f t="shared" si="7"/>
        <v>0</v>
      </c>
      <c r="I31" s="724">
        <f t="shared" si="8"/>
        <v>0</v>
      </c>
      <c r="J31" s="725"/>
      <c r="K31" s="725"/>
      <c r="L31" s="725"/>
      <c r="M31" s="726">
        <f t="shared" si="9"/>
        <v>0</v>
      </c>
    </row>
    <row r="32" spans="1:13" ht="15" customHeight="1" x14ac:dyDescent="0.2">
      <c r="A32" s="671" t="s">
        <v>709</v>
      </c>
      <c r="B32" s="615"/>
      <c r="C32" s="728"/>
      <c r="D32" s="685">
        <f t="shared" si="4"/>
        <v>0</v>
      </c>
      <c r="E32" s="723">
        <f t="shared" si="5"/>
        <v>0</v>
      </c>
      <c r="F32" s="723">
        <f t="shared" si="6"/>
        <v>0</v>
      </c>
      <c r="G32" s="723">
        <f t="shared" si="7"/>
        <v>0</v>
      </c>
      <c r="I32" s="724">
        <f t="shared" si="8"/>
        <v>0</v>
      </c>
      <c r="J32" s="725"/>
      <c r="K32" s="725"/>
      <c r="L32" s="725"/>
      <c r="M32" s="726">
        <f t="shared" si="9"/>
        <v>0</v>
      </c>
    </row>
    <row r="33" spans="1:13" ht="15" customHeight="1" x14ac:dyDescent="0.2">
      <c r="A33" s="615"/>
      <c r="B33" s="615"/>
      <c r="C33" s="728"/>
      <c r="D33" s="685">
        <f t="shared" si="4"/>
        <v>0</v>
      </c>
      <c r="E33" s="723">
        <f t="shared" si="5"/>
        <v>0</v>
      </c>
      <c r="F33" s="723">
        <f t="shared" si="6"/>
        <v>0</v>
      </c>
      <c r="G33" s="723">
        <f t="shared" si="7"/>
        <v>0</v>
      </c>
      <c r="I33" s="724">
        <f t="shared" si="8"/>
        <v>0</v>
      </c>
      <c r="J33" s="725"/>
      <c r="K33" s="725"/>
      <c r="L33" s="725"/>
      <c r="M33" s="726">
        <f t="shared" si="9"/>
        <v>0</v>
      </c>
    </row>
    <row r="34" spans="1:13" ht="15" customHeight="1" x14ac:dyDescent="0.2">
      <c r="A34" s="615"/>
      <c r="B34" s="615"/>
      <c r="C34" s="728"/>
      <c r="D34" s="685">
        <f t="shared" si="4"/>
        <v>0</v>
      </c>
      <c r="E34" s="723">
        <f t="shared" si="5"/>
        <v>0</v>
      </c>
      <c r="F34" s="723">
        <f t="shared" si="6"/>
        <v>0</v>
      </c>
      <c r="G34" s="723">
        <f t="shared" si="7"/>
        <v>0</v>
      </c>
      <c r="I34" s="724">
        <f t="shared" si="8"/>
        <v>0</v>
      </c>
      <c r="J34" s="725"/>
      <c r="K34" s="725"/>
      <c r="L34" s="725"/>
      <c r="M34" s="726">
        <f t="shared" si="9"/>
        <v>0</v>
      </c>
    </row>
    <row r="35" spans="1:13" ht="15" customHeight="1" x14ac:dyDescent="0.2">
      <c r="A35" s="615"/>
      <c r="B35" s="615"/>
      <c r="C35" s="728"/>
      <c r="D35" s="685">
        <f t="shared" si="4"/>
        <v>0</v>
      </c>
      <c r="E35" s="723">
        <f t="shared" si="5"/>
        <v>0</v>
      </c>
      <c r="F35" s="723">
        <f t="shared" si="6"/>
        <v>0</v>
      </c>
      <c r="G35" s="723">
        <f t="shared" si="7"/>
        <v>0</v>
      </c>
      <c r="I35" s="724">
        <f t="shared" si="8"/>
        <v>0</v>
      </c>
      <c r="J35" s="725"/>
      <c r="K35" s="725"/>
      <c r="L35" s="725"/>
      <c r="M35" s="726">
        <f t="shared" si="9"/>
        <v>0</v>
      </c>
    </row>
    <row r="36" spans="1:13" ht="15" customHeight="1" x14ac:dyDescent="0.2">
      <c r="A36" s="615"/>
      <c r="B36" s="615"/>
      <c r="C36" s="728"/>
      <c r="D36" s="685">
        <f t="shared" si="4"/>
        <v>0</v>
      </c>
      <c r="E36" s="723">
        <f t="shared" si="5"/>
        <v>0</v>
      </c>
      <c r="F36" s="723">
        <f t="shared" si="6"/>
        <v>0</v>
      </c>
      <c r="G36" s="723">
        <f t="shared" si="7"/>
        <v>0</v>
      </c>
      <c r="I36" s="724">
        <f t="shared" si="8"/>
        <v>0</v>
      </c>
      <c r="J36" s="725"/>
      <c r="K36" s="725"/>
      <c r="L36" s="725"/>
      <c r="M36" s="726">
        <f t="shared" si="9"/>
        <v>0</v>
      </c>
    </row>
    <row r="37" spans="1:13" ht="15" customHeight="1" x14ac:dyDescent="0.2">
      <c r="A37" s="615"/>
      <c r="B37" s="615"/>
      <c r="C37" s="728"/>
      <c r="D37" s="685">
        <f t="shared" si="4"/>
        <v>0</v>
      </c>
      <c r="E37" s="723">
        <f t="shared" si="5"/>
        <v>0</v>
      </c>
      <c r="F37" s="723">
        <f t="shared" si="6"/>
        <v>0</v>
      </c>
      <c r="G37" s="723">
        <f t="shared" si="7"/>
        <v>0</v>
      </c>
      <c r="I37" s="724">
        <f t="shared" si="8"/>
        <v>0</v>
      </c>
      <c r="J37" s="725"/>
      <c r="K37" s="725"/>
      <c r="L37" s="725"/>
      <c r="M37" s="726">
        <f t="shared" si="9"/>
        <v>0</v>
      </c>
    </row>
    <row r="38" spans="1:13" ht="15" customHeight="1" x14ac:dyDescent="0.2">
      <c r="A38" s="615"/>
      <c r="B38" s="615"/>
      <c r="C38" s="728"/>
      <c r="D38" s="685">
        <f t="shared" si="4"/>
        <v>0</v>
      </c>
      <c r="E38" s="723">
        <f t="shared" si="5"/>
        <v>0</v>
      </c>
      <c r="F38" s="723">
        <f t="shared" si="6"/>
        <v>0</v>
      </c>
      <c r="G38" s="723">
        <f t="shared" si="7"/>
        <v>0</v>
      </c>
      <c r="I38" s="724">
        <f t="shared" si="8"/>
        <v>0</v>
      </c>
      <c r="J38" s="725"/>
      <c r="K38" s="725"/>
      <c r="L38" s="725"/>
      <c r="M38" s="726">
        <f t="shared" si="9"/>
        <v>0</v>
      </c>
    </row>
    <row r="39" spans="1:13" ht="15" customHeight="1" x14ac:dyDescent="0.2">
      <c r="A39" s="671" t="s">
        <v>710</v>
      </c>
      <c r="B39" s="691"/>
      <c r="C39" s="697"/>
      <c r="D39" s="685">
        <f t="shared" si="4"/>
        <v>0</v>
      </c>
      <c r="E39" s="729">
        <f>SUM(E21:E38)</f>
        <v>0</v>
      </c>
      <c r="F39" s="729">
        <f>SUM(F21:F38)</f>
        <v>0</v>
      </c>
      <c r="G39" s="730">
        <f>SUM(G21:G38)</f>
        <v>0</v>
      </c>
      <c r="I39" s="731"/>
      <c r="J39" s="732"/>
      <c r="K39" s="732"/>
      <c r="L39" s="732"/>
      <c r="M39" s="733"/>
    </row>
    <row r="40" spans="1:13" ht="15" customHeight="1" x14ac:dyDescent="0.2">
      <c r="A40" s="671" t="s">
        <v>711</v>
      </c>
      <c r="B40" s="691"/>
      <c r="C40" s="697"/>
      <c r="D40" s="726">
        <f t="shared" si="4"/>
        <v>0</v>
      </c>
      <c r="E40" s="734">
        <f>IF(E39=0,0,E39/$D39)</f>
        <v>0</v>
      </c>
      <c r="F40" s="734">
        <f t="shared" ref="F40:G40" si="10">IF(F39=0,0,F39/$D39)</f>
        <v>0</v>
      </c>
      <c r="G40" s="735">
        <f t="shared" si="10"/>
        <v>0</v>
      </c>
      <c r="I40" s="151"/>
      <c r="J40" s="152"/>
      <c r="K40" s="152"/>
      <c r="L40" s="152"/>
      <c r="M40" s="736"/>
    </row>
    <row r="41" spans="1:13" ht="15" customHeight="1" x14ac:dyDescent="0.2">
      <c r="A41" s="737" t="s">
        <v>328</v>
      </c>
      <c r="B41" s="737" t="s">
        <v>712</v>
      </c>
      <c r="C41" s="728"/>
      <c r="D41" s="685">
        <f t="shared" si="4"/>
        <v>0</v>
      </c>
      <c r="E41" s="685">
        <f>$C41*E40</f>
        <v>0</v>
      </c>
      <c r="F41" s="685">
        <f t="shared" ref="F41:G41" si="11">$C41*F40</f>
        <v>0</v>
      </c>
      <c r="G41" s="723">
        <f t="shared" si="11"/>
        <v>0</v>
      </c>
      <c r="I41" s="151"/>
      <c r="J41" s="152"/>
      <c r="K41" s="152"/>
      <c r="L41" s="152"/>
      <c r="M41" s="736"/>
    </row>
    <row r="42" spans="1:13" ht="15" customHeight="1" x14ac:dyDescent="0.2">
      <c r="A42" s="737" t="s">
        <v>713</v>
      </c>
      <c r="B42" s="737" t="s">
        <v>712</v>
      </c>
      <c r="C42" s="728"/>
      <c r="D42" s="685">
        <f t="shared" si="4"/>
        <v>0</v>
      </c>
      <c r="E42" s="685">
        <f t="shared" ref="E42:G43" si="12">$C42*E$40</f>
        <v>0</v>
      </c>
      <c r="F42" s="685">
        <f t="shared" si="12"/>
        <v>0</v>
      </c>
      <c r="G42" s="723">
        <f t="shared" si="12"/>
        <v>0</v>
      </c>
      <c r="I42" s="151"/>
      <c r="J42" s="152"/>
      <c r="K42" s="152"/>
      <c r="L42" s="152"/>
      <c r="M42" s="736"/>
    </row>
    <row r="43" spans="1:13" ht="15" customHeight="1" x14ac:dyDescent="0.2">
      <c r="A43" s="615"/>
      <c r="B43" s="737" t="s">
        <v>712</v>
      </c>
      <c r="C43" s="728"/>
      <c r="D43" s="685">
        <f t="shared" si="4"/>
        <v>0</v>
      </c>
      <c r="E43" s="685">
        <f t="shared" si="12"/>
        <v>0</v>
      </c>
      <c r="F43" s="685">
        <f t="shared" si="12"/>
        <v>0</v>
      </c>
      <c r="G43" s="723">
        <f t="shared" si="12"/>
        <v>0</v>
      </c>
      <c r="I43" s="738"/>
      <c r="J43" s="739"/>
      <c r="K43" s="739"/>
      <c r="L43" s="739"/>
      <c r="M43" s="740"/>
    </row>
    <row r="44" spans="1:13" ht="15" customHeight="1" x14ac:dyDescent="0.2">
      <c r="A44" s="615"/>
      <c r="B44" s="615"/>
      <c r="C44" s="728"/>
      <c r="D44" s="685">
        <f t="shared" si="4"/>
        <v>0</v>
      </c>
      <c r="E44" s="741">
        <f t="shared" ref="E44:G45" si="13">$C44*J44</f>
        <v>0</v>
      </c>
      <c r="F44" s="741">
        <f t="shared" si="13"/>
        <v>0</v>
      </c>
      <c r="G44" s="741">
        <f t="shared" si="13"/>
        <v>0</v>
      </c>
      <c r="I44" s="724">
        <f>B44</f>
        <v>0</v>
      </c>
      <c r="J44" s="725"/>
      <c r="K44" s="725"/>
      <c r="L44" s="725"/>
      <c r="M44" s="726">
        <f>SUM(J44:L44)</f>
        <v>0</v>
      </c>
    </row>
    <row r="45" spans="1:13" ht="15" customHeight="1" x14ac:dyDescent="0.2">
      <c r="A45" s="615"/>
      <c r="B45" s="615"/>
      <c r="C45" s="728"/>
      <c r="D45" s="685">
        <f t="shared" si="4"/>
        <v>0</v>
      </c>
      <c r="E45" s="741">
        <f t="shared" si="13"/>
        <v>0</v>
      </c>
      <c r="F45" s="741">
        <f t="shared" si="13"/>
        <v>0</v>
      </c>
      <c r="G45" s="741">
        <f t="shared" si="13"/>
        <v>0</v>
      </c>
      <c r="I45" s="724">
        <f>B45</f>
        <v>0</v>
      </c>
      <c r="J45" s="725"/>
      <c r="K45" s="725"/>
      <c r="L45" s="725"/>
      <c r="M45" s="726">
        <f>SUM(J45:L45)</f>
        <v>0</v>
      </c>
    </row>
    <row r="46" spans="1:13" ht="15" customHeight="1" x14ac:dyDescent="0.2">
      <c r="A46" s="671" t="s">
        <v>714</v>
      </c>
      <c r="B46" s="691"/>
      <c r="C46" s="697"/>
      <c r="D46" s="685">
        <f t="shared" si="4"/>
        <v>0</v>
      </c>
      <c r="E46" s="729">
        <f>E39+E41+E42+E43+E44+E45</f>
        <v>0</v>
      </c>
      <c r="F46" s="729">
        <f t="shared" ref="F46:G46" si="14">F39+F41+F42+F43+F44+F45</f>
        <v>0</v>
      </c>
      <c r="G46" s="730">
        <f t="shared" si="14"/>
        <v>0</v>
      </c>
      <c r="I46" s="731"/>
      <c r="J46" s="732"/>
      <c r="K46" s="732"/>
      <c r="L46" s="732"/>
      <c r="M46" s="733"/>
    </row>
    <row r="47" spans="1:13" ht="15" customHeight="1" x14ac:dyDescent="0.2">
      <c r="A47" s="742" t="s">
        <v>715</v>
      </c>
      <c r="B47" s="602"/>
      <c r="C47" s="743"/>
      <c r="D47" s="726" t="e">
        <f t="shared" si="4"/>
        <v>#DIV/0!</v>
      </c>
      <c r="E47" s="734" t="e">
        <f>E46/$D46</f>
        <v>#DIV/0!</v>
      </c>
      <c r="F47" s="734" t="e">
        <f t="shared" ref="F47:G47" si="15">F46/$D46</f>
        <v>#DIV/0!</v>
      </c>
      <c r="G47" s="735" t="e">
        <f t="shared" si="15"/>
        <v>#DIV/0!</v>
      </c>
      <c r="I47" s="738"/>
      <c r="J47" s="739"/>
      <c r="K47" s="739"/>
      <c r="L47" s="739"/>
      <c r="M47" s="740"/>
    </row>
    <row r="48" spans="1:13" ht="15" customHeight="1" x14ac:dyDescent="0.2">
      <c r="A48" s="589" t="s">
        <v>716</v>
      </c>
      <c r="B48" s="615"/>
      <c r="C48" s="728"/>
      <c r="D48" s="685">
        <f t="shared" si="4"/>
        <v>0</v>
      </c>
      <c r="E48" s="723">
        <f>$C48*J48</f>
        <v>0</v>
      </c>
      <c r="F48" s="723">
        <f>$C48*K48</f>
        <v>0</v>
      </c>
      <c r="G48" s="723">
        <f>$C48*L48</f>
        <v>0</v>
      </c>
      <c r="I48" s="724">
        <f>B48</f>
        <v>0</v>
      </c>
      <c r="J48" s="725"/>
      <c r="K48" s="725"/>
      <c r="L48" s="725"/>
      <c r="M48" s="726">
        <f>SUM(J48:L48)</f>
        <v>0</v>
      </c>
    </row>
    <row r="49" spans="1:13" ht="15" customHeight="1" x14ac:dyDescent="0.2">
      <c r="A49" s="589" t="s">
        <v>717</v>
      </c>
      <c r="B49" s="481"/>
      <c r="C49" s="744">
        <f>SUM(C21:C48)</f>
        <v>0</v>
      </c>
      <c r="D49" s="685">
        <f>D46+D48</f>
        <v>0</v>
      </c>
      <c r="E49" s="685">
        <f t="shared" ref="E49:G49" si="16">E46+E48</f>
        <v>0</v>
      </c>
      <c r="F49" s="685">
        <f t="shared" si="16"/>
        <v>0</v>
      </c>
      <c r="G49" s="723">
        <f t="shared" si="16"/>
        <v>0</v>
      </c>
    </row>
    <row r="50" spans="1:13" ht="15" customHeight="1" x14ac:dyDescent="0.25">
      <c r="C50" s="153"/>
      <c r="D50" s="154"/>
      <c r="E50" s="154"/>
      <c r="F50" s="154"/>
      <c r="G50" s="154"/>
    </row>
    <row r="51" spans="1:13" ht="15" customHeight="1" x14ac:dyDescent="0.25">
      <c r="D51" s="153"/>
      <c r="E51" s="155"/>
      <c r="F51" s="155"/>
      <c r="G51" s="155"/>
      <c r="I51" s="389"/>
      <c r="J51" s="389"/>
      <c r="K51" s="389"/>
      <c r="L51" s="389"/>
      <c r="M51" s="389"/>
    </row>
    <row r="52" spans="1:13" ht="45" customHeight="1" x14ac:dyDescent="0.2">
      <c r="A52" s="713" t="s">
        <v>698</v>
      </c>
      <c r="B52" s="714" t="s">
        <v>215</v>
      </c>
      <c r="C52" s="714" t="s">
        <v>699</v>
      </c>
      <c r="D52" s="714" t="s">
        <v>700</v>
      </c>
      <c r="E52" s="675" t="s">
        <v>33</v>
      </c>
      <c r="F52" s="676" t="s">
        <v>25</v>
      </c>
      <c r="G52" s="675" t="s">
        <v>176</v>
      </c>
      <c r="I52" s="714" t="s">
        <v>215</v>
      </c>
      <c r="J52" s="675" t="s">
        <v>33</v>
      </c>
      <c r="K52" s="676" t="s">
        <v>25</v>
      </c>
      <c r="L52" s="677" t="s">
        <v>176</v>
      </c>
      <c r="M52" s="715" t="s">
        <v>32</v>
      </c>
    </row>
    <row r="53" spans="1:13" ht="15" customHeight="1" x14ac:dyDescent="0.2">
      <c r="A53" s="745" t="s">
        <v>25</v>
      </c>
      <c r="B53" s="717" t="s">
        <v>684</v>
      </c>
      <c r="C53" s="718"/>
      <c r="D53" s="718"/>
      <c r="E53" s="718"/>
      <c r="F53" s="718"/>
      <c r="G53" s="719"/>
      <c r="I53" s="678"/>
      <c r="J53" s="718"/>
      <c r="K53" s="718"/>
      <c r="L53" s="718"/>
      <c r="M53" s="679"/>
    </row>
    <row r="54" spans="1:13" ht="15" customHeight="1" x14ac:dyDescent="0.2">
      <c r="A54" s="671" t="s">
        <v>701</v>
      </c>
      <c r="B54" s="727"/>
      <c r="C54" s="728"/>
      <c r="D54" s="722">
        <f t="shared" ref="D54:D81" si="17">SUM(E54:G54)</f>
        <v>0</v>
      </c>
      <c r="E54" s="723">
        <f t="shared" ref="E54:E71" si="18">$C54*J54</f>
        <v>0</v>
      </c>
      <c r="F54" s="723">
        <f t="shared" ref="F54:F71" si="19">$C54*K54</f>
        <v>0</v>
      </c>
      <c r="G54" s="723">
        <f t="shared" ref="G54:G71" si="20">$C54*L54</f>
        <v>0</v>
      </c>
      <c r="I54" s="724">
        <f t="shared" ref="I54:I71" si="21">B54</f>
        <v>0</v>
      </c>
      <c r="J54" s="725"/>
      <c r="K54" s="725"/>
      <c r="L54" s="725"/>
      <c r="M54" s="726">
        <f t="shared" ref="M54:M71" si="22">SUM(J54:L54)</f>
        <v>0</v>
      </c>
    </row>
    <row r="55" spans="1:13" ht="15" customHeight="1" x14ac:dyDescent="0.2">
      <c r="A55" s="671" t="s">
        <v>702</v>
      </c>
      <c r="B55" s="615"/>
      <c r="C55" s="728"/>
      <c r="D55" s="685">
        <f t="shared" si="17"/>
        <v>0</v>
      </c>
      <c r="E55" s="723">
        <f t="shared" si="18"/>
        <v>0</v>
      </c>
      <c r="F55" s="723">
        <f t="shared" si="19"/>
        <v>0</v>
      </c>
      <c r="G55" s="723">
        <f t="shared" si="20"/>
        <v>0</v>
      </c>
      <c r="I55" s="724">
        <f t="shared" si="21"/>
        <v>0</v>
      </c>
      <c r="J55" s="725"/>
      <c r="K55" s="725"/>
      <c r="L55" s="725"/>
      <c r="M55" s="726">
        <f t="shared" si="22"/>
        <v>0</v>
      </c>
    </row>
    <row r="56" spans="1:13" ht="15" customHeight="1" x14ac:dyDescent="0.2">
      <c r="A56" s="671" t="s">
        <v>15</v>
      </c>
      <c r="B56" s="615"/>
      <c r="C56" s="728"/>
      <c r="D56" s="685">
        <f t="shared" si="17"/>
        <v>0</v>
      </c>
      <c r="E56" s="723">
        <f t="shared" si="18"/>
        <v>0</v>
      </c>
      <c r="F56" s="723">
        <f t="shared" si="19"/>
        <v>0</v>
      </c>
      <c r="G56" s="723">
        <f t="shared" si="20"/>
        <v>0</v>
      </c>
      <c r="I56" s="724">
        <f t="shared" si="21"/>
        <v>0</v>
      </c>
      <c r="J56" s="725"/>
      <c r="K56" s="725"/>
      <c r="L56" s="725"/>
      <c r="M56" s="726">
        <f t="shared" si="22"/>
        <v>0</v>
      </c>
    </row>
    <row r="57" spans="1:13" ht="15" customHeight="1" x14ac:dyDescent="0.2">
      <c r="A57" s="671" t="s">
        <v>703</v>
      </c>
      <c r="B57" s="615"/>
      <c r="C57" s="728"/>
      <c r="D57" s="685">
        <f t="shared" si="17"/>
        <v>0</v>
      </c>
      <c r="E57" s="723">
        <f t="shared" si="18"/>
        <v>0</v>
      </c>
      <c r="F57" s="723">
        <f t="shared" si="19"/>
        <v>0</v>
      </c>
      <c r="G57" s="723">
        <f t="shared" si="20"/>
        <v>0</v>
      </c>
      <c r="I57" s="724">
        <f t="shared" si="21"/>
        <v>0</v>
      </c>
      <c r="J57" s="725"/>
      <c r="K57" s="725"/>
      <c r="L57" s="725"/>
      <c r="M57" s="726">
        <f t="shared" si="22"/>
        <v>0</v>
      </c>
    </row>
    <row r="58" spans="1:13" ht="15" customHeight="1" x14ac:dyDescent="0.2">
      <c r="A58" s="671" t="s">
        <v>704</v>
      </c>
      <c r="B58" s="615"/>
      <c r="C58" s="728"/>
      <c r="D58" s="685">
        <f t="shared" si="17"/>
        <v>0</v>
      </c>
      <c r="E58" s="723">
        <f t="shared" si="18"/>
        <v>0</v>
      </c>
      <c r="F58" s="723">
        <f t="shared" si="19"/>
        <v>0</v>
      </c>
      <c r="G58" s="723">
        <f t="shared" si="20"/>
        <v>0</v>
      </c>
      <c r="I58" s="724">
        <f t="shared" si="21"/>
        <v>0</v>
      </c>
      <c r="J58" s="725"/>
      <c r="K58" s="725"/>
      <c r="L58" s="725"/>
      <c r="M58" s="726">
        <f t="shared" si="22"/>
        <v>0</v>
      </c>
    </row>
    <row r="59" spans="1:13" ht="15" customHeight="1" x14ac:dyDescent="0.2">
      <c r="A59" s="671" t="s">
        <v>705</v>
      </c>
      <c r="B59" s="615"/>
      <c r="C59" s="728"/>
      <c r="D59" s="685">
        <f t="shared" si="17"/>
        <v>0</v>
      </c>
      <c r="E59" s="723">
        <f t="shared" si="18"/>
        <v>0</v>
      </c>
      <c r="F59" s="723">
        <f t="shared" si="19"/>
        <v>0</v>
      </c>
      <c r="G59" s="723">
        <f t="shared" si="20"/>
        <v>0</v>
      </c>
      <c r="I59" s="724">
        <f t="shared" si="21"/>
        <v>0</v>
      </c>
      <c r="J59" s="725"/>
      <c r="K59" s="725"/>
      <c r="L59" s="725"/>
      <c r="M59" s="726">
        <f t="shared" si="22"/>
        <v>0</v>
      </c>
    </row>
    <row r="60" spans="1:13" ht="15" customHeight="1" x14ac:dyDescent="0.2">
      <c r="A60" s="671" t="s">
        <v>706</v>
      </c>
      <c r="B60" s="615"/>
      <c r="C60" s="728"/>
      <c r="D60" s="685">
        <f t="shared" si="17"/>
        <v>0</v>
      </c>
      <c r="E60" s="723">
        <f t="shared" si="18"/>
        <v>0</v>
      </c>
      <c r="F60" s="723">
        <f t="shared" si="19"/>
        <v>0</v>
      </c>
      <c r="G60" s="723">
        <f t="shared" si="20"/>
        <v>0</v>
      </c>
      <c r="I60" s="724">
        <f t="shared" si="21"/>
        <v>0</v>
      </c>
      <c r="J60" s="725"/>
      <c r="K60" s="725"/>
      <c r="L60" s="725"/>
      <c r="M60" s="726">
        <f t="shared" si="22"/>
        <v>0</v>
      </c>
    </row>
    <row r="61" spans="1:13" ht="15" customHeight="1" x14ac:dyDescent="0.2">
      <c r="A61" s="671" t="s">
        <v>707</v>
      </c>
      <c r="B61" s="615"/>
      <c r="C61" s="728"/>
      <c r="D61" s="685">
        <f t="shared" si="17"/>
        <v>0</v>
      </c>
      <c r="E61" s="723">
        <f t="shared" si="18"/>
        <v>0</v>
      </c>
      <c r="F61" s="723">
        <f t="shared" si="19"/>
        <v>0</v>
      </c>
      <c r="G61" s="723">
        <f t="shared" si="20"/>
        <v>0</v>
      </c>
      <c r="I61" s="724">
        <f t="shared" si="21"/>
        <v>0</v>
      </c>
      <c r="J61" s="725"/>
      <c r="K61" s="725"/>
      <c r="L61" s="725"/>
      <c r="M61" s="726">
        <f t="shared" si="22"/>
        <v>0</v>
      </c>
    </row>
    <row r="62" spans="1:13" ht="15" customHeight="1" x14ac:dyDescent="0.2">
      <c r="A62" s="671" t="s">
        <v>22</v>
      </c>
      <c r="B62" s="615"/>
      <c r="C62" s="728"/>
      <c r="D62" s="685">
        <f t="shared" si="17"/>
        <v>0</v>
      </c>
      <c r="E62" s="723">
        <f t="shared" si="18"/>
        <v>0</v>
      </c>
      <c r="F62" s="723">
        <f t="shared" si="19"/>
        <v>0</v>
      </c>
      <c r="G62" s="723">
        <f t="shared" si="20"/>
        <v>0</v>
      </c>
      <c r="I62" s="724">
        <f t="shared" si="21"/>
        <v>0</v>
      </c>
      <c r="J62" s="725"/>
      <c r="K62" s="725"/>
      <c r="L62" s="725"/>
      <c r="M62" s="726">
        <f t="shared" si="22"/>
        <v>0</v>
      </c>
    </row>
    <row r="63" spans="1:13" ht="15" customHeight="1" x14ac:dyDescent="0.2">
      <c r="A63" s="671" t="s">
        <v>18</v>
      </c>
      <c r="B63" s="615"/>
      <c r="C63" s="728"/>
      <c r="D63" s="685">
        <f t="shared" si="17"/>
        <v>0</v>
      </c>
      <c r="E63" s="723">
        <f t="shared" si="18"/>
        <v>0</v>
      </c>
      <c r="F63" s="723">
        <f t="shared" si="19"/>
        <v>0</v>
      </c>
      <c r="G63" s="723">
        <f t="shared" si="20"/>
        <v>0</v>
      </c>
      <c r="I63" s="724">
        <f t="shared" si="21"/>
        <v>0</v>
      </c>
      <c r="J63" s="725"/>
      <c r="K63" s="725"/>
      <c r="L63" s="725"/>
      <c r="M63" s="726">
        <f t="shared" si="22"/>
        <v>0</v>
      </c>
    </row>
    <row r="64" spans="1:13" ht="15" customHeight="1" x14ac:dyDescent="0.2">
      <c r="A64" s="150" t="s">
        <v>708</v>
      </c>
      <c r="B64" s="615"/>
      <c r="C64" s="728"/>
      <c r="D64" s="685">
        <f t="shared" si="17"/>
        <v>0</v>
      </c>
      <c r="E64" s="723">
        <f t="shared" si="18"/>
        <v>0</v>
      </c>
      <c r="F64" s="723">
        <f t="shared" si="19"/>
        <v>0</v>
      </c>
      <c r="G64" s="723">
        <f t="shared" si="20"/>
        <v>0</v>
      </c>
      <c r="I64" s="724">
        <f t="shared" si="21"/>
        <v>0</v>
      </c>
      <c r="J64" s="725"/>
      <c r="K64" s="725"/>
      <c r="L64" s="725"/>
      <c r="M64" s="726">
        <f t="shared" si="22"/>
        <v>0</v>
      </c>
    </row>
    <row r="65" spans="1:13" ht="15" customHeight="1" x14ac:dyDescent="0.2">
      <c r="A65" s="671" t="s">
        <v>709</v>
      </c>
      <c r="B65" s="615"/>
      <c r="C65" s="728"/>
      <c r="D65" s="685">
        <f t="shared" si="17"/>
        <v>0</v>
      </c>
      <c r="E65" s="723">
        <f t="shared" si="18"/>
        <v>0</v>
      </c>
      <c r="F65" s="723">
        <f t="shared" si="19"/>
        <v>0</v>
      </c>
      <c r="G65" s="723">
        <f t="shared" si="20"/>
        <v>0</v>
      </c>
      <c r="I65" s="724">
        <f t="shared" si="21"/>
        <v>0</v>
      </c>
      <c r="J65" s="725"/>
      <c r="K65" s="725"/>
      <c r="L65" s="725"/>
      <c r="M65" s="726">
        <f t="shared" si="22"/>
        <v>0</v>
      </c>
    </row>
    <row r="66" spans="1:13" ht="15" customHeight="1" x14ac:dyDescent="0.2">
      <c r="A66" s="615"/>
      <c r="B66" s="615"/>
      <c r="C66" s="728"/>
      <c r="D66" s="685">
        <f t="shared" si="17"/>
        <v>0</v>
      </c>
      <c r="E66" s="723">
        <f t="shared" si="18"/>
        <v>0</v>
      </c>
      <c r="F66" s="723">
        <f t="shared" si="19"/>
        <v>0</v>
      </c>
      <c r="G66" s="723">
        <f t="shared" si="20"/>
        <v>0</v>
      </c>
      <c r="I66" s="724">
        <f t="shared" si="21"/>
        <v>0</v>
      </c>
      <c r="J66" s="725"/>
      <c r="K66" s="725"/>
      <c r="L66" s="725"/>
      <c r="M66" s="726">
        <f t="shared" si="22"/>
        <v>0</v>
      </c>
    </row>
    <row r="67" spans="1:13" ht="15" customHeight="1" x14ac:dyDescent="0.2">
      <c r="A67" s="615"/>
      <c r="B67" s="615"/>
      <c r="C67" s="728"/>
      <c r="D67" s="685">
        <f t="shared" si="17"/>
        <v>0</v>
      </c>
      <c r="E67" s="723">
        <f t="shared" si="18"/>
        <v>0</v>
      </c>
      <c r="F67" s="723">
        <f t="shared" si="19"/>
        <v>0</v>
      </c>
      <c r="G67" s="723">
        <f t="shared" si="20"/>
        <v>0</v>
      </c>
      <c r="I67" s="724">
        <f t="shared" si="21"/>
        <v>0</v>
      </c>
      <c r="J67" s="725"/>
      <c r="K67" s="725"/>
      <c r="L67" s="725"/>
      <c r="M67" s="726">
        <f t="shared" si="22"/>
        <v>0</v>
      </c>
    </row>
    <row r="68" spans="1:13" ht="15" customHeight="1" x14ac:dyDescent="0.2">
      <c r="A68" s="615"/>
      <c r="B68" s="615"/>
      <c r="C68" s="728"/>
      <c r="D68" s="685">
        <f t="shared" si="17"/>
        <v>0</v>
      </c>
      <c r="E68" s="723">
        <f t="shared" si="18"/>
        <v>0</v>
      </c>
      <c r="F68" s="723">
        <f t="shared" si="19"/>
        <v>0</v>
      </c>
      <c r="G68" s="723">
        <f t="shared" si="20"/>
        <v>0</v>
      </c>
      <c r="I68" s="724">
        <f t="shared" si="21"/>
        <v>0</v>
      </c>
      <c r="J68" s="725"/>
      <c r="K68" s="725"/>
      <c r="L68" s="725"/>
      <c r="M68" s="726">
        <f t="shared" si="22"/>
        <v>0</v>
      </c>
    </row>
    <row r="69" spans="1:13" ht="15" customHeight="1" x14ac:dyDescent="0.2">
      <c r="A69" s="615"/>
      <c r="B69" s="615"/>
      <c r="C69" s="728"/>
      <c r="D69" s="685">
        <f t="shared" si="17"/>
        <v>0</v>
      </c>
      <c r="E69" s="723">
        <f t="shared" si="18"/>
        <v>0</v>
      </c>
      <c r="F69" s="723">
        <f t="shared" si="19"/>
        <v>0</v>
      </c>
      <c r="G69" s="723">
        <f t="shared" si="20"/>
        <v>0</v>
      </c>
      <c r="I69" s="724">
        <f t="shared" si="21"/>
        <v>0</v>
      </c>
      <c r="J69" s="725"/>
      <c r="K69" s="725"/>
      <c r="L69" s="725"/>
      <c r="M69" s="726">
        <f t="shared" si="22"/>
        <v>0</v>
      </c>
    </row>
    <row r="70" spans="1:13" ht="15" customHeight="1" x14ac:dyDescent="0.2">
      <c r="A70" s="615"/>
      <c r="B70" s="615"/>
      <c r="C70" s="728"/>
      <c r="D70" s="685">
        <f t="shared" si="17"/>
        <v>0</v>
      </c>
      <c r="E70" s="723">
        <f t="shared" si="18"/>
        <v>0</v>
      </c>
      <c r="F70" s="723">
        <f t="shared" si="19"/>
        <v>0</v>
      </c>
      <c r="G70" s="723">
        <f t="shared" si="20"/>
        <v>0</v>
      </c>
      <c r="I70" s="724">
        <f t="shared" si="21"/>
        <v>0</v>
      </c>
      <c r="J70" s="725"/>
      <c r="K70" s="725"/>
      <c r="L70" s="725"/>
      <c r="M70" s="726">
        <f t="shared" si="22"/>
        <v>0</v>
      </c>
    </row>
    <row r="71" spans="1:13" ht="15" customHeight="1" x14ac:dyDescent="0.2">
      <c r="A71" s="615"/>
      <c r="B71" s="615"/>
      <c r="C71" s="728"/>
      <c r="D71" s="685">
        <f t="shared" si="17"/>
        <v>0</v>
      </c>
      <c r="E71" s="723">
        <f t="shared" si="18"/>
        <v>0</v>
      </c>
      <c r="F71" s="723">
        <f t="shared" si="19"/>
        <v>0</v>
      </c>
      <c r="G71" s="723">
        <f t="shared" si="20"/>
        <v>0</v>
      </c>
      <c r="I71" s="724">
        <f t="shared" si="21"/>
        <v>0</v>
      </c>
      <c r="J71" s="725"/>
      <c r="K71" s="725"/>
      <c r="L71" s="725"/>
      <c r="M71" s="726">
        <f t="shared" si="22"/>
        <v>0</v>
      </c>
    </row>
    <row r="72" spans="1:13" ht="15" customHeight="1" x14ac:dyDescent="0.2">
      <c r="A72" s="671" t="s">
        <v>710</v>
      </c>
      <c r="B72" s="691"/>
      <c r="C72" s="697"/>
      <c r="D72" s="685">
        <f t="shared" si="17"/>
        <v>0</v>
      </c>
      <c r="E72" s="729">
        <f>SUM(E54:E71)</f>
        <v>0</v>
      </c>
      <c r="F72" s="729">
        <f>SUM(F54:F71)</f>
        <v>0</v>
      </c>
      <c r="G72" s="730">
        <f>SUM(G54:G71)</f>
        <v>0</v>
      </c>
      <c r="I72" s="731"/>
      <c r="J72" s="732"/>
      <c r="K72" s="732"/>
      <c r="L72" s="732"/>
      <c r="M72" s="733"/>
    </row>
    <row r="73" spans="1:13" ht="15" customHeight="1" x14ac:dyDescent="0.2">
      <c r="A73" s="671" t="s">
        <v>711</v>
      </c>
      <c r="B73" s="691"/>
      <c r="C73" s="697"/>
      <c r="D73" s="726">
        <f t="shared" si="17"/>
        <v>0</v>
      </c>
      <c r="E73" s="734">
        <f>IF(E72=0,0,E72/$D72)</f>
        <v>0</v>
      </c>
      <c r="F73" s="734">
        <f t="shared" ref="F73:G73" si="23">IF(F72=0,0,F72/$D72)</f>
        <v>0</v>
      </c>
      <c r="G73" s="735">
        <f t="shared" si="23"/>
        <v>0</v>
      </c>
      <c r="I73" s="151"/>
      <c r="J73" s="152"/>
      <c r="K73" s="152"/>
      <c r="L73" s="152"/>
      <c r="M73" s="736"/>
    </row>
    <row r="74" spans="1:13" ht="15" customHeight="1" x14ac:dyDescent="0.2">
      <c r="A74" s="737" t="s">
        <v>328</v>
      </c>
      <c r="B74" s="737" t="s">
        <v>712</v>
      </c>
      <c r="C74" s="728"/>
      <c r="D74" s="685">
        <f t="shared" si="17"/>
        <v>0</v>
      </c>
      <c r="E74" s="685">
        <f t="shared" ref="E74:G76" si="24">$C74*E$73</f>
        <v>0</v>
      </c>
      <c r="F74" s="685">
        <f t="shared" si="24"/>
        <v>0</v>
      </c>
      <c r="G74" s="723">
        <f t="shared" si="24"/>
        <v>0</v>
      </c>
      <c r="I74" s="151"/>
      <c r="J74" s="152"/>
      <c r="K74" s="152"/>
      <c r="L74" s="152"/>
      <c r="M74" s="736"/>
    </row>
    <row r="75" spans="1:13" ht="15" customHeight="1" x14ac:dyDescent="0.2">
      <c r="A75" s="737" t="s">
        <v>713</v>
      </c>
      <c r="B75" s="737" t="s">
        <v>712</v>
      </c>
      <c r="C75" s="728"/>
      <c r="D75" s="685">
        <f t="shared" si="17"/>
        <v>0</v>
      </c>
      <c r="E75" s="685">
        <f t="shared" si="24"/>
        <v>0</v>
      </c>
      <c r="F75" s="685">
        <f t="shared" si="24"/>
        <v>0</v>
      </c>
      <c r="G75" s="723">
        <f t="shared" si="24"/>
        <v>0</v>
      </c>
      <c r="I75" s="151"/>
      <c r="J75" s="152"/>
      <c r="K75" s="152"/>
      <c r="L75" s="152"/>
      <c r="M75" s="736"/>
    </row>
    <row r="76" spans="1:13" ht="15" customHeight="1" x14ac:dyDescent="0.2">
      <c r="A76" s="615"/>
      <c r="B76" s="737" t="s">
        <v>712</v>
      </c>
      <c r="C76" s="728"/>
      <c r="D76" s="685">
        <f t="shared" si="17"/>
        <v>0</v>
      </c>
      <c r="E76" s="685">
        <f t="shared" si="24"/>
        <v>0</v>
      </c>
      <c r="F76" s="685">
        <f t="shared" si="24"/>
        <v>0</v>
      </c>
      <c r="G76" s="723">
        <f t="shared" si="24"/>
        <v>0</v>
      </c>
      <c r="I76" s="738"/>
      <c r="J76" s="739"/>
      <c r="K76" s="739"/>
      <c r="L76" s="739"/>
      <c r="M76" s="740"/>
    </row>
    <row r="77" spans="1:13" ht="15" customHeight="1" x14ac:dyDescent="0.2">
      <c r="A77" s="615"/>
      <c r="B77" s="615"/>
      <c r="C77" s="728"/>
      <c r="D77" s="685">
        <f t="shared" si="17"/>
        <v>0</v>
      </c>
      <c r="E77" s="741">
        <f t="shared" ref="E77:G78" si="25">$C77*J77</f>
        <v>0</v>
      </c>
      <c r="F77" s="741">
        <f t="shared" si="25"/>
        <v>0</v>
      </c>
      <c r="G77" s="741">
        <f t="shared" si="25"/>
        <v>0</v>
      </c>
      <c r="I77" s="724">
        <f>B77</f>
        <v>0</v>
      </c>
      <c r="J77" s="725"/>
      <c r="K77" s="725"/>
      <c r="L77" s="725"/>
      <c r="M77" s="726">
        <f>SUM(J77:L77)</f>
        <v>0</v>
      </c>
    </row>
    <row r="78" spans="1:13" ht="15" customHeight="1" x14ac:dyDescent="0.2">
      <c r="A78" s="615"/>
      <c r="B78" s="615"/>
      <c r="C78" s="728"/>
      <c r="D78" s="685">
        <f t="shared" si="17"/>
        <v>0</v>
      </c>
      <c r="E78" s="741">
        <f t="shared" si="25"/>
        <v>0</v>
      </c>
      <c r="F78" s="741">
        <f t="shared" si="25"/>
        <v>0</v>
      </c>
      <c r="G78" s="741">
        <f t="shared" si="25"/>
        <v>0</v>
      </c>
      <c r="I78" s="724">
        <f>B78</f>
        <v>0</v>
      </c>
      <c r="J78" s="725"/>
      <c r="K78" s="725"/>
      <c r="L78" s="725"/>
      <c r="M78" s="726">
        <f>SUM(J78:L78)</f>
        <v>0</v>
      </c>
    </row>
    <row r="79" spans="1:13" ht="15" customHeight="1" x14ac:dyDescent="0.2">
      <c r="A79" s="671" t="s">
        <v>714</v>
      </c>
      <c r="B79" s="691"/>
      <c r="C79" s="697"/>
      <c r="D79" s="685">
        <f t="shared" si="17"/>
        <v>0</v>
      </c>
      <c r="E79" s="729">
        <f>E72+E74+E75+E76+E77+E78</f>
        <v>0</v>
      </c>
      <c r="F79" s="729">
        <f t="shared" ref="F79:G79" si="26">F72+F74+F75+F76+F77+F78</f>
        <v>0</v>
      </c>
      <c r="G79" s="730">
        <f t="shared" si="26"/>
        <v>0</v>
      </c>
      <c r="I79" s="731"/>
      <c r="J79" s="732"/>
      <c r="K79" s="732"/>
      <c r="L79" s="732"/>
      <c r="M79" s="733"/>
    </row>
    <row r="80" spans="1:13" ht="15" customHeight="1" x14ac:dyDescent="0.2">
      <c r="A80" s="742" t="s">
        <v>718</v>
      </c>
      <c r="B80" s="602"/>
      <c r="C80" s="743"/>
      <c r="D80" s="726" t="e">
        <f t="shared" si="17"/>
        <v>#DIV/0!</v>
      </c>
      <c r="E80" s="734" t="e">
        <f>E79/$D79</f>
        <v>#DIV/0!</v>
      </c>
      <c r="F80" s="734" t="e">
        <f t="shared" ref="F80:G80" si="27">F79/$D79</f>
        <v>#DIV/0!</v>
      </c>
      <c r="G80" s="735" t="e">
        <f t="shared" si="27"/>
        <v>#DIV/0!</v>
      </c>
      <c r="I80" s="738"/>
      <c r="J80" s="739"/>
      <c r="K80" s="739"/>
      <c r="L80" s="739"/>
      <c r="M80" s="740"/>
    </row>
    <row r="81" spans="1:13" ht="15" customHeight="1" x14ac:dyDescent="0.2">
      <c r="A81" s="589" t="s">
        <v>716</v>
      </c>
      <c r="B81" s="615"/>
      <c r="C81" s="728"/>
      <c r="D81" s="685">
        <f t="shared" si="17"/>
        <v>0</v>
      </c>
      <c r="E81" s="723">
        <f>$C81*J81</f>
        <v>0</v>
      </c>
      <c r="F81" s="723">
        <f>$C81*K81</f>
        <v>0</v>
      </c>
      <c r="G81" s="723">
        <f>$C81*L81</f>
        <v>0</v>
      </c>
      <c r="I81" s="724">
        <f>B81</f>
        <v>0</v>
      </c>
      <c r="J81" s="725"/>
      <c r="K81" s="725"/>
      <c r="L81" s="725"/>
      <c r="M81" s="726">
        <f>SUM(J81:L81)</f>
        <v>0</v>
      </c>
    </row>
    <row r="82" spans="1:13" ht="15" customHeight="1" x14ac:dyDescent="0.2">
      <c r="A82" s="589" t="s">
        <v>719</v>
      </c>
      <c r="B82" s="481"/>
      <c r="C82" s="744">
        <f>SUM(C54:C81)</f>
        <v>0</v>
      </c>
      <c r="D82" s="685">
        <f>D79+D81</f>
        <v>0</v>
      </c>
      <c r="E82" s="685">
        <f t="shared" ref="E82:G82" si="28">E79+E81</f>
        <v>0</v>
      </c>
      <c r="F82" s="685">
        <f t="shared" si="28"/>
        <v>0</v>
      </c>
      <c r="G82" s="723">
        <f t="shared" si="28"/>
        <v>0</v>
      </c>
    </row>
    <row r="83" spans="1:13" ht="15" customHeight="1" x14ac:dyDescent="0.25">
      <c r="C83" s="153"/>
      <c r="D83" s="148"/>
      <c r="E83" s="148"/>
      <c r="F83" s="148"/>
      <c r="G83" s="148"/>
    </row>
    <row r="84" spans="1:13" ht="15" customHeight="1" x14ac:dyDescent="0.25">
      <c r="D84" s="153"/>
      <c r="E84" s="155"/>
      <c r="F84" s="155"/>
      <c r="G84" s="155"/>
      <c r="I84" s="389"/>
      <c r="J84" s="389"/>
      <c r="K84" s="389"/>
      <c r="L84" s="389"/>
      <c r="M84" s="389"/>
    </row>
    <row r="85" spans="1:13" ht="45" customHeight="1" x14ac:dyDescent="0.2">
      <c r="A85" s="713" t="s">
        <v>698</v>
      </c>
      <c r="B85" s="714" t="s">
        <v>215</v>
      </c>
      <c r="C85" s="714" t="s">
        <v>699</v>
      </c>
      <c r="D85" s="714" t="s">
        <v>700</v>
      </c>
      <c r="E85" s="675" t="s">
        <v>33</v>
      </c>
      <c r="F85" s="676" t="s">
        <v>25</v>
      </c>
      <c r="G85" s="675" t="s">
        <v>176</v>
      </c>
      <c r="I85" s="714" t="s">
        <v>215</v>
      </c>
      <c r="J85" s="675" t="s">
        <v>33</v>
      </c>
      <c r="K85" s="676" t="s">
        <v>25</v>
      </c>
      <c r="L85" s="677" t="s">
        <v>176</v>
      </c>
      <c r="M85" s="715" t="s">
        <v>32</v>
      </c>
    </row>
    <row r="86" spans="1:13" ht="15" customHeight="1" x14ac:dyDescent="0.2">
      <c r="A86" s="745" t="s">
        <v>27</v>
      </c>
      <c r="B86" s="717" t="s">
        <v>686</v>
      </c>
      <c r="C86" s="718"/>
      <c r="D86" s="718"/>
      <c r="E86" s="718"/>
      <c r="F86" s="718"/>
      <c r="G86" s="719"/>
      <c r="I86" s="678"/>
      <c r="J86" s="718"/>
      <c r="K86" s="718"/>
      <c r="L86" s="718"/>
      <c r="M86" s="679"/>
    </row>
    <row r="87" spans="1:13" ht="15" customHeight="1" x14ac:dyDescent="0.2">
      <c r="A87" s="671" t="s">
        <v>701</v>
      </c>
      <c r="B87" s="727"/>
      <c r="C87" s="728"/>
      <c r="D87" s="722">
        <f t="shared" ref="D87:D114" si="29">SUM(E87:G87)</f>
        <v>0</v>
      </c>
      <c r="E87" s="723">
        <f t="shared" ref="E87:E104" si="30">$C87*J87</f>
        <v>0</v>
      </c>
      <c r="F87" s="723">
        <f t="shared" ref="F87:F104" si="31">$C87*K87</f>
        <v>0</v>
      </c>
      <c r="G87" s="723">
        <f t="shared" ref="G87:G104" si="32">$C87*L87</f>
        <v>0</v>
      </c>
      <c r="I87" s="724">
        <f t="shared" ref="I87:I104" si="33">B87</f>
        <v>0</v>
      </c>
      <c r="J87" s="725"/>
      <c r="K87" s="725"/>
      <c r="L87" s="725"/>
      <c r="M87" s="726">
        <f t="shared" ref="M87:M104" si="34">SUM(J87:L87)</f>
        <v>0</v>
      </c>
    </row>
    <row r="88" spans="1:13" x14ac:dyDescent="0.2">
      <c r="A88" s="671" t="s">
        <v>702</v>
      </c>
      <c r="B88" s="615"/>
      <c r="C88" s="728"/>
      <c r="D88" s="685">
        <f t="shared" si="29"/>
        <v>0</v>
      </c>
      <c r="E88" s="723">
        <f t="shared" si="30"/>
        <v>0</v>
      </c>
      <c r="F88" s="723">
        <f t="shared" si="31"/>
        <v>0</v>
      </c>
      <c r="G88" s="723">
        <f t="shared" si="32"/>
        <v>0</v>
      </c>
      <c r="I88" s="724">
        <f t="shared" si="33"/>
        <v>0</v>
      </c>
      <c r="J88" s="725"/>
      <c r="K88" s="725"/>
      <c r="L88" s="725"/>
      <c r="M88" s="726">
        <f t="shared" si="34"/>
        <v>0</v>
      </c>
    </row>
    <row r="89" spans="1:13" x14ac:dyDescent="0.2">
      <c r="A89" s="671" t="s">
        <v>15</v>
      </c>
      <c r="B89" s="615"/>
      <c r="C89" s="728"/>
      <c r="D89" s="685">
        <f t="shared" si="29"/>
        <v>0</v>
      </c>
      <c r="E89" s="723">
        <f t="shared" si="30"/>
        <v>0</v>
      </c>
      <c r="F89" s="723">
        <f t="shared" si="31"/>
        <v>0</v>
      </c>
      <c r="G89" s="723">
        <f t="shared" si="32"/>
        <v>0</v>
      </c>
      <c r="I89" s="724">
        <f t="shared" si="33"/>
        <v>0</v>
      </c>
      <c r="J89" s="725"/>
      <c r="K89" s="725"/>
      <c r="L89" s="725"/>
      <c r="M89" s="726">
        <f t="shared" si="34"/>
        <v>0</v>
      </c>
    </row>
    <row r="90" spans="1:13" x14ac:dyDescent="0.2">
      <c r="A90" s="671" t="s">
        <v>703</v>
      </c>
      <c r="B90" s="615"/>
      <c r="C90" s="728"/>
      <c r="D90" s="685">
        <f t="shared" si="29"/>
        <v>0</v>
      </c>
      <c r="E90" s="723">
        <f t="shared" si="30"/>
        <v>0</v>
      </c>
      <c r="F90" s="723">
        <f t="shared" si="31"/>
        <v>0</v>
      </c>
      <c r="G90" s="723">
        <f t="shared" si="32"/>
        <v>0</v>
      </c>
      <c r="I90" s="724">
        <f t="shared" si="33"/>
        <v>0</v>
      </c>
      <c r="J90" s="725"/>
      <c r="K90" s="725"/>
      <c r="L90" s="725"/>
      <c r="M90" s="726">
        <f t="shared" si="34"/>
        <v>0</v>
      </c>
    </row>
    <row r="91" spans="1:13" x14ac:dyDescent="0.2">
      <c r="A91" s="671" t="s">
        <v>704</v>
      </c>
      <c r="B91" s="615"/>
      <c r="C91" s="728"/>
      <c r="D91" s="685">
        <f t="shared" si="29"/>
        <v>0</v>
      </c>
      <c r="E91" s="723">
        <f t="shared" si="30"/>
        <v>0</v>
      </c>
      <c r="F91" s="723">
        <f t="shared" si="31"/>
        <v>0</v>
      </c>
      <c r="G91" s="723">
        <f t="shared" si="32"/>
        <v>0</v>
      </c>
      <c r="I91" s="724">
        <f t="shared" si="33"/>
        <v>0</v>
      </c>
      <c r="J91" s="725"/>
      <c r="K91" s="725"/>
      <c r="L91" s="725"/>
      <c r="M91" s="726">
        <f t="shared" si="34"/>
        <v>0</v>
      </c>
    </row>
    <row r="92" spans="1:13" x14ac:dyDescent="0.2">
      <c r="A92" s="671" t="s">
        <v>705</v>
      </c>
      <c r="B92" s="615"/>
      <c r="C92" s="728"/>
      <c r="D92" s="685">
        <f t="shared" si="29"/>
        <v>0</v>
      </c>
      <c r="E92" s="723">
        <f t="shared" si="30"/>
        <v>0</v>
      </c>
      <c r="F92" s="723">
        <f t="shared" si="31"/>
        <v>0</v>
      </c>
      <c r="G92" s="723">
        <f t="shared" si="32"/>
        <v>0</v>
      </c>
      <c r="I92" s="724">
        <f t="shared" si="33"/>
        <v>0</v>
      </c>
      <c r="J92" s="725"/>
      <c r="K92" s="725"/>
      <c r="L92" s="725"/>
      <c r="M92" s="726">
        <f t="shared" si="34"/>
        <v>0</v>
      </c>
    </row>
    <row r="93" spans="1:13" x14ac:dyDescent="0.2">
      <c r="A93" s="671" t="s">
        <v>706</v>
      </c>
      <c r="B93" s="615"/>
      <c r="C93" s="728"/>
      <c r="D93" s="685">
        <f t="shared" si="29"/>
        <v>0</v>
      </c>
      <c r="E93" s="723">
        <f t="shared" si="30"/>
        <v>0</v>
      </c>
      <c r="F93" s="723">
        <f t="shared" si="31"/>
        <v>0</v>
      </c>
      <c r="G93" s="723">
        <f t="shared" si="32"/>
        <v>0</v>
      </c>
      <c r="I93" s="724">
        <f t="shared" si="33"/>
        <v>0</v>
      </c>
      <c r="J93" s="725"/>
      <c r="K93" s="725"/>
      <c r="L93" s="725"/>
      <c r="M93" s="726">
        <f t="shared" si="34"/>
        <v>0</v>
      </c>
    </row>
    <row r="94" spans="1:13" x14ac:dyDescent="0.2">
      <c r="A94" s="671" t="s">
        <v>707</v>
      </c>
      <c r="B94" s="615"/>
      <c r="C94" s="728"/>
      <c r="D94" s="685">
        <f t="shared" si="29"/>
        <v>0</v>
      </c>
      <c r="E94" s="723">
        <f t="shared" si="30"/>
        <v>0</v>
      </c>
      <c r="F94" s="723">
        <f t="shared" si="31"/>
        <v>0</v>
      </c>
      <c r="G94" s="723">
        <f t="shared" si="32"/>
        <v>0</v>
      </c>
      <c r="I94" s="724">
        <f t="shared" si="33"/>
        <v>0</v>
      </c>
      <c r="J94" s="725"/>
      <c r="K94" s="725"/>
      <c r="L94" s="725"/>
      <c r="M94" s="726">
        <f t="shared" si="34"/>
        <v>0</v>
      </c>
    </row>
    <row r="95" spans="1:13" x14ac:dyDescent="0.2">
      <c r="A95" s="671" t="s">
        <v>22</v>
      </c>
      <c r="B95" s="615"/>
      <c r="C95" s="728"/>
      <c r="D95" s="685">
        <f t="shared" si="29"/>
        <v>0</v>
      </c>
      <c r="E95" s="723">
        <f t="shared" si="30"/>
        <v>0</v>
      </c>
      <c r="F95" s="723">
        <f t="shared" si="31"/>
        <v>0</v>
      </c>
      <c r="G95" s="723">
        <f t="shared" si="32"/>
        <v>0</v>
      </c>
      <c r="I95" s="724">
        <f t="shared" si="33"/>
        <v>0</v>
      </c>
      <c r="J95" s="725"/>
      <c r="K95" s="725"/>
      <c r="L95" s="725"/>
      <c r="M95" s="726">
        <f t="shared" si="34"/>
        <v>0</v>
      </c>
    </row>
    <row r="96" spans="1:13" x14ac:dyDescent="0.2">
      <c r="A96" s="671" t="s">
        <v>18</v>
      </c>
      <c r="B96" s="615"/>
      <c r="C96" s="728"/>
      <c r="D96" s="685">
        <f t="shared" si="29"/>
        <v>0</v>
      </c>
      <c r="E96" s="723">
        <f t="shared" si="30"/>
        <v>0</v>
      </c>
      <c r="F96" s="723">
        <f t="shared" si="31"/>
        <v>0</v>
      </c>
      <c r="G96" s="723">
        <f t="shared" si="32"/>
        <v>0</v>
      </c>
      <c r="I96" s="724">
        <f t="shared" si="33"/>
        <v>0</v>
      </c>
      <c r="J96" s="725"/>
      <c r="K96" s="725"/>
      <c r="L96" s="725"/>
      <c r="M96" s="726">
        <f t="shared" si="34"/>
        <v>0</v>
      </c>
    </row>
    <row r="97" spans="1:13" x14ac:dyDescent="0.2">
      <c r="A97" s="150" t="s">
        <v>708</v>
      </c>
      <c r="B97" s="615"/>
      <c r="C97" s="728"/>
      <c r="D97" s="685">
        <f t="shared" si="29"/>
        <v>0</v>
      </c>
      <c r="E97" s="723">
        <f t="shared" si="30"/>
        <v>0</v>
      </c>
      <c r="F97" s="723">
        <f t="shared" si="31"/>
        <v>0</v>
      </c>
      <c r="G97" s="723">
        <f t="shared" si="32"/>
        <v>0</v>
      </c>
      <c r="I97" s="724">
        <f t="shared" si="33"/>
        <v>0</v>
      </c>
      <c r="J97" s="725"/>
      <c r="K97" s="725"/>
      <c r="L97" s="725"/>
      <c r="M97" s="726">
        <f t="shared" si="34"/>
        <v>0</v>
      </c>
    </row>
    <row r="98" spans="1:13" x14ac:dyDescent="0.2">
      <c r="A98" s="671" t="s">
        <v>709</v>
      </c>
      <c r="B98" s="615"/>
      <c r="C98" s="728"/>
      <c r="D98" s="685">
        <f t="shared" si="29"/>
        <v>0</v>
      </c>
      <c r="E98" s="723">
        <f t="shared" si="30"/>
        <v>0</v>
      </c>
      <c r="F98" s="723">
        <f t="shared" si="31"/>
        <v>0</v>
      </c>
      <c r="G98" s="723">
        <f t="shared" si="32"/>
        <v>0</v>
      </c>
      <c r="I98" s="724">
        <f t="shared" si="33"/>
        <v>0</v>
      </c>
      <c r="J98" s="725"/>
      <c r="K98" s="725"/>
      <c r="L98" s="725"/>
      <c r="M98" s="726">
        <f t="shared" si="34"/>
        <v>0</v>
      </c>
    </row>
    <row r="99" spans="1:13" x14ac:dyDescent="0.2">
      <c r="A99" s="615"/>
      <c r="B99" s="615"/>
      <c r="C99" s="728"/>
      <c r="D99" s="685">
        <f t="shared" si="29"/>
        <v>0</v>
      </c>
      <c r="E99" s="723">
        <f t="shared" si="30"/>
        <v>0</v>
      </c>
      <c r="F99" s="723">
        <f t="shared" si="31"/>
        <v>0</v>
      </c>
      <c r="G99" s="723">
        <f t="shared" si="32"/>
        <v>0</v>
      </c>
      <c r="I99" s="724">
        <f t="shared" si="33"/>
        <v>0</v>
      </c>
      <c r="J99" s="725"/>
      <c r="K99" s="725"/>
      <c r="L99" s="725"/>
      <c r="M99" s="726">
        <f t="shared" si="34"/>
        <v>0</v>
      </c>
    </row>
    <row r="100" spans="1:13" x14ac:dyDescent="0.2">
      <c r="A100" s="615"/>
      <c r="B100" s="615"/>
      <c r="C100" s="728"/>
      <c r="D100" s="685">
        <f t="shared" si="29"/>
        <v>0</v>
      </c>
      <c r="E100" s="723">
        <f t="shared" si="30"/>
        <v>0</v>
      </c>
      <c r="F100" s="723">
        <f t="shared" si="31"/>
        <v>0</v>
      </c>
      <c r="G100" s="723">
        <f t="shared" si="32"/>
        <v>0</v>
      </c>
      <c r="I100" s="724">
        <f t="shared" si="33"/>
        <v>0</v>
      </c>
      <c r="J100" s="725"/>
      <c r="K100" s="725"/>
      <c r="L100" s="725"/>
      <c r="M100" s="726">
        <f t="shared" si="34"/>
        <v>0</v>
      </c>
    </row>
    <row r="101" spans="1:13" x14ac:dyDescent="0.2">
      <c r="A101" s="615"/>
      <c r="B101" s="615"/>
      <c r="C101" s="728"/>
      <c r="D101" s="685">
        <f t="shared" si="29"/>
        <v>0</v>
      </c>
      <c r="E101" s="723">
        <f t="shared" si="30"/>
        <v>0</v>
      </c>
      <c r="F101" s="723">
        <f t="shared" si="31"/>
        <v>0</v>
      </c>
      <c r="G101" s="723">
        <f t="shared" si="32"/>
        <v>0</v>
      </c>
      <c r="I101" s="724">
        <f t="shared" si="33"/>
        <v>0</v>
      </c>
      <c r="J101" s="725"/>
      <c r="K101" s="725"/>
      <c r="L101" s="725"/>
      <c r="M101" s="726">
        <f t="shared" si="34"/>
        <v>0</v>
      </c>
    </row>
    <row r="102" spans="1:13" x14ac:dyDescent="0.2">
      <c r="A102" s="615"/>
      <c r="B102" s="615"/>
      <c r="C102" s="728"/>
      <c r="D102" s="685">
        <f t="shared" si="29"/>
        <v>0</v>
      </c>
      <c r="E102" s="723">
        <f t="shared" si="30"/>
        <v>0</v>
      </c>
      <c r="F102" s="723">
        <f t="shared" si="31"/>
        <v>0</v>
      </c>
      <c r="G102" s="723">
        <f t="shared" si="32"/>
        <v>0</v>
      </c>
      <c r="I102" s="724">
        <f t="shared" si="33"/>
        <v>0</v>
      </c>
      <c r="J102" s="725"/>
      <c r="K102" s="725"/>
      <c r="L102" s="725"/>
      <c r="M102" s="726">
        <f t="shared" si="34"/>
        <v>0</v>
      </c>
    </row>
    <row r="103" spans="1:13" x14ac:dyDescent="0.2">
      <c r="A103" s="615"/>
      <c r="B103" s="615"/>
      <c r="C103" s="728"/>
      <c r="D103" s="685">
        <f t="shared" si="29"/>
        <v>0</v>
      </c>
      <c r="E103" s="723">
        <f t="shared" si="30"/>
        <v>0</v>
      </c>
      <c r="F103" s="723">
        <f t="shared" si="31"/>
        <v>0</v>
      </c>
      <c r="G103" s="723">
        <f t="shared" si="32"/>
        <v>0</v>
      </c>
      <c r="I103" s="724">
        <f t="shared" si="33"/>
        <v>0</v>
      </c>
      <c r="J103" s="725"/>
      <c r="K103" s="725"/>
      <c r="L103" s="725"/>
      <c r="M103" s="726">
        <f t="shared" si="34"/>
        <v>0</v>
      </c>
    </row>
    <row r="104" spans="1:13" x14ac:dyDescent="0.2">
      <c r="A104" s="615"/>
      <c r="B104" s="615"/>
      <c r="C104" s="728"/>
      <c r="D104" s="685">
        <f t="shared" si="29"/>
        <v>0</v>
      </c>
      <c r="E104" s="723">
        <f t="shared" si="30"/>
        <v>0</v>
      </c>
      <c r="F104" s="723">
        <f t="shared" si="31"/>
        <v>0</v>
      </c>
      <c r="G104" s="723">
        <f t="shared" si="32"/>
        <v>0</v>
      </c>
      <c r="I104" s="724">
        <f t="shared" si="33"/>
        <v>0</v>
      </c>
      <c r="J104" s="725"/>
      <c r="K104" s="725"/>
      <c r="L104" s="725"/>
      <c r="M104" s="726">
        <f t="shared" si="34"/>
        <v>0</v>
      </c>
    </row>
    <row r="105" spans="1:13" x14ac:dyDescent="0.2">
      <c r="A105" s="671" t="s">
        <v>710</v>
      </c>
      <c r="B105" s="691"/>
      <c r="C105" s="697"/>
      <c r="D105" s="685">
        <f t="shared" si="29"/>
        <v>0</v>
      </c>
      <c r="E105" s="729">
        <f>SUM(E87:E104)</f>
        <v>0</v>
      </c>
      <c r="F105" s="729">
        <f>SUM(F87:F104)</f>
        <v>0</v>
      </c>
      <c r="G105" s="730">
        <f>SUM(G87:G104)</f>
        <v>0</v>
      </c>
      <c r="I105" s="746"/>
      <c r="J105" s="747"/>
      <c r="K105" s="747"/>
      <c r="L105" s="747"/>
      <c r="M105" s="748"/>
    </row>
    <row r="106" spans="1:13" x14ac:dyDescent="0.2">
      <c r="A106" s="671" t="s">
        <v>711</v>
      </c>
      <c r="B106" s="691"/>
      <c r="C106" s="697"/>
      <c r="D106" s="726">
        <f t="shared" si="29"/>
        <v>0</v>
      </c>
      <c r="E106" s="734">
        <f>IF(E105=0,0,E105/$D105)</f>
        <v>0</v>
      </c>
      <c r="F106" s="734">
        <f t="shared" ref="F106:G106" si="35">IF(F105=0,0,F105/$D105)</f>
        <v>0</v>
      </c>
      <c r="G106" s="735">
        <f t="shared" si="35"/>
        <v>0</v>
      </c>
      <c r="I106" s="156"/>
      <c r="J106" s="152"/>
      <c r="K106" s="152"/>
      <c r="L106" s="152"/>
      <c r="M106" s="749"/>
    </row>
    <row r="107" spans="1:13" x14ac:dyDescent="0.2">
      <c r="A107" s="737" t="s">
        <v>328</v>
      </c>
      <c r="B107" s="737" t="s">
        <v>712</v>
      </c>
      <c r="C107" s="728"/>
      <c r="D107" s="685">
        <f t="shared" si="29"/>
        <v>0</v>
      </c>
      <c r="E107" s="685">
        <f t="shared" ref="E107:G109" si="36">$C107*E$106</f>
        <v>0</v>
      </c>
      <c r="F107" s="685">
        <f t="shared" si="36"/>
        <v>0</v>
      </c>
      <c r="G107" s="723">
        <f t="shared" si="36"/>
        <v>0</v>
      </c>
      <c r="I107" s="156"/>
      <c r="J107" s="152"/>
      <c r="K107" s="152"/>
      <c r="L107" s="152"/>
      <c r="M107" s="749"/>
    </row>
    <row r="108" spans="1:13" x14ac:dyDescent="0.2">
      <c r="A108" s="737" t="s">
        <v>713</v>
      </c>
      <c r="B108" s="737" t="s">
        <v>712</v>
      </c>
      <c r="C108" s="728"/>
      <c r="D108" s="685">
        <f t="shared" si="29"/>
        <v>0</v>
      </c>
      <c r="E108" s="685">
        <f t="shared" si="36"/>
        <v>0</v>
      </c>
      <c r="F108" s="685">
        <f t="shared" si="36"/>
        <v>0</v>
      </c>
      <c r="G108" s="723">
        <f t="shared" si="36"/>
        <v>0</v>
      </c>
      <c r="I108" s="156"/>
      <c r="J108" s="152"/>
      <c r="K108" s="152"/>
      <c r="L108" s="152"/>
      <c r="M108" s="749"/>
    </row>
    <row r="109" spans="1:13" x14ac:dyDescent="0.2">
      <c r="A109" s="615"/>
      <c r="B109" s="737" t="s">
        <v>712</v>
      </c>
      <c r="C109" s="728"/>
      <c r="D109" s="685">
        <f t="shared" si="29"/>
        <v>0</v>
      </c>
      <c r="E109" s="685">
        <f t="shared" si="36"/>
        <v>0</v>
      </c>
      <c r="F109" s="685">
        <f t="shared" si="36"/>
        <v>0</v>
      </c>
      <c r="G109" s="723">
        <f t="shared" si="36"/>
        <v>0</v>
      </c>
      <c r="I109" s="750"/>
      <c r="J109" s="751"/>
      <c r="K109" s="751"/>
      <c r="L109" s="751"/>
      <c r="M109" s="752"/>
    </row>
    <row r="110" spans="1:13" x14ac:dyDescent="0.2">
      <c r="A110" s="615"/>
      <c r="B110" s="615"/>
      <c r="C110" s="728"/>
      <c r="D110" s="685">
        <f t="shared" si="29"/>
        <v>0</v>
      </c>
      <c r="E110" s="741">
        <f t="shared" ref="E110:G111" si="37">$C110*J110</f>
        <v>0</v>
      </c>
      <c r="F110" s="741">
        <f t="shared" si="37"/>
        <v>0</v>
      </c>
      <c r="G110" s="741">
        <f t="shared" si="37"/>
        <v>0</v>
      </c>
      <c r="I110" s="724">
        <f>B110</f>
        <v>0</v>
      </c>
      <c r="J110" s="725"/>
      <c r="K110" s="725"/>
      <c r="L110" s="725"/>
      <c r="M110" s="726">
        <f>SUM(J110:L110)</f>
        <v>0</v>
      </c>
    </row>
    <row r="111" spans="1:13" x14ac:dyDescent="0.2">
      <c r="A111" s="615"/>
      <c r="B111" s="615"/>
      <c r="C111" s="728"/>
      <c r="D111" s="685">
        <f t="shared" si="29"/>
        <v>0</v>
      </c>
      <c r="E111" s="741">
        <f t="shared" si="37"/>
        <v>0</v>
      </c>
      <c r="F111" s="741">
        <f t="shared" si="37"/>
        <v>0</v>
      </c>
      <c r="G111" s="741">
        <f t="shared" si="37"/>
        <v>0</v>
      </c>
      <c r="I111" s="724">
        <f>B111</f>
        <v>0</v>
      </c>
      <c r="J111" s="725"/>
      <c r="K111" s="725"/>
      <c r="L111" s="725"/>
      <c r="M111" s="726">
        <f>SUM(J111:L111)</f>
        <v>0</v>
      </c>
    </row>
    <row r="112" spans="1:13" x14ac:dyDescent="0.2">
      <c r="A112" s="671" t="s">
        <v>714</v>
      </c>
      <c r="B112" s="691"/>
      <c r="C112" s="697"/>
      <c r="D112" s="685">
        <f t="shared" si="29"/>
        <v>0</v>
      </c>
      <c r="E112" s="729">
        <f>E105+E107+E108+E109+E110+E111</f>
        <v>0</v>
      </c>
      <c r="F112" s="729">
        <f t="shared" ref="F112:G112" si="38">F105+F107+F108+F109+F110+F111</f>
        <v>0</v>
      </c>
      <c r="G112" s="730">
        <f t="shared" si="38"/>
        <v>0</v>
      </c>
      <c r="I112" s="746"/>
      <c r="J112" s="747"/>
      <c r="K112" s="747"/>
      <c r="L112" s="747"/>
      <c r="M112" s="748"/>
    </row>
    <row r="113" spans="1:13" x14ac:dyDescent="0.2">
      <c r="A113" s="742" t="s">
        <v>720</v>
      </c>
      <c r="B113" s="602"/>
      <c r="C113" s="743"/>
      <c r="D113" s="726" t="e">
        <f t="shared" si="29"/>
        <v>#DIV/0!</v>
      </c>
      <c r="E113" s="734" t="e">
        <f>E112/$D112</f>
        <v>#DIV/0!</v>
      </c>
      <c r="F113" s="734" t="e">
        <f t="shared" ref="F113:G113" si="39">F112/$D112</f>
        <v>#DIV/0!</v>
      </c>
      <c r="G113" s="735" t="e">
        <f t="shared" si="39"/>
        <v>#DIV/0!</v>
      </c>
      <c r="I113" s="750"/>
      <c r="J113" s="751"/>
      <c r="K113" s="751"/>
      <c r="L113" s="751"/>
      <c r="M113" s="752"/>
    </row>
    <row r="114" spans="1:13" x14ac:dyDescent="0.2">
      <c r="A114" s="589" t="s">
        <v>716</v>
      </c>
      <c r="B114" s="615"/>
      <c r="C114" s="728"/>
      <c r="D114" s="685">
        <f t="shared" si="29"/>
        <v>0</v>
      </c>
      <c r="E114" s="723">
        <f>$C114*J114</f>
        <v>0</v>
      </c>
      <c r="F114" s="723">
        <f>$C114*K114</f>
        <v>0</v>
      </c>
      <c r="G114" s="723">
        <f>$C114*L114</f>
        <v>0</v>
      </c>
      <c r="I114" s="724">
        <f>B114</f>
        <v>0</v>
      </c>
      <c r="J114" s="725"/>
      <c r="K114" s="725"/>
      <c r="L114" s="725"/>
      <c r="M114" s="726">
        <f>SUM(J114:L114)</f>
        <v>0</v>
      </c>
    </row>
    <row r="115" spans="1:13" x14ac:dyDescent="0.2">
      <c r="A115" s="589" t="s">
        <v>719</v>
      </c>
      <c r="B115" s="481"/>
      <c r="C115" s="744">
        <f>SUM(C87:C114)</f>
        <v>0</v>
      </c>
      <c r="D115" s="685">
        <f>D112+D114</f>
        <v>0</v>
      </c>
      <c r="E115" s="685">
        <f t="shared" ref="E115:G115" si="40">E112+E114</f>
        <v>0</v>
      </c>
      <c r="F115" s="685">
        <f t="shared" si="40"/>
        <v>0</v>
      </c>
      <c r="G115" s="723">
        <f t="shared" si="40"/>
        <v>0</v>
      </c>
    </row>
    <row r="116" spans="1:13" ht="15.75" x14ac:dyDescent="0.25">
      <c r="C116" s="153"/>
      <c r="D116" s="148"/>
      <c r="E116" s="148"/>
      <c r="F116" s="148"/>
      <c r="G116" s="148"/>
    </row>
    <row r="117" spans="1:13" x14ac:dyDescent="0.2">
      <c r="H117" s="231"/>
      <c r="I117" s="231"/>
    </row>
    <row r="118" spans="1:13" ht="15" customHeight="1" x14ac:dyDescent="0.2">
      <c r="H118" s="231"/>
      <c r="I118" s="231"/>
    </row>
    <row r="119" spans="1:13" x14ac:dyDescent="0.2">
      <c r="H119" s="231"/>
      <c r="I119" s="231"/>
    </row>
    <row r="120" spans="1:13" x14ac:dyDescent="0.2">
      <c r="H120" s="231"/>
      <c r="I120" s="231"/>
    </row>
    <row r="121" spans="1:13" x14ac:dyDescent="0.2">
      <c r="H121" s="231"/>
      <c r="I121" s="231"/>
    </row>
    <row r="122" spans="1:13" x14ac:dyDescent="0.2">
      <c r="H122" s="231"/>
      <c r="I122" s="231"/>
    </row>
    <row r="123" spans="1:13" x14ac:dyDescent="0.2">
      <c r="H123" s="231"/>
      <c r="I123" s="231"/>
    </row>
    <row r="124" spans="1:13" x14ac:dyDescent="0.2">
      <c r="H124" s="231"/>
      <c r="I124" s="231"/>
    </row>
    <row r="125" spans="1:13" x14ac:dyDescent="0.2">
      <c r="H125" s="231"/>
      <c r="I125" s="231"/>
    </row>
  </sheetData>
  <sheetProtection algorithmName="SHA-512" hashValue="Yc5pac1jHrK+gvmIwtIczTITFwFsmit0HQwL6JFYGAQPZ3yuVozImiwIXJEUbVTOkTsb1DwQ627lFQU9JLqIyA==" saltValue="WlyktndVMcS1oJeHS4t7lg==" spinCount="100000" sheet="1" objects="1" scenarios="1"/>
  <mergeCells count="1">
    <mergeCell ref="J5:L5"/>
  </mergeCells>
  <pageMargins left="0.5" right="0.5" top="0.75" bottom="0.5" header="0.3" footer="0.3"/>
  <pageSetup scale="79" fitToWidth="2" fitToHeight="5" orientation="landscape" r:id="rId1"/>
  <rowBreaks count="3" manualBreakCount="3">
    <brk id="19" max="16383" man="1"/>
    <brk id="53" max="16383" man="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0F2A-2D25-4ED8-9CFB-213FC01C99DD}">
  <sheetPr>
    <pageSetUpPr fitToPage="1"/>
  </sheetPr>
  <dimension ref="A1:D36"/>
  <sheetViews>
    <sheetView zoomScaleNormal="100" workbookViewId="0"/>
  </sheetViews>
  <sheetFormatPr defaultColWidth="8.88671875" defaultRowHeight="15" x14ac:dyDescent="0.2"/>
  <cols>
    <col min="1" max="1" width="8.6640625" style="2" customWidth="1"/>
    <col min="2" max="2" width="60.6640625" style="2" customWidth="1"/>
    <col min="3" max="4" width="8.6640625" style="2" customWidth="1"/>
    <col min="5" max="16384" width="8.88671875" style="2"/>
  </cols>
  <sheetData>
    <row r="1" spans="1:4" ht="15" customHeight="1" x14ac:dyDescent="0.2">
      <c r="A1" s="30" t="s">
        <v>57</v>
      </c>
      <c r="B1" s="1"/>
      <c r="C1" s="1"/>
      <c r="D1" s="1"/>
    </row>
    <row r="2" spans="1:4" s="3" customFormat="1" ht="15" customHeight="1" x14ac:dyDescent="0.2">
      <c r="A2" s="243" t="s">
        <v>58</v>
      </c>
      <c r="B2" s="4"/>
      <c r="C2" s="4"/>
      <c r="D2" s="4"/>
    </row>
    <row r="3" spans="1:4" s="3" customFormat="1" ht="15" customHeight="1" x14ac:dyDescent="0.25">
      <c r="A3" s="53" t="s">
        <v>59</v>
      </c>
      <c r="C3" s="336" t="s">
        <v>60</v>
      </c>
      <c r="D3" s="337"/>
    </row>
    <row r="4" spans="1:4" ht="15" customHeight="1" x14ac:dyDescent="0.2">
      <c r="A4" s="3" t="str">
        <f>'Sch A'!$A$2</f>
        <v xml:space="preserve">SFN 941 (Rev. 05-24) </v>
      </c>
      <c r="C4" s="244" t="s">
        <v>29</v>
      </c>
      <c r="D4" s="245">
        <f>'Sch A'!C2</f>
        <v>45108</v>
      </c>
    </row>
    <row r="5" spans="1:4" ht="15" customHeight="1" x14ac:dyDescent="0.2">
      <c r="A5" s="248">
        <f>'Sch A'!$A$5</f>
        <v>0</v>
      </c>
      <c r="C5" s="338" t="s">
        <v>30</v>
      </c>
      <c r="D5" s="339">
        <f>'Sch A'!C3</f>
        <v>45473</v>
      </c>
    </row>
    <row r="6" spans="1:4" ht="15" customHeight="1" x14ac:dyDescent="0.2">
      <c r="A6" s="5"/>
      <c r="C6" s="340"/>
    </row>
    <row r="7" spans="1:4" s="3" customFormat="1" ht="15" customHeight="1" x14ac:dyDescent="0.2">
      <c r="A7" s="341"/>
      <c r="B7" s="342"/>
      <c r="C7" s="343" t="s">
        <v>61</v>
      </c>
      <c r="D7" s="344"/>
    </row>
    <row r="8" spans="1:4" s="3" customFormat="1" ht="25.5" x14ac:dyDescent="0.2">
      <c r="A8" s="230" t="s">
        <v>62</v>
      </c>
      <c r="B8" s="345" t="s">
        <v>63</v>
      </c>
      <c r="C8" s="346" t="s">
        <v>64</v>
      </c>
      <c r="D8" s="346" t="s">
        <v>65</v>
      </c>
    </row>
    <row r="9" spans="1:4" s="3" customFormat="1" ht="15" customHeight="1" x14ac:dyDescent="0.2">
      <c r="A9" s="347" t="s">
        <v>66</v>
      </c>
      <c r="B9" s="15" t="s">
        <v>67</v>
      </c>
      <c r="C9" s="348"/>
      <c r="D9" s="349"/>
    </row>
    <row r="10" spans="1:4" ht="15" customHeight="1" x14ac:dyDescent="0.2">
      <c r="A10" s="9" t="s">
        <v>68</v>
      </c>
      <c r="B10" s="350" t="s">
        <v>69</v>
      </c>
      <c r="C10" s="348"/>
      <c r="D10" s="349"/>
    </row>
    <row r="11" spans="1:4" ht="15" customHeight="1" x14ac:dyDescent="0.2">
      <c r="A11" s="350" t="s">
        <v>70</v>
      </c>
      <c r="B11" s="350" t="s">
        <v>71</v>
      </c>
      <c r="C11" s="348"/>
      <c r="D11" s="349"/>
    </row>
    <row r="12" spans="1:4" ht="15" customHeight="1" x14ac:dyDescent="0.2">
      <c r="A12" s="350" t="s">
        <v>72</v>
      </c>
      <c r="B12" s="350" t="s">
        <v>73</v>
      </c>
      <c r="C12" s="348"/>
      <c r="D12" s="349"/>
    </row>
    <row r="13" spans="1:4" ht="15" customHeight="1" x14ac:dyDescent="0.2">
      <c r="A13" s="350" t="s">
        <v>74</v>
      </c>
      <c r="B13" s="350" t="s">
        <v>75</v>
      </c>
      <c r="C13" s="348"/>
      <c r="D13" s="349"/>
    </row>
    <row r="14" spans="1:4" ht="15" customHeight="1" x14ac:dyDescent="0.2">
      <c r="A14" s="350" t="s">
        <v>76</v>
      </c>
      <c r="B14" s="350" t="s">
        <v>77</v>
      </c>
      <c r="C14" s="348"/>
      <c r="D14" s="349"/>
    </row>
    <row r="15" spans="1:4" ht="15" customHeight="1" x14ac:dyDescent="0.2">
      <c r="A15" s="350" t="s">
        <v>78</v>
      </c>
      <c r="B15" s="350" t="s">
        <v>79</v>
      </c>
      <c r="C15" s="348"/>
      <c r="D15" s="349"/>
    </row>
    <row r="16" spans="1:4" ht="15" customHeight="1" x14ac:dyDescent="0.2">
      <c r="A16" s="350" t="s">
        <v>80</v>
      </c>
      <c r="B16" s="350" t="s">
        <v>81</v>
      </c>
      <c r="C16" s="348"/>
      <c r="D16" s="348"/>
    </row>
    <row r="17" spans="1:4" ht="15" customHeight="1" x14ac:dyDescent="0.2">
      <c r="A17" s="350" t="s">
        <v>82</v>
      </c>
      <c r="B17" s="350" t="s">
        <v>83</v>
      </c>
      <c r="C17" s="348"/>
      <c r="D17" s="349"/>
    </row>
    <row r="18" spans="1:4" ht="15" customHeight="1" x14ac:dyDescent="0.2">
      <c r="A18" s="350" t="s">
        <v>84</v>
      </c>
      <c r="B18" s="350" t="s">
        <v>10</v>
      </c>
      <c r="C18" s="348"/>
      <c r="D18" s="349"/>
    </row>
    <row r="19" spans="1:4" ht="15" customHeight="1" x14ac:dyDescent="0.2">
      <c r="A19" s="350" t="s">
        <v>85</v>
      </c>
      <c r="B19" s="350" t="s">
        <v>7</v>
      </c>
      <c r="C19" s="348"/>
      <c r="D19" s="349"/>
    </row>
    <row r="20" spans="1:4" ht="15" customHeight="1" x14ac:dyDescent="0.2">
      <c r="A20" s="350" t="s">
        <v>86</v>
      </c>
      <c r="B20" s="350" t="s">
        <v>87</v>
      </c>
      <c r="C20" s="348"/>
      <c r="D20" s="348"/>
    </row>
    <row r="21" spans="1:4" ht="15" customHeight="1" x14ac:dyDescent="0.2">
      <c r="A21" s="351" t="s">
        <v>88</v>
      </c>
      <c r="B21" s="351" t="s">
        <v>89</v>
      </c>
      <c r="C21" s="348"/>
      <c r="D21" s="348"/>
    </row>
    <row r="22" spans="1:4" ht="15" customHeight="1" x14ac:dyDescent="0.2">
      <c r="A22" s="351" t="s">
        <v>90</v>
      </c>
      <c r="B22" s="351" t="s">
        <v>91</v>
      </c>
      <c r="C22" s="349"/>
      <c r="D22" s="349"/>
    </row>
    <row r="23" spans="1:4" ht="15" customHeight="1" x14ac:dyDescent="0.2">
      <c r="A23" s="350" t="s">
        <v>92</v>
      </c>
      <c r="B23" s="350" t="s">
        <v>93</v>
      </c>
      <c r="C23" s="348"/>
      <c r="D23" s="349"/>
    </row>
    <row r="24" spans="1:4" ht="15" customHeight="1" x14ac:dyDescent="0.2">
      <c r="A24" s="350" t="s">
        <v>94</v>
      </c>
      <c r="B24" s="350" t="s">
        <v>95</v>
      </c>
      <c r="C24" s="348"/>
      <c r="D24" s="349"/>
    </row>
    <row r="25" spans="1:4" ht="15" customHeight="1" x14ac:dyDescent="0.2">
      <c r="A25" s="350" t="s">
        <v>96</v>
      </c>
      <c r="B25" s="350" t="s">
        <v>97</v>
      </c>
      <c r="C25" s="348"/>
      <c r="D25" s="349"/>
    </row>
    <row r="26" spans="1:4" ht="15" customHeight="1" x14ac:dyDescent="0.2">
      <c r="A26" s="350" t="s">
        <v>98</v>
      </c>
      <c r="B26" s="350" t="s">
        <v>99</v>
      </c>
      <c r="C26" s="348"/>
      <c r="D26" s="349"/>
    </row>
    <row r="27" spans="1:4" ht="15" customHeight="1" x14ac:dyDescent="0.2">
      <c r="A27" s="350" t="s">
        <v>100</v>
      </c>
      <c r="B27" s="350" t="s">
        <v>101</v>
      </c>
      <c r="C27" s="348"/>
      <c r="D27" s="348"/>
    </row>
    <row r="28" spans="1:4" ht="15" customHeight="1" x14ac:dyDescent="0.2">
      <c r="A28" s="350" t="s">
        <v>102</v>
      </c>
      <c r="B28" s="350" t="s">
        <v>103</v>
      </c>
      <c r="C28" s="348"/>
      <c r="D28" s="348"/>
    </row>
    <row r="29" spans="1:4" ht="15" customHeight="1" x14ac:dyDescent="0.2">
      <c r="A29" s="350" t="s">
        <v>104</v>
      </c>
      <c r="B29" s="350" t="s">
        <v>105</v>
      </c>
      <c r="C29" s="348"/>
      <c r="D29" s="348"/>
    </row>
    <row r="30" spans="1:4" ht="15" customHeight="1" x14ac:dyDescent="0.2">
      <c r="A30" s="350" t="s">
        <v>106</v>
      </c>
      <c r="B30" s="350" t="s">
        <v>107</v>
      </c>
      <c r="C30" s="348"/>
      <c r="D30" s="348"/>
    </row>
    <row r="31" spans="1:4" ht="15" customHeight="1" x14ac:dyDescent="0.2">
      <c r="A31" s="350" t="s">
        <v>108</v>
      </c>
      <c r="B31" s="350" t="s">
        <v>109</v>
      </c>
      <c r="C31" s="348"/>
      <c r="D31" s="349"/>
    </row>
    <row r="32" spans="1:4" ht="15" customHeight="1" x14ac:dyDescent="0.2">
      <c r="A32" s="350" t="s">
        <v>110</v>
      </c>
      <c r="B32" s="350" t="s">
        <v>11</v>
      </c>
      <c r="C32" s="348"/>
      <c r="D32" s="349"/>
    </row>
    <row r="33" spans="1:4" ht="15" customHeight="1" x14ac:dyDescent="0.2">
      <c r="A33" s="350" t="s">
        <v>111</v>
      </c>
      <c r="B33" s="350" t="s">
        <v>14</v>
      </c>
      <c r="C33" s="348"/>
      <c r="D33" s="349"/>
    </row>
    <row r="34" spans="1:4" ht="15" customHeight="1" x14ac:dyDescent="0.2">
      <c r="A34" s="350" t="s">
        <v>112</v>
      </c>
      <c r="B34" s="350" t="s">
        <v>113</v>
      </c>
      <c r="C34" s="348"/>
      <c r="D34" s="348"/>
    </row>
    <row r="35" spans="1:4" ht="15" customHeight="1" x14ac:dyDescent="0.2">
      <c r="A35" s="350" t="s">
        <v>114</v>
      </c>
      <c r="B35" s="350" t="s">
        <v>115</v>
      </c>
      <c r="C35" s="348"/>
      <c r="D35" s="348"/>
    </row>
    <row r="36" spans="1:4" ht="15" customHeight="1" x14ac:dyDescent="0.2">
      <c r="A36" s="350" t="s">
        <v>116</v>
      </c>
      <c r="B36" s="350" t="s">
        <v>117</v>
      </c>
      <c r="C36" s="348"/>
      <c r="D36" s="349"/>
    </row>
  </sheetData>
  <sheetProtection algorithmName="SHA-512" hashValue="rUAA5D8535P/+YVwraILJCZriHq/0lGZKyqICUPjXhe8Nj1Cn1Yqh0+Z/xVOWm2h1jGFbzHziGborDO5OSJokg==" saltValue="HbDL1JN15mRbC7ub7LHIUg==" spinCount="100000" sheet="1" objects="1" scenarios="1"/>
  <pageMargins left="0.75" right="0.75" top="1" bottom="1" header="0.5" footer="0.25"/>
  <pageSetup scale="86" orientation="portrait" r:id="rId1"/>
  <headerFooter alignWithMargins="0">
    <oddFooter>&amp;CPLEASE RETURN THIS AND ALL OTHER SCHEDULES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E97-1853-4EB4-B410-2E09BFC29991}">
  <dimension ref="A1:I33"/>
  <sheetViews>
    <sheetView zoomScaleNormal="100" workbookViewId="0">
      <selection activeCell="A5" sqref="A5"/>
    </sheetView>
  </sheetViews>
  <sheetFormatPr defaultColWidth="8.88671875" defaultRowHeight="15" x14ac:dyDescent="0.2"/>
  <cols>
    <col min="1" max="1" width="60.88671875" style="2" customWidth="1"/>
    <col min="2" max="3" width="12" style="2" customWidth="1"/>
    <col min="4" max="8" width="10" style="2" customWidth="1"/>
    <col min="9" max="10" width="8.88671875" style="2" customWidth="1"/>
    <col min="11" max="16384" width="8.88671875" style="2"/>
  </cols>
  <sheetData>
    <row r="1" spans="1:9" ht="15.75" customHeight="1" x14ac:dyDescent="0.25">
      <c r="A1" s="53" t="str">
        <f>CONCATENATE("Schedule ",Chklst!A9," - ",Chklst!B9)</f>
        <v>Schedule A - General Information and Certification</v>
      </c>
      <c r="B1" s="352" t="s">
        <v>60</v>
      </c>
      <c r="C1" s="353"/>
      <c r="D1" s="1"/>
      <c r="E1" s="295"/>
      <c r="F1" s="295"/>
      <c r="G1" s="295"/>
      <c r="H1" s="1"/>
    </row>
    <row r="2" spans="1:9" s="3" customFormat="1" x14ac:dyDescent="0.2">
      <c r="A2" s="3" t="s">
        <v>902</v>
      </c>
      <c r="B2" s="244" t="s">
        <v>29</v>
      </c>
      <c r="C2" s="269">
        <v>45108</v>
      </c>
      <c r="E2" s="226"/>
      <c r="F2" s="246"/>
      <c r="G2" s="226"/>
    </row>
    <row r="3" spans="1:9" s="3" customFormat="1" ht="14.25" x14ac:dyDescent="0.2">
      <c r="A3" s="6"/>
      <c r="B3" s="338" t="s">
        <v>30</v>
      </c>
      <c r="C3" s="354">
        <v>45473</v>
      </c>
      <c r="E3" s="246"/>
      <c r="F3" s="246"/>
      <c r="G3" s="246"/>
    </row>
    <row r="4" spans="1:9" s="7" customFormat="1" x14ac:dyDescent="0.2">
      <c r="A4" s="267" t="s">
        <v>118</v>
      </c>
      <c r="B4" s="281"/>
      <c r="C4" s="281"/>
      <c r="D4" s="281"/>
      <c r="E4" s="281"/>
      <c r="F4" s="281"/>
      <c r="G4" s="281"/>
      <c r="H4" s="281"/>
    </row>
    <row r="5" spans="1:9" s="7" customFormat="1" x14ac:dyDescent="0.2">
      <c r="A5" s="762"/>
      <c r="B5" s="282"/>
      <c r="C5" s="282"/>
      <c r="D5" s="282"/>
      <c r="E5" s="282"/>
      <c r="F5" s="283"/>
      <c r="G5" s="284"/>
      <c r="H5" s="284"/>
    </row>
    <row r="6" spans="1:9" s="7" customFormat="1" x14ac:dyDescent="0.2">
      <c r="A6" s="267" t="s">
        <v>119</v>
      </c>
      <c r="B6" s="274"/>
      <c r="C6" s="274"/>
      <c r="D6" s="285"/>
      <c r="E6" s="281"/>
      <c r="F6" s="281"/>
      <c r="G6" s="281"/>
      <c r="H6" s="281"/>
    </row>
    <row r="7" spans="1:9" s="7" customFormat="1" x14ac:dyDescent="0.2">
      <c r="A7" s="268"/>
      <c r="B7" s="270"/>
      <c r="C7" s="270"/>
      <c r="D7" s="270"/>
      <c r="E7" s="270"/>
      <c r="F7" s="270"/>
      <c r="G7" s="270"/>
      <c r="H7" s="270"/>
    </row>
    <row r="8" spans="1:9" x14ac:dyDescent="0.2">
      <c r="A8" s="267" t="s">
        <v>120</v>
      </c>
      <c r="B8" s="281"/>
      <c r="C8" s="281"/>
      <c r="D8" s="274"/>
      <c r="E8" s="274"/>
      <c r="F8" s="274"/>
      <c r="G8" s="274"/>
      <c r="H8" s="274"/>
    </row>
    <row r="9" spans="1:9" x14ac:dyDescent="0.2">
      <c r="A9" s="268"/>
      <c r="B9" s="270"/>
      <c r="C9" s="270"/>
      <c r="D9" s="272"/>
      <c r="E9" s="272"/>
      <c r="F9" s="273"/>
      <c r="G9" s="273"/>
      <c r="H9" s="273"/>
    </row>
    <row r="10" spans="1:9" x14ac:dyDescent="0.2">
      <c r="A10" s="10" t="s">
        <v>121</v>
      </c>
      <c r="B10" s="274"/>
      <c r="C10" s="274"/>
      <c r="D10" s="274"/>
      <c r="E10" s="274"/>
      <c r="F10" s="274"/>
      <c r="G10" s="274"/>
      <c r="H10" s="274"/>
      <c r="I10"/>
    </row>
    <row r="11" spans="1:9" x14ac:dyDescent="0.2">
      <c r="A11" s="268"/>
      <c r="B11" s="270"/>
      <c r="C11" s="270"/>
      <c r="D11" s="274"/>
      <c r="E11" s="275"/>
      <c r="F11" s="276"/>
      <c r="G11" s="274"/>
      <c r="H11" s="275"/>
      <c r="I11"/>
    </row>
    <row r="12" spans="1:9" x14ac:dyDescent="0.2">
      <c r="A12" s="227" t="s">
        <v>122</v>
      </c>
      <c r="B12" s="274"/>
      <c r="C12" s="274"/>
      <c r="D12" s="274"/>
      <c r="E12" s="274"/>
      <c r="F12" s="274"/>
      <c r="G12" s="274"/>
      <c r="H12" s="274"/>
      <c r="I12"/>
    </row>
    <row r="13" spans="1:9" x14ac:dyDescent="0.2">
      <c r="A13" s="268"/>
      <c r="B13" s="270"/>
      <c r="C13" s="270"/>
      <c r="D13" s="274"/>
      <c r="E13" s="275"/>
      <c r="F13" s="276"/>
      <c r="G13" s="274"/>
      <c r="H13" s="275"/>
      <c r="I13"/>
    </row>
    <row r="14" spans="1:9" s="271" customFormat="1" x14ac:dyDescent="0.2">
      <c r="A14" s="278" t="s">
        <v>123</v>
      </c>
      <c r="B14" s="270"/>
      <c r="C14" s="270"/>
      <c r="D14" s="274"/>
      <c r="E14" s="275"/>
      <c r="F14" s="276"/>
      <c r="G14" s="274"/>
      <c r="H14" s="275"/>
      <c r="I14" s="277"/>
    </row>
    <row r="15" spans="1:9" x14ac:dyDescent="0.2">
      <c r="A15" s="279" t="s">
        <v>124</v>
      </c>
      <c r="B15" s="274"/>
      <c r="C15" s="274"/>
      <c r="D15" s="274"/>
      <c r="E15" s="274"/>
      <c r="F15" s="274"/>
      <c r="G15" s="274"/>
      <c r="H15" s="274"/>
      <c r="I15"/>
    </row>
    <row r="16" spans="1:9" x14ac:dyDescent="0.2">
      <c r="A16" s="268"/>
      <c r="B16" s="270"/>
      <c r="C16" s="270"/>
      <c r="D16" s="274"/>
      <c r="E16" s="275"/>
      <c r="F16" s="276"/>
      <c r="G16" s="274"/>
      <c r="H16" s="275"/>
      <c r="I16"/>
    </row>
    <row r="17" spans="1:9" s="30" customFormat="1" x14ac:dyDescent="0.2">
      <c r="A17" s="30" t="s">
        <v>125</v>
      </c>
      <c r="B17" s="286"/>
      <c r="C17" s="286"/>
      <c r="D17" s="286"/>
      <c r="E17" s="286"/>
      <c r="F17" s="286"/>
      <c r="G17" s="286"/>
      <c r="H17" s="286"/>
    </row>
    <row r="18" spans="1:9" s="287" customFormat="1" x14ac:dyDescent="0.2">
      <c r="A18" s="280"/>
    </row>
    <row r="19" spans="1:9" s="287" customFormat="1" x14ac:dyDescent="0.2"/>
    <row r="20" spans="1:9" s="10" customFormat="1" ht="30" customHeight="1" x14ac:dyDescent="0.2">
      <c r="A20" s="1155" t="s">
        <v>126</v>
      </c>
      <c r="B20" s="1156"/>
      <c r="C20" s="1157"/>
      <c r="D20" s="288"/>
      <c r="E20" s="288"/>
      <c r="F20" s="288"/>
      <c r="G20" s="288"/>
      <c r="H20" s="288"/>
    </row>
    <row r="21" spans="1:9" s="10" customFormat="1" x14ac:dyDescent="0.2">
      <c r="D21" s="226"/>
    </row>
    <row r="22" spans="1:9" s="11" customFormat="1" ht="15" customHeight="1" x14ac:dyDescent="0.2">
      <c r="A22" s="1147" t="s">
        <v>134</v>
      </c>
      <c r="B22" s="1148"/>
      <c r="C22" s="1149"/>
      <c r="D22" s="289"/>
      <c r="E22" s="290"/>
      <c r="F22" s="290"/>
      <c r="G22" s="290"/>
      <c r="H22" s="290"/>
    </row>
    <row r="23" spans="1:9" s="3" customFormat="1" ht="39.75" customHeight="1" x14ac:dyDescent="0.2">
      <c r="A23" s="1150" t="s">
        <v>135</v>
      </c>
      <c r="B23" s="1151"/>
      <c r="C23" s="1152"/>
      <c r="D23" s="290"/>
      <c r="E23" s="274"/>
      <c r="F23" s="274"/>
      <c r="G23" s="274"/>
      <c r="H23" s="274"/>
      <c r="I23" s="294"/>
    </row>
    <row r="24" spans="1:9" s="3" customFormat="1" ht="18" customHeight="1" x14ac:dyDescent="0.2">
      <c r="A24" s="8" t="s">
        <v>136</v>
      </c>
      <c r="B24" s="274"/>
      <c r="C24" s="358" t="s">
        <v>137</v>
      </c>
      <c r="D24" s="227"/>
      <c r="E24" s="272"/>
      <c r="F24" s="272"/>
      <c r="G24" s="272"/>
      <c r="H24" s="272"/>
      <c r="I24" s="294"/>
    </row>
    <row r="25" spans="1:9" s="3" customFormat="1" ht="12.75" x14ac:dyDescent="0.2">
      <c r="A25" s="359"/>
      <c r="B25" s="292"/>
      <c r="C25" s="763"/>
      <c r="D25" s="272"/>
      <c r="E25" s="294"/>
      <c r="F25" s="294"/>
      <c r="G25" s="294"/>
      <c r="H25" s="294"/>
      <c r="I25" s="294"/>
    </row>
    <row r="26" spans="1:9" x14ac:dyDescent="0.2">
      <c r="A26" s="360"/>
      <c r="B26" s="360"/>
      <c r="C26" s="293"/>
      <c r="D26" s="227"/>
      <c r="E26" s="274"/>
      <c r="F26" s="274"/>
      <c r="G26" s="274"/>
      <c r="H26" s="274"/>
      <c r="I26" s="274"/>
    </row>
    <row r="27" spans="1:9" x14ac:dyDescent="0.2">
      <c r="A27" s="1153" t="s">
        <v>138</v>
      </c>
      <c r="B27" s="1153"/>
      <c r="C27" s="1153"/>
      <c r="D27" s="291"/>
      <c r="E27" s="274"/>
      <c r="F27" s="274"/>
      <c r="G27" s="274"/>
      <c r="H27" s="274"/>
      <c r="I27" s="274"/>
    </row>
    <row r="28" spans="1:9" ht="39.75" customHeight="1" x14ac:dyDescent="0.2">
      <c r="A28" s="1154" t="s">
        <v>139</v>
      </c>
      <c r="B28" s="1154"/>
      <c r="C28" s="1154"/>
      <c r="D28" s="290"/>
    </row>
    <row r="29" spans="1:9" x14ac:dyDescent="0.2">
      <c r="A29" s="8" t="s">
        <v>140</v>
      </c>
      <c r="B29" s="227"/>
      <c r="C29" s="765" t="s">
        <v>137</v>
      </c>
      <c r="D29" s="274"/>
    </row>
    <row r="30" spans="1:9" x14ac:dyDescent="0.2">
      <c r="A30" s="359"/>
      <c r="B30" s="764"/>
      <c r="C30" s="763"/>
      <c r="D30" s="272"/>
    </row>
    <row r="31" spans="1:9" x14ac:dyDescent="0.2">
      <c r="A31" s="3"/>
      <c r="B31" s="3"/>
      <c r="C31" s="3"/>
      <c r="D31" s="294"/>
    </row>
    <row r="32" spans="1:9" x14ac:dyDescent="0.2">
      <c r="D32" s="274"/>
    </row>
    <row r="33" spans="4:4" x14ac:dyDescent="0.2">
      <c r="D33" s="274"/>
    </row>
  </sheetData>
  <sheetProtection algorithmName="SHA-512" hashValue="oRE6kxeTUYz/VYAghr8gVKdzhFnYmxQwFeR608DnfuLYrHHrVsfHQ6hFbKRn8zzee6FiRqwFYTkHsHeec5Avxg==" saltValue="IGICxYCsQ93fvEqmS2JFCQ==" spinCount="100000" sheet="1" objects="1" scenarios="1"/>
  <dataConsolidate/>
  <mergeCells count="5">
    <mergeCell ref="A22:C22"/>
    <mergeCell ref="A23:C23"/>
    <mergeCell ref="A27:C27"/>
    <mergeCell ref="A28:C28"/>
    <mergeCell ref="A20:C20"/>
  </mergeCells>
  <dataValidations count="1">
    <dataValidation type="textLength" operator="equal" allowBlank="1" showInputMessage="1" showErrorMessage="1" promptTitle="Provider Number" prompt="The provider number entered must be 7 digits" sqref="D9:E9" xr:uid="{5F2D7667-5FA7-4E1E-81ED-D56E1C762357}">
      <formula1>7</formula1>
    </dataValidation>
  </dataValidations>
  <pageMargins left="0.75" right="0.75" top="1" bottom="1" header="0.5" footer="0.5"/>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7DD3-2C08-4595-AE92-5BB7FBE32398}">
  <sheetPr>
    <pageSetUpPr fitToPage="1"/>
  </sheetPr>
  <dimension ref="A1:D37"/>
  <sheetViews>
    <sheetView zoomScaleNormal="100" workbookViewId="0">
      <selection activeCell="A3" sqref="A3"/>
    </sheetView>
  </sheetViews>
  <sheetFormatPr defaultColWidth="8.88671875" defaultRowHeight="15" x14ac:dyDescent="0.2"/>
  <cols>
    <col min="1" max="1" width="40.6640625" style="2" customWidth="1"/>
    <col min="2" max="4" width="10.77734375" style="2" customWidth="1"/>
    <col min="5" max="16384" width="8.88671875" style="2"/>
  </cols>
  <sheetData>
    <row r="1" spans="1:4" s="3" customFormat="1" ht="15" customHeight="1" x14ac:dyDescent="0.25">
      <c r="A1" s="53" t="str">
        <f>CONCATENATE("Schedule ",Chklst!A10," - ",Chklst!B10)</f>
        <v>Schedule A-1 - Private Pay Fees and Charges</v>
      </c>
      <c r="B1" s="246"/>
      <c r="C1" s="296" t="s">
        <v>141</v>
      </c>
      <c r="D1" s="297"/>
    </row>
    <row r="2" spans="1:4" s="3" customFormat="1" ht="15" customHeight="1" x14ac:dyDescent="0.2">
      <c r="A2" s="3" t="str">
        <f>'Sch A'!$A$2</f>
        <v xml:space="preserve">SFN 941 (Rev. 05-24) </v>
      </c>
      <c r="B2" s="247"/>
      <c r="C2" s="298" t="s">
        <v>142</v>
      </c>
      <c r="D2" s="299">
        <f>'Sch A'!$C$2</f>
        <v>45108</v>
      </c>
    </row>
    <row r="3" spans="1:4" s="3" customFormat="1" ht="15" customHeight="1" x14ac:dyDescent="0.2">
      <c r="A3" s="302">
        <f>'Sch A'!$A$5</f>
        <v>0</v>
      </c>
      <c r="C3" s="300" t="s">
        <v>143</v>
      </c>
      <c r="D3" s="301">
        <f>'Sch A'!$C$3</f>
        <v>45473</v>
      </c>
    </row>
    <row r="4" spans="1:4" s="13" customFormat="1" ht="15" customHeight="1" x14ac:dyDescent="0.2"/>
    <row r="5" spans="1:4" s="13" customFormat="1" ht="25.5" x14ac:dyDescent="0.2">
      <c r="A5" s="1133" t="s">
        <v>127</v>
      </c>
      <c r="B5" s="1135" t="s">
        <v>128</v>
      </c>
      <c r="C5" s="226"/>
    </row>
    <row r="6" spans="1:4" s="13" customFormat="1" ht="15" customHeight="1" x14ac:dyDescent="0.2">
      <c r="A6" s="1128"/>
      <c r="B6" s="1136"/>
      <c r="C6" s="226"/>
    </row>
    <row r="7" spans="1:4" s="13" customFormat="1" ht="15" customHeight="1" x14ac:dyDescent="0.2">
      <c r="A7" s="1128"/>
      <c r="B7" s="1136"/>
      <c r="C7" s="226"/>
    </row>
    <row r="8" spans="1:4" s="13" customFormat="1" ht="15" customHeight="1" x14ac:dyDescent="0.2">
      <c r="A8" s="589" t="s">
        <v>32</v>
      </c>
      <c r="B8" s="1140">
        <f>SUM(B6:B7)</f>
        <v>0</v>
      </c>
      <c r="C8" s="226"/>
    </row>
    <row r="9" spans="1:4" s="13" customFormat="1" ht="15" customHeight="1" x14ac:dyDescent="0.2">
      <c r="A9" s="231"/>
      <c r="B9" s="1139"/>
      <c r="C9" s="226"/>
    </row>
    <row r="10" spans="1:4" s="13" customFormat="1" ht="15" customHeight="1" x14ac:dyDescent="0.2">
      <c r="A10" s="1134" t="s">
        <v>81</v>
      </c>
      <c r="B10" s="1137"/>
      <c r="C10" s="289"/>
    </row>
    <row r="11" spans="1:4" s="13" customFormat="1" ht="15" customHeight="1" x14ac:dyDescent="0.2">
      <c r="A11" s="227" t="s">
        <v>129</v>
      </c>
      <c r="B11" s="1138">
        <f>'Sch B-1'!B20</f>
        <v>0</v>
      </c>
      <c r="C11" s="226"/>
    </row>
    <row r="12" spans="1:4" s="13" customFormat="1" ht="15" customHeight="1" x14ac:dyDescent="0.2">
      <c r="A12" s="227" t="s">
        <v>130</v>
      </c>
      <c r="B12" s="356">
        <f>B8</f>
        <v>0</v>
      </c>
      <c r="C12" s="227"/>
    </row>
    <row r="13" spans="1:4" s="13" customFormat="1" ht="15" customHeight="1" x14ac:dyDescent="0.2">
      <c r="A13" s="227" t="s">
        <v>131</v>
      </c>
      <c r="B13" s="356">
        <v>365</v>
      </c>
      <c r="C13" s="227"/>
    </row>
    <row r="14" spans="1:4" s="13" customFormat="1" ht="15" customHeight="1" x14ac:dyDescent="0.2">
      <c r="A14" s="227" t="s">
        <v>132</v>
      </c>
      <c r="B14" s="356">
        <f>B12*B13</f>
        <v>0</v>
      </c>
      <c r="C14" s="227"/>
    </row>
    <row r="15" spans="1:4" s="13" customFormat="1" ht="15" customHeight="1" x14ac:dyDescent="0.2">
      <c r="A15" s="293" t="s">
        <v>133</v>
      </c>
      <c r="B15" s="357" t="e">
        <f>ROUND(B11/B14,4)</f>
        <v>#DIV/0!</v>
      </c>
      <c r="C15" s="227"/>
    </row>
    <row r="16" spans="1:4" s="13" customFormat="1" ht="15" customHeight="1" x14ac:dyDescent="0.2"/>
    <row r="17" spans="1:4" s="13" customFormat="1" ht="15" customHeight="1" x14ac:dyDescent="0.2"/>
    <row r="18" spans="1:4" s="13" customFormat="1" ht="15" customHeight="1" x14ac:dyDescent="0.2">
      <c r="A18" s="1158" t="s">
        <v>144</v>
      </c>
      <c r="B18" s="1159"/>
      <c r="C18" s="1160" t="s">
        <v>145</v>
      </c>
      <c r="D18" s="1161"/>
    </row>
    <row r="19" spans="1:4" s="13" customFormat="1" ht="15" customHeight="1" x14ac:dyDescent="0.2">
      <c r="A19" s="753" t="s">
        <v>146</v>
      </c>
      <c r="B19" s="361" t="s">
        <v>147</v>
      </c>
      <c r="C19" s="362" t="s">
        <v>148</v>
      </c>
      <c r="D19" s="363" t="s">
        <v>149</v>
      </c>
    </row>
    <row r="20" spans="1:4" s="13" customFormat="1" ht="15" customHeight="1" x14ac:dyDescent="0.2">
      <c r="A20" s="364"/>
      <c r="B20" s="365"/>
      <c r="C20" s="366"/>
      <c r="D20" s="366"/>
    </row>
    <row r="21" spans="1:4" s="13" customFormat="1" ht="15" customHeight="1" x14ac:dyDescent="0.2">
      <c r="A21" s="364"/>
      <c r="B21" s="365"/>
      <c r="C21" s="366"/>
      <c r="D21" s="366"/>
    </row>
    <row r="22" spans="1:4" s="13" customFormat="1" ht="15" customHeight="1" x14ac:dyDescent="0.2">
      <c r="A22" s="364"/>
      <c r="B22" s="365"/>
      <c r="C22" s="366"/>
      <c r="D22" s="366"/>
    </row>
    <row r="23" spans="1:4" s="13" customFormat="1" ht="15" customHeight="1" x14ac:dyDescent="0.2">
      <c r="A23" s="364"/>
      <c r="B23" s="365"/>
      <c r="C23" s="366"/>
      <c r="D23" s="366"/>
    </row>
    <row r="24" spans="1:4" s="13" customFormat="1" ht="15" customHeight="1" x14ac:dyDescent="0.2">
      <c r="A24" s="364"/>
      <c r="B24" s="365"/>
      <c r="C24" s="366"/>
      <c r="D24" s="366"/>
    </row>
    <row r="25" spans="1:4" s="13" customFormat="1" ht="15" customHeight="1" x14ac:dyDescent="0.2">
      <c r="A25" s="364"/>
      <c r="B25" s="365"/>
      <c r="C25" s="366"/>
      <c r="D25" s="366"/>
    </row>
    <row r="26" spans="1:4" s="13" customFormat="1" ht="15" customHeight="1" x14ac:dyDescent="0.2">
      <c r="A26" s="367"/>
      <c r="B26" s="365"/>
      <c r="C26" s="366"/>
      <c r="D26" s="366"/>
    </row>
    <row r="27" spans="1:4" s="13" customFormat="1" ht="15" customHeight="1" x14ac:dyDescent="0.2">
      <c r="A27" s="368"/>
      <c r="B27" s="368"/>
    </row>
    <row r="28" spans="1:4" s="13" customFormat="1" ht="15" customHeight="1" x14ac:dyDescent="0.2">
      <c r="C28" s="2"/>
      <c r="D28" s="2"/>
    </row>
    <row r="29" spans="1:4" s="13" customFormat="1" ht="15" customHeight="1" x14ac:dyDescent="0.2">
      <c r="A29" s="754" t="s">
        <v>892</v>
      </c>
      <c r="B29" s="1131"/>
      <c r="C29" s="1131"/>
      <c r="D29" s="1132"/>
    </row>
    <row r="30" spans="1:4" s="13" customFormat="1" ht="15" customHeight="1" x14ac:dyDescent="0.2">
      <c r="A30" s="1129" t="s">
        <v>893</v>
      </c>
      <c r="B30" s="361" t="s">
        <v>147</v>
      </c>
      <c r="C30" s="1130" t="s">
        <v>148</v>
      </c>
      <c r="D30" s="363" t="s">
        <v>149</v>
      </c>
    </row>
    <row r="31" spans="1:4" s="13" customFormat="1" ht="15" customHeight="1" x14ac:dyDescent="0.2">
      <c r="A31" s="369"/>
      <c r="B31" s="365"/>
      <c r="C31" s="366"/>
      <c r="D31" s="370"/>
    </row>
    <row r="32" spans="1:4" s="13" customFormat="1" ht="15" customHeight="1" x14ac:dyDescent="0.2">
      <c r="A32" s="369"/>
      <c r="B32" s="365"/>
      <c r="C32" s="366"/>
      <c r="D32" s="370"/>
    </row>
    <row r="33" spans="1:4" s="13" customFormat="1" ht="15" customHeight="1" x14ac:dyDescent="0.2">
      <c r="A33" s="369"/>
      <c r="B33" s="365"/>
      <c r="C33" s="366"/>
      <c r="D33" s="370"/>
    </row>
    <row r="34" spans="1:4" s="13" customFormat="1" ht="15" customHeight="1" x14ac:dyDescent="0.2">
      <c r="A34" s="369"/>
      <c r="B34" s="365"/>
      <c r="C34" s="366"/>
      <c r="D34" s="370"/>
    </row>
    <row r="35" spans="1:4" s="13" customFormat="1" ht="15" customHeight="1" x14ac:dyDescent="0.2">
      <c r="A35" s="371"/>
      <c r="B35" s="365"/>
      <c r="C35" s="366"/>
      <c r="D35" s="370"/>
    </row>
    <row r="36" spans="1:4" ht="15" customHeight="1" x14ac:dyDescent="0.2"/>
    <row r="37" spans="1:4" ht="15" customHeight="1" x14ac:dyDescent="0.2"/>
  </sheetData>
  <sheetProtection algorithmName="SHA-512" hashValue="H6lbOGTgQzyXPb9jGZokNgHg+l4VlPTrrfQWbP+vL8qwWdQXrgsoQMaCVn3u0MArjX25Uuq8Lt3zwDAxt4rqsQ==" saltValue="+zOdAaLNixOTDpP7NtIIIw==" spinCount="100000" sheet="1" objects="1" scenarios="1"/>
  <mergeCells count="2">
    <mergeCell ref="A18:B18"/>
    <mergeCell ref="C18:D18"/>
  </mergeCells>
  <pageMargins left="0.75" right="0.75" top="1" bottom="1" header="0.5" footer="0.5"/>
  <pageSetup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CB8E-C0F5-48B7-B97B-C51BE063DF10}">
  <sheetPr>
    <pageSetUpPr fitToPage="1"/>
  </sheetPr>
  <dimension ref="A1:E34"/>
  <sheetViews>
    <sheetView zoomScaleNormal="100" workbookViewId="0"/>
  </sheetViews>
  <sheetFormatPr defaultColWidth="9.77734375" defaultRowHeight="15" x14ac:dyDescent="0.2"/>
  <cols>
    <col min="1" max="1" width="5.5546875" style="2" customWidth="1"/>
    <col min="2" max="2" width="71" style="2" customWidth="1"/>
    <col min="3" max="3" width="11.5546875" style="2" customWidth="1"/>
    <col min="4" max="5" width="8.88671875" style="2" customWidth="1"/>
    <col min="6" max="16384" width="9.77734375" style="2"/>
  </cols>
  <sheetData>
    <row r="1" spans="1:5" ht="15" customHeight="1" x14ac:dyDescent="0.25">
      <c r="A1" s="53" t="str">
        <f>CONCATENATE("Schedule ",Chklst!A11," - ",Chklst!B11)</f>
        <v>Schedule A-2 - Questionaire</v>
      </c>
      <c r="B1" s="1"/>
      <c r="C1" s="1"/>
      <c r="D1" s="296" t="s">
        <v>141</v>
      </c>
      <c r="E1" s="297"/>
    </row>
    <row r="2" spans="1:5" s="3" customFormat="1" ht="15" customHeight="1" x14ac:dyDescent="0.2">
      <c r="A2" s="3" t="str">
        <f>'Sch A'!$A$2</f>
        <v xml:space="preserve">SFN 941 (Rev. 05-24) </v>
      </c>
      <c r="B2" s="4"/>
      <c r="C2" s="246"/>
      <c r="D2" s="298" t="s">
        <v>142</v>
      </c>
      <c r="E2" s="299">
        <f>'Sch A'!$C$2</f>
        <v>45108</v>
      </c>
    </row>
    <row r="3" spans="1:5" s="3" customFormat="1" ht="15" customHeight="1" x14ac:dyDescent="0.2">
      <c r="A3" s="302">
        <f>'Sch A'!$A$5</f>
        <v>0</v>
      </c>
      <c r="C3" s="247"/>
      <c r="D3" s="300" t="s">
        <v>143</v>
      </c>
      <c r="E3" s="301">
        <f>'Sch A'!$C$3</f>
        <v>45473</v>
      </c>
    </row>
    <row r="4" spans="1:5" s="3" customFormat="1" ht="15" customHeight="1" x14ac:dyDescent="0.2">
      <c r="D4" s="246"/>
      <c r="E4" s="246"/>
    </row>
    <row r="5" spans="1:5" ht="15" customHeight="1" x14ac:dyDescent="0.2">
      <c r="A5" s="372"/>
      <c r="B5" s="373"/>
      <c r="C5" s="373"/>
      <c r="D5" s="374" t="s">
        <v>150</v>
      </c>
      <c r="E5" s="374" t="s">
        <v>151</v>
      </c>
    </row>
    <row r="6" spans="1:5" ht="15" customHeight="1" x14ac:dyDescent="0.2">
      <c r="A6" s="375">
        <v>1</v>
      </c>
      <c r="B6" s="376" t="s">
        <v>152</v>
      </c>
      <c r="C6" s="377"/>
      <c r="D6" s="378"/>
      <c r="E6" s="378"/>
    </row>
    <row r="7" spans="1:5" ht="15" customHeight="1" x14ac:dyDescent="0.2">
      <c r="A7" s="379">
        <v>2</v>
      </c>
      <c r="B7" s="380" t="s">
        <v>153</v>
      </c>
      <c r="C7" s="377"/>
      <c r="D7" s="378"/>
      <c r="E7" s="378"/>
    </row>
    <row r="8" spans="1:5" ht="15" customHeight="1" x14ac:dyDescent="0.2">
      <c r="A8" s="381">
        <v>3</v>
      </c>
      <c r="B8" s="1187" t="s">
        <v>154</v>
      </c>
      <c r="C8" s="1188"/>
      <c r="D8" s="382"/>
      <c r="E8" s="383"/>
    </row>
    <row r="9" spans="1:5" ht="15" customHeight="1" x14ac:dyDescent="0.2">
      <c r="A9" s="381"/>
      <c r="B9" s="1189" t="s">
        <v>155</v>
      </c>
      <c r="C9" s="1190"/>
      <c r="D9" s="384"/>
      <c r="E9" s="385"/>
    </row>
    <row r="10" spans="1:5" ht="15" customHeight="1" x14ac:dyDescent="0.2">
      <c r="A10" s="381">
        <v>4</v>
      </c>
      <c r="B10" s="1179" t="s">
        <v>156</v>
      </c>
      <c r="C10" s="1176"/>
      <c r="D10" s="386"/>
      <c r="E10" s="386"/>
    </row>
    <row r="11" spans="1:5" ht="15" customHeight="1" x14ac:dyDescent="0.2">
      <c r="A11" s="381"/>
      <c r="B11" s="30" t="s">
        <v>157</v>
      </c>
      <c r="C11" s="387"/>
      <c r="D11" s="386"/>
      <c r="E11" s="386"/>
    </row>
    <row r="12" spans="1:5" ht="15" customHeight="1" x14ac:dyDescent="0.2">
      <c r="A12" s="1113">
        <v>5</v>
      </c>
      <c r="B12" s="1163" t="s">
        <v>156</v>
      </c>
      <c r="C12" s="1164"/>
      <c r="D12" s="1114"/>
      <c r="E12" s="1114"/>
    </row>
    <row r="13" spans="1:5" ht="15" customHeight="1" x14ac:dyDescent="0.2">
      <c r="A13" s="1115"/>
      <c r="B13" s="1116" t="s">
        <v>157</v>
      </c>
      <c r="C13" s="387"/>
      <c r="D13" s="1117"/>
      <c r="E13" s="1117"/>
    </row>
    <row r="14" spans="1:5" ht="15" customHeight="1" x14ac:dyDescent="0.2">
      <c r="A14" s="1118">
        <v>6</v>
      </c>
      <c r="B14" s="1119" t="s">
        <v>158</v>
      </c>
      <c r="C14" s="1165"/>
      <c r="D14" s="1166"/>
      <c r="E14" s="1167"/>
    </row>
    <row r="15" spans="1:5" ht="15" customHeight="1" x14ac:dyDescent="0.2">
      <c r="A15" s="381">
        <v>7</v>
      </c>
      <c r="B15" s="389" t="s">
        <v>159</v>
      </c>
      <c r="C15" s="389"/>
      <c r="D15" s="390"/>
      <c r="E15" s="390"/>
    </row>
    <row r="16" spans="1:5" ht="15" customHeight="1" x14ac:dyDescent="0.2">
      <c r="A16" s="381">
        <v>8</v>
      </c>
      <c r="B16" s="389" t="s">
        <v>160</v>
      </c>
      <c r="C16" s="389"/>
      <c r="D16" s="386"/>
      <c r="E16" s="386"/>
    </row>
    <row r="17" spans="1:5" ht="30" customHeight="1" x14ac:dyDescent="0.2">
      <c r="A17" s="391">
        <v>9</v>
      </c>
      <c r="B17" s="1181" t="s">
        <v>161</v>
      </c>
      <c r="C17" s="1181"/>
      <c r="D17" s="392"/>
      <c r="E17" s="392"/>
    </row>
    <row r="18" spans="1:5" ht="15" customHeight="1" x14ac:dyDescent="0.2">
      <c r="A18" s="1120">
        <v>10</v>
      </c>
      <c r="B18" s="1121" t="s">
        <v>162</v>
      </c>
      <c r="C18" s="1056"/>
      <c r="D18" s="760"/>
      <c r="E18" s="1122"/>
    </row>
    <row r="19" spans="1:5" ht="19.5" x14ac:dyDescent="0.35">
      <c r="A19" s="1123">
        <v>11</v>
      </c>
      <c r="B19" s="1121" t="s">
        <v>890</v>
      </c>
      <c r="C19" s="1124"/>
      <c r="D19" s="1125"/>
      <c r="E19" s="1126"/>
    </row>
    <row r="20" spans="1:5" ht="31.9" customHeight="1" x14ac:dyDescent="0.35">
      <c r="A20" s="1113">
        <v>12</v>
      </c>
      <c r="B20" s="1168" t="s">
        <v>891</v>
      </c>
      <c r="C20" s="1168"/>
      <c r="D20" s="1127"/>
      <c r="E20" s="1127"/>
    </row>
    <row r="21" spans="1:5" ht="30" customHeight="1" x14ac:dyDescent="0.2">
      <c r="A21" s="393">
        <v>13</v>
      </c>
      <c r="B21" s="1186" t="s">
        <v>163</v>
      </c>
      <c r="C21" s="1186"/>
      <c r="D21" s="390"/>
      <c r="E21" s="390"/>
    </row>
    <row r="22" spans="1:5" ht="15" customHeight="1" x14ac:dyDescent="0.2">
      <c r="A22" s="393">
        <v>14</v>
      </c>
      <c r="B22" s="1184" t="s">
        <v>164</v>
      </c>
      <c r="C22" s="1185"/>
      <c r="D22" s="1169"/>
      <c r="E22" s="1170"/>
    </row>
    <row r="23" spans="1:5" ht="15" customHeight="1" x14ac:dyDescent="0.2">
      <c r="A23" s="393">
        <v>13</v>
      </c>
      <c r="B23" s="1182" t="s">
        <v>165</v>
      </c>
      <c r="C23" s="1183"/>
      <c r="D23" s="223"/>
      <c r="E23" s="394"/>
    </row>
    <row r="24" spans="1:5" ht="15" customHeight="1" x14ac:dyDescent="0.2">
      <c r="A24" s="225">
        <v>14</v>
      </c>
      <c r="B24" s="1179" t="s">
        <v>166</v>
      </c>
      <c r="C24" s="1179"/>
      <c r="D24" s="395"/>
      <c r="E24" s="396"/>
    </row>
    <row r="25" spans="1:5" ht="15" customHeight="1" x14ac:dyDescent="0.2">
      <c r="A25" s="225"/>
      <c r="B25" s="1180" t="s">
        <v>167</v>
      </c>
      <c r="C25" s="1180"/>
      <c r="D25" s="397"/>
      <c r="E25" s="398"/>
    </row>
    <row r="26" spans="1:5" ht="15" customHeight="1" x14ac:dyDescent="0.2">
      <c r="A26" s="399" t="s">
        <v>168</v>
      </c>
      <c r="B26" s="1175" t="s">
        <v>169</v>
      </c>
      <c r="C26" s="1176"/>
      <c r="D26" s="400"/>
      <c r="E26" s="400"/>
    </row>
    <row r="27" spans="1:5" ht="45" customHeight="1" x14ac:dyDescent="0.2">
      <c r="A27" s="234"/>
      <c r="B27" s="1177" t="s">
        <v>170</v>
      </c>
      <c r="C27" s="1178"/>
      <c r="D27" s="401"/>
      <c r="E27" s="402"/>
    </row>
    <row r="28" spans="1:5" ht="15" customHeight="1" x14ac:dyDescent="0.2">
      <c r="A28" s="403" t="s">
        <v>171</v>
      </c>
      <c r="B28" s="1171" t="s">
        <v>172</v>
      </c>
      <c r="C28" s="1172"/>
      <c r="D28" s="404"/>
      <c r="E28" s="405"/>
    </row>
    <row r="29" spans="1:5" ht="15" customHeight="1" x14ac:dyDescent="0.2">
      <c r="A29" s="235"/>
      <c r="B29" s="1173" t="s">
        <v>173</v>
      </c>
      <c r="C29" s="1174"/>
      <c r="D29" s="397"/>
      <c r="E29" s="398"/>
    </row>
    <row r="30" spans="1:5" ht="15" customHeight="1" x14ac:dyDescent="0.2">
      <c r="A30" s="1109" t="s">
        <v>268</v>
      </c>
      <c r="B30" s="589" t="s">
        <v>887</v>
      </c>
      <c r="C30" s="1112"/>
      <c r="D30" s="1111"/>
      <c r="E30" s="1110"/>
    </row>
    <row r="31" spans="1:5" ht="15" customHeight="1" x14ac:dyDescent="0.2"/>
    <row r="32" spans="1:5" ht="15" customHeight="1" x14ac:dyDescent="0.2">
      <c r="B32" s="32" t="s">
        <v>888</v>
      </c>
      <c r="C32" s="30"/>
      <c r="D32" s="30"/>
      <c r="E32" s="30"/>
    </row>
    <row r="33" spans="2:5" ht="15" customHeight="1" x14ac:dyDescent="0.2">
      <c r="B33" s="1162" t="s">
        <v>889</v>
      </c>
      <c r="C33" s="1162"/>
      <c r="D33" s="1162"/>
      <c r="E33" s="1162"/>
    </row>
    <row r="34" spans="2:5" ht="15" customHeight="1" x14ac:dyDescent="0.2"/>
  </sheetData>
  <sheetProtection algorithmName="SHA-512" hashValue="EaC+iFYskGUjsSru+dCadJtcW0HpCkmoIvS5EPMrRHN17hzA1nRYIBKaLeJUSMruusxGy6vhL6QPGy1XDHZMiw==" saltValue="ypMAscePDAFR254WCH5ryQ==" spinCount="100000" sheet="1" objects="1" scenarios="1"/>
  <mergeCells count="18">
    <mergeCell ref="B10:C10"/>
    <mergeCell ref="B8:C8"/>
    <mergeCell ref="B9:C9"/>
    <mergeCell ref="B33:E33"/>
    <mergeCell ref="B12:C12"/>
    <mergeCell ref="C14:E14"/>
    <mergeCell ref="B20:C20"/>
    <mergeCell ref="D22:E22"/>
    <mergeCell ref="B28:C28"/>
    <mergeCell ref="B29:C29"/>
    <mergeCell ref="B26:C26"/>
    <mergeCell ref="B27:C27"/>
    <mergeCell ref="B24:C24"/>
    <mergeCell ref="B25:C25"/>
    <mergeCell ref="B17:C17"/>
    <mergeCell ref="B23:C23"/>
    <mergeCell ref="B22:C22"/>
    <mergeCell ref="B21:C21"/>
  </mergeCells>
  <pageMargins left="0.75" right="0.75" top="1" bottom="1" header="0.5" footer="0.5"/>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A226-0329-40DC-91E3-537AA35AF796}">
  <sheetPr>
    <pageSetUpPr fitToPage="1"/>
  </sheetPr>
  <dimension ref="A1:L21"/>
  <sheetViews>
    <sheetView zoomScaleNormal="100" workbookViewId="0">
      <selection activeCell="B6" sqref="B6:J7"/>
    </sheetView>
  </sheetViews>
  <sheetFormatPr defaultColWidth="8.88671875" defaultRowHeight="15" x14ac:dyDescent="0.2"/>
  <cols>
    <col min="1" max="1" width="11.33203125" style="2" customWidth="1"/>
    <col min="2" max="11" width="8.6640625" style="2" customWidth="1"/>
    <col min="12" max="16384" width="8.88671875" style="2"/>
  </cols>
  <sheetData>
    <row r="1" spans="1:12" ht="15" customHeight="1" x14ac:dyDescent="0.25">
      <c r="A1" s="305" t="str">
        <f>CONCATENATE("Schedule ",Chklst!A12," - ",Chklst!B12)</f>
        <v>Schedule B-1 - Census Data</v>
      </c>
      <c r="B1" s="1"/>
      <c r="C1" s="1"/>
      <c r="D1" s="1"/>
      <c r="E1" s="1"/>
      <c r="F1" s="1"/>
      <c r="G1" s="295"/>
      <c r="H1" s="295"/>
      <c r="I1" s="295"/>
      <c r="J1" s="296" t="s">
        <v>141</v>
      </c>
      <c r="K1" s="304"/>
      <c r="L1" s="1"/>
    </row>
    <row r="2" spans="1:12" s="3" customFormat="1" ht="15" customHeight="1" x14ac:dyDescent="0.2">
      <c r="A2" s="3" t="str">
        <f>'Sch A'!$A$2</f>
        <v xml:space="preserve">SFN 941 (Rev. 05-24) </v>
      </c>
      <c r="B2" s="4"/>
      <c r="C2" s="4"/>
      <c r="D2" s="4"/>
      <c r="E2" s="4"/>
      <c r="F2" s="4"/>
      <c r="G2" s="303"/>
      <c r="H2" s="246"/>
      <c r="I2" s="246"/>
      <c r="J2" s="298" t="s">
        <v>142</v>
      </c>
      <c r="K2" s="299">
        <f>'Sch A'!$C$2</f>
        <v>45108</v>
      </c>
      <c r="L2" s="4"/>
    </row>
    <row r="3" spans="1:12" s="3" customFormat="1" ht="15" customHeight="1" x14ac:dyDescent="0.2">
      <c r="A3" s="302">
        <f>'Sch A'!$A$5</f>
        <v>0</v>
      </c>
      <c r="G3" s="246"/>
      <c r="H3" s="247"/>
      <c r="I3" s="247"/>
      <c r="J3" s="300" t="s">
        <v>143</v>
      </c>
      <c r="K3" s="301">
        <f>'Sch A'!$C$3</f>
        <v>45473</v>
      </c>
    </row>
    <row r="4" spans="1:12" ht="15" customHeight="1" x14ac:dyDescent="0.2">
      <c r="G4" s="227"/>
      <c r="H4" s="227"/>
      <c r="I4" s="227"/>
      <c r="J4" s="246"/>
      <c r="K4" s="246"/>
    </row>
    <row r="5" spans="1:12" ht="16.5" customHeight="1" x14ac:dyDescent="0.2">
      <c r="A5" s="406"/>
      <c r="B5" s="775" t="s">
        <v>175</v>
      </c>
      <c r="C5" s="776"/>
      <c r="D5" s="776"/>
      <c r="E5" s="776"/>
      <c r="F5" s="776"/>
      <c r="G5" s="777"/>
      <c r="H5" s="406"/>
      <c r="I5" s="407"/>
      <c r="J5" s="408"/>
      <c r="K5" s="347"/>
    </row>
    <row r="6" spans="1:12" x14ac:dyDescent="0.2">
      <c r="A6" s="409"/>
      <c r="B6" s="769" t="s">
        <v>33</v>
      </c>
      <c r="C6" s="770"/>
      <c r="D6" s="771"/>
      <c r="E6" s="769" t="s">
        <v>25</v>
      </c>
      <c r="F6" s="770"/>
      <c r="G6" s="771"/>
      <c r="H6" s="772" t="s">
        <v>27</v>
      </c>
      <c r="I6" s="773" t="s">
        <v>177</v>
      </c>
      <c r="J6" s="774"/>
      <c r="K6" s="18"/>
    </row>
    <row r="7" spans="1:12" x14ac:dyDescent="0.2">
      <c r="A7" s="410" t="s">
        <v>178</v>
      </c>
      <c r="B7" s="411" t="s">
        <v>179</v>
      </c>
      <c r="C7" s="412" t="s">
        <v>180</v>
      </c>
      <c r="D7" s="413" t="s">
        <v>181</v>
      </c>
      <c r="E7" s="410" t="s">
        <v>179</v>
      </c>
      <c r="F7" s="412" t="s">
        <v>180</v>
      </c>
      <c r="G7" s="413" t="s">
        <v>181</v>
      </c>
      <c r="H7" s="410" t="s">
        <v>179</v>
      </c>
      <c r="I7" s="412" t="s">
        <v>180</v>
      </c>
      <c r="J7" s="413" t="s">
        <v>181</v>
      </c>
      <c r="K7" s="414" t="s">
        <v>32</v>
      </c>
    </row>
    <row r="8" spans="1:12" ht="15" customHeight="1" x14ac:dyDescent="0.2">
      <c r="A8" s="766" t="s">
        <v>721</v>
      </c>
      <c r="B8" s="415"/>
      <c r="C8" s="415"/>
      <c r="D8" s="416">
        <f>SUM(B8:C8)</f>
        <v>0</v>
      </c>
      <c r="E8" s="415"/>
      <c r="F8" s="415"/>
      <c r="G8" s="416">
        <f>SUM(E8:F8)</f>
        <v>0</v>
      </c>
      <c r="H8" s="415"/>
      <c r="I8" s="415"/>
      <c r="J8" s="416">
        <f>SUM(H8:I8)</f>
        <v>0</v>
      </c>
      <c r="K8" s="417">
        <f>+D8+G8+J8</f>
        <v>0</v>
      </c>
    </row>
    <row r="9" spans="1:12" ht="15" customHeight="1" x14ac:dyDescent="0.2">
      <c r="A9" s="767" t="s">
        <v>722</v>
      </c>
      <c r="B9" s="415"/>
      <c r="C9" s="415"/>
      <c r="D9" s="416">
        <f t="shared" ref="D9:D19" si="0">SUM(B9:C9)</f>
        <v>0</v>
      </c>
      <c r="E9" s="415"/>
      <c r="F9" s="415"/>
      <c r="G9" s="416">
        <f t="shared" ref="G9:G19" si="1">SUM(E9:F9)</f>
        <v>0</v>
      </c>
      <c r="H9" s="415"/>
      <c r="I9" s="415"/>
      <c r="J9" s="416">
        <f t="shared" ref="J9:J19" si="2">SUM(H9:I9)</f>
        <v>0</v>
      </c>
      <c r="K9" s="417">
        <f t="shared" ref="K9:K19" si="3">+D9+G9+J9</f>
        <v>0</v>
      </c>
    </row>
    <row r="10" spans="1:12" ht="15" customHeight="1" x14ac:dyDescent="0.2">
      <c r="A10" s="767" t="s">
        <v>723</v>
      </c>
      <c r="B10" s="415"/>
      <c r="C10" s="415"/>
      <c r="D10" s="416">
        <f t="shared" si="0"/>
        <v>0</v>
      </c>
      <c r="E10" s="415"/>
      <c r="F10" s="415"/>
      <c r="G10" s="416">
        <f t="shared" si="1"/>
        <v>0</v>
      </c>
      <c r="H10" s="415"/>
      <c r="I10" s="415"/>
      <c r="J10" s="416">
        <f t="shared" si="2"/>
        <v>0</v>
      </c>
      <c r="K10" s="417">
        <f t="shared" si="3"/>
        <v>0</v>
      </c>
    </row>
    <row r="11" spans="1:12" ht="15" customHeight="1" x14ac:dyDescent="0.2">
      <c r="A11" s="767" t="s">
        <v>724</v>
      </c>
      <c r="B11" s="415"/>
      <c r="C11" s="415"/>
      <c r="D11" s="416">
        <f t="shared" si="0"/>
        <v>0</v>
      </c>
      <c r="E11" s="415"/>
      <c r="F11" s="415"/>
      <c r="G11" s="416">
        <f t="shared" si="1"/>
        <v>0</v>
      </c>
      <c r="H11" s="415"/>
      <c r="I11" s="415"/>
      <c r="J11" s="416">
        <f t="shared" si="2"/>
        <v>0</v>
      </c>
      <c r="K11" s="417">
        <f t="shared" si="3"/>
        <v>0</v>
      </c>
    </row>
    <row r="12" spans="1:12" ht="15" customHeight="1" x14ac:dyDescent="0.2">
      <c r="A12" s="767" t="s">
        <v>725</v>
      </c>
      <c r="B12" s="415"/>
      <c r="C12" s="415"/>
      <c r="D12" s="416">
        <f t="shared" si="0"/>
        <v>0</v>
      </c>
      <c r="E12" s="415"/>
      <c r="F12" s="415"/>
      <c r="G12" s="416">
        <f t="shared" si="1"/>
        <v>0</v>
      </c>
      <c r="H12" s="415"/>
      <c r="I12" s="415"/>
      <c r="J12" s="416">
        <f t="shared" si="2"/>
        <v>0</v>
      </c>
      <c r="K12" s="417">
        <f t="shared" si="3"/>
        <v>0</v>
      </c>
    </row>
    <row r="13" spans="1:12" ht="15" customHeight="1" x14ac:dyDescent="0.2">
      <c r="A13" s="767" t="s">
        <v>726</v>
      </c>
      <c r="B13" s="415"/>
      <c r="C13" s="415"/>
      <c r="D13" s="416">
        <f t="shared" si="0"/>
        <v>0</v>
      </c>
      <c r="E13" s="415"/>
      <c r="F13" s="415"/>
      <c r="G13" s="416">
        <f t="shared" si="1"/>
        <v>0</v>
      </c>
      <c r="H13" s="415"/>
      <c r="I13" s="415"/>
      <c r="J13" s="416">
        <f t="shared" si="2"/>
        <v>0</v>
      </c>
      <c r="K13" s="417">
        <f t="shared" si="3"/>
        <v>0</v>
      </c>
    </row>
    <row r="14" spans="1:12" ht="15" customHeight="1" x14ac:dyDescent="0.2">
      <c r="A14" s="767" t="s">
        <v>727</v>
      </c>
      <c r="B14" s="415"/>
      <c r="C14" s="415"/>
      <c r="D14" s="416">
        <f t="shared" si="0"/>
        <v>0</v>
      </c>
      <c r="E14" s="415"/>
      <c r="F14" s="415"/>
      <c r="G14" s="416">
        <f t="shared" si="1"/>
        <v>0</v>
      </c>
      <c r="H14" s="415"/>
      <c r="I14" s="415"/>
      <c r="J14" s="416">
        <f t="shared" si="2"/>
        <v>0</v>
      </c>
      <c r="K14" s="417">
        <f t="shared" si="3"/>
        <v>0</v>
      </c>
    </row>
    <row r="15" spans="1:12" ht="15" customHeight="1" x14ac:dyDescent="0.2">
      <c r="A15" s="767" t="s">
        <v>728</v>
      </c>
      <c r="B15" s="415"/>
      <c r="C15" s="415"/>
      <c r="D15" s="416">
        <f t="shared" si="0"/>
        <v>0</v>
      </c>
      <c r="E15" s="415"/>
      <c r="F15" s="415"/>
      <c r="G15" s="416">
        <f t="shared" si="1"/>
        <v>0</v>
      </c>
      <c r="H15" s="415"/>
      <c r="I15" s="415"/>
      <c r="J15" s="416">
        <f t="shared" si="2"/>
        <v>0</v>
      </c>
      <c r="K15" s="417">
        <f t="shared" si="3"/>
        <v>0</v>
      </c>
    </row>
    <row r="16" spans="1:12" ht="15" customHeight="1" x14ac:dyDescent="0.2">
      <c r="A16" s="767" t="s">
        <v>729</v>
      </c>
      <c r="B16" s="415"/>
      <c r="C16" s="415"/>
      <c r="D16" s="416">
        <f t="shared" si="0"/>
        <v>0</v>
      </c>
      <c r="E16" s="415"/>
      <c r="F16" s="415"/>
      <c r="G16" s="416">
        <f t="shared" si="1"/>
        <v>0</v>
      </c>
      <c r="H16" s="415"/>
      <c r="I16" s="415"/>
      <c r="J16" s="416">
        <f t="shared" si="2"/>
        <v>0</v>
      </c>
      <c r="K16" s="417">
        <f t="shared" si="3"/>
        <v>0</v>
      </c>
    </row>
    <row r="17" spans="1:11" ht="15" customHeight="1" x14ac:dyDescent="0.2">
      <c r="A17" s="767" t="s">
        <v>730</v>
      </c>
      <c r="B17" s="415"/>
      <c r="C17" s="415"/>
      <c r="D17" s="416">
        <f t="shared" si="0"/>
        <v>0</v>
      </c>
      <c r="E17" s="415"/>
      <c r="F17" s="415"/>
      <c r="G17" s="416">
        <f t="shared" si="1"/>
        <v>0</v>
      </c>
      <c r="H17" s="415"/>
      <c r="I17" s="415"/>
      <c r="J17" s="416">
        <f t="shared" si="2"/>
        <v>0</v>
      </c>
      <c r="K17" s="417">
        <f t="shared" si="3"/>
        <v>0</v>
      </c>
    </row>
    <row r="18" spans="1:11" ht="15" customHeight="1" x14ac:dyDescent="0.2">
      <c r="A18" s="767" t="s">
        <v>731</v>
      </c>
      <c r="B18" s="415"/>
      <c r="C18" s="415"/>
      <c r="D18" s="416">
        <f t="shared" si="0"/>
        <v>0</v>
      </c>
      <c r="E18" s="415"/>
      <c r="F18" s="415"/>
      <c r="G18" s="416">
        <f t="shared" si="1"/>
        <v>0</v>
      </c>
      <c r="H18" s="415"/>
      <c r="I18" s="415"/>
      <c r="J18" s="416">
        <f t="shared" si="2"/>
        <v>0</v>
      </c>
      <c r="K18" s="417">
        <f t="shared" si="3"/>
        <v>0</v>
      </c>
    </row>
    <row r="19" spans="1:11" ht="15" customHeight="1" x14ac:dyDescent="0.2">
      <c r="A19" s="767" t="s">
        <v>732</v>
      </c>
      <c r="B19" s="415"/>
      <c r="C19" s="415"/>
      <c r="D19" s="416">
        <f t="shared" si="0"/>
        <v>0</v>
      </c>
      <c r="E19" s="415"/>
      <c r="F19" s="415"/>
      <c r="G19" s="416">
        <f t="shared" si="1"/>
        <v>0</v>
      </c>
      <c r="H19" s="415"/>
      <c r="I19" s="415"/>
      <c r="J19" s="416">
        <f t="shared" si="2"/>
        <v>0</v>
      </c>
      <c r="K19" s="417">
        <f t="shared" si="3"/>
        <v>0</v>
      </c>
    </row>
    <row r="20" spans="1:11" ht="15" customHeight="1" thickBot="1" x14ac:dyDescent="0.25">
      <c r="A20" s="768" t="s">
        <v>32</v>
      </c>
      <c r="B20" s="418">
        <f>SUM(B8:B19)</f>
        <v>0</v>
      </c>
      <c r="C20" s="419">
        <f>SUM(C8:C19)</f>
        <v>0</v>
      </c>
      <c r="D20" s="420">
        <f>SUM(D8:D19)</f>
        <v>0</v>
      </c>
      <c r="E20" s="418">
        <f t="shared" ref="E20:K20" si="4">SUM(E8:E19)</f>
        <v>0</v>
      </c>
      <c r="F20" s="419">
        <f t="shared" si="4"/>
        <v>0</v>
      </c>
      <c r="G20" s="420">
        <f t="shared" si="4"/>
        <v>0</v>
      </c>
      <c r="H20" s="418">
        <f t="shared" si="4"/>
        <v>0</v>
      </c>
      <c r="I20" s="419">
        <f t="shared" si="4"/>
        <v>0</v>
      </c>
      <c r="J20" s="420">
        <f t="shared" si="4"/>
        <v>0</v>
      </c>
      <c r="K20" s="421">
        <f t="shared" si="4"/>
        <v>0</v>
      </c>
    </row>
    <row r="21" spans="1:11" ht="15.75" thickTop="1" x14ac:dyDescent="0.2"/>
  </sheetData>
  <sheetProtection algorithmName="SHA-512" hashValue="woCLkb7ESSD/h08jx+RXBNlwRn8UErnkIErf7gXTgm8bvrXt/iZYF7adr7kPiRUgur5I2ycjz5oJ8O5k4JYpJQ==" saltValue="fNFFuutxu4MLsZ6ombE2wg==" spinCount="100000" sheet="1" objects="1" scenarios="1"/>
  <pageMargins left="0.75" right="0.5" top="1" bottom="1" header="0.5"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538C-40A9-480F-9F90-20E8C2B6DF71}">
  <sheetPr>
    <pageSetUpPr fitToPage="1"/>
  </sheetPr>
  <dimension ref="A1:K58"/>
  <sheetViews>
    <sheetView zoomScaleNormal="100" workbookViewId="0">
      <selection activeCell="A6" sqref="A6:A37"/>
    </sheetView>
  </sheetViews>
  <sheetFormatPr defaultColWidth="8.88671875" defaultRowHeight="15" x14ac:dyDescent="0.2"/>
  <cols>
    <col min="1" max="1" width="25.77734375" style="2" customWidth="1"/>
    <col min="2" max="10" width="12.6640625" style="2" customWidth="1"/>
    <col min="11" max="11" width="19.21875" style="2" customWidth="1"/>
    <col min="12" max="16384" width="8.88671875" style="2"/>
  </cols>
  <sheetData>
    <row r="1" spans="1:10" ht="15" customHeight="1" x14ac:dyDescent="0.25">
      <c r="A1" s="53" t="str">
        <f>CONCATENATE("Schedule ",Chklst!A13," - ",Chklst!B13)</f>
        <v>Schedule C-1 - Cost Summary and Allocation</v>
      </c>
      <c r="B1" s="1"/>
      <c r="C1" s="1"/>
      <c r="D1" s="1"/>
      <c r="E1" s="1"/>
      <c r="F1" s="1"/>
      <c r="G1" s="295"/>
      <c r="H1" s="295"/>
      <c r="I1" s="296" t="s">
        <v>141</v>
      </c>
      <c r="J1" s="297"/>
    </row>
    <row r="2" spans="1:10" s="3" customFormat="1" ht="15" customHeight="1" x14ac:dyDescent="0.2">
      <c r="A2" s="3" t="str">
        <f>'Sch A'!$A$2</f>
        <v xml:space="preserve">SFN 941 (Rev. 05-24) </v>
      </c>
      <c r="B2" s="4"/>
      <c r="C2" s="4"/>
      <c r="D2" s="4"/>
      <c r="E2" s="4"/>
      <c r="F2" s="4"/>
      <c r="G2" s="246"/>
      <c r="H2" s="246"/>
      <c r="I2" s="298" t="s">
        <v>142</v>
      </c>
      <c r="J2" s="299">
        <f>'Sch A'!$C$2</f>
        <v>45108</v>
      </c>
    </row>
    <row r="3" spans="1:10" s="3" customFormat="1" ht="15" customHeight="1" x14ac:dyDescent="0.2">
      <c r="A3" s="302">
        <f>'Sch A'!$A$5</f>
        <v>0</v>
      </c>
      <c r="B3" s="4"/>
      <c r="C3" s="4"/>
      <c r="D3" s="4"/>
      <c r="E3" s="4"/>
      <c r="F3" s="4"/>
      <c r="G3" s="247"/>
      <c r="H3" s="247"/>
      <c r="I3" s="300" t="s">
        <v>143</v>
      </c>
      <c r="J3" s="301">
        <f>'Sch A'!$C$3</f>
        <v>45473</v>
      </c>
    </row>
    <row r="4" spans="1:10" ht="15" customHeight="1" x14ac:dyDescent="0.2">
      <c r="A4" s="3"/>
      <c r="E4" s="3"/>
      <c r="F4" s="17"/>
      <c r="G4" s="17"/>
      <c r="H4" s="17"/>
      <c r="I4" s="17"/>
    </row>
    <row r="5" spans="1:10" ht="30" customHeight="1" x14ac:dyDescent="0.2">
      <c r="A5" s="422"/>
      <c r="B5" s="334" t="s">
        <v>37</v>
      </c>
      <c r="C5" s="334" t="s">
        <v>38</v>
      </c>
      <c r="D5" s="334" t="s">
        <v>39</v>
      </c>
      <c r="E5" s="334" t="s">
        <v>40</v>
      </c>
      <c r="F5" s="334" t="s">
        <v>182</v>
      </c>
      <c r="G5" s="334" t="s">
        <v>183</v>
      </c>
      <c r="H5" s="423" t="s">
        <v>33</v>
      </c>
      <c r="I5" s="423" t="s">
        <v>25</v>
      </c>
      <c r="J5" s="423" t="s">
        <v>176</v>
      </c>
    </row>
    <row r="6" spans="1:10" ht="15" customHeight="1" x14ac:dyDescent="0.2">
      <c r="A6" s="424" t="s">
        <v>6</v>
      </c>
      <c r="B6" s="425"/>
      <c r="C6" s="425"/>
      <c r="D6" s="425"/>
      <c r="E6" s="425"/>
      <c r="F6" s="425"/>
      <c r="G6" s="426"/>
      <c r="H6" s="425"/>
      <c r="I6" s="425"/>
      <c r="J6" s="425"/>
    </row>
    <row r="7" spans="1:10" ht="15" customHeight="1" x14ac:dyDescent="0.2">
      <c r="A7" s="424" t="s">
        <v>184</v>
      </c>
      <c r="B7" s="427">
        <f>+'Sch C-4'!$D$7</f>
        <v>0</v>
      </c>
      <c r="C7" s="427">
        <f>+'Sch D'!C9</f>
        <v>0</v>
      </c>
      <c r="D7" s="427">
        <f>+'Sch D'!D9</f>
        <v>0</v>
      </c>
      <c r="E7" s="427">
        <f>SUM(B7:D7)</f>
        <v>0</v>
      </c>
      <c r="F7" s="428"/>
      <c r="G7" s="429" t="e">
        <f>VLOOKUP(F7,'Sch C-3'!$C$7:$H$62,6,FALSE)</f>
        <v>#N/A</v>
      </c>
      <c r="H7" s="427" t="e">
        <f>VLOOKUP(F7,'Sch C-3'!$C$7:$H$62,3,FALSE)*E7</f>
        <v>#N/A</v>
      </c>
      <c r="I7" s="427" t="e">
        <f>VLOOKUP(F7,'Sch C-3'!$C$7:$H$62,4,FALSE)*E7</f>
        <v>#N/A</v>
      </c>
      <c r="J7" s="427" t="e">
        <f>VLOOKUP(F7,'Sch C-3'!$C$7:$H$62,5,FALSE)*E7</f>
        <v>#N/A</v>
      </c>
    </row>
    <row r="8" spans="1:10" ht="15" customHeight="1" x14ac:dyDescent="0.2">
      <c r="A8" s="424" t="s">
        <v>185</v>
      </c>
      <c r="B8" s="427">
        <f>+'Sch C-4'!$D$8</f>
        <v>0</v>
      </c>
      <c r="C8" s="427">
        <f>+'Sch D'!C10</f>
        <v>0</v>
      </c>
      <c r="D8" s="427">
        <f>+'Sch D'!D10</f>
        <v>0</v>
      </c>
      <c r="E8" s="427">
        <f t="shared" ref="E8:E9" si="0">SUM(B8:D8)</f>
        <v>0</v>
      </c>
      <c r="F8" s="428"/>
      <c r="G8" s="429" t="e">
        <f>VLOOKUP(F8,'Sch C-3'!$C$7:$H$62,6,FALSE)</f>
        <v>#N/A</v>
      </c>
      <c r="H8" s="427" t="e">
        <f>VLOOKUP(F8,'Sch C-3'!$C$7:$H$62,3,FALSE)*E8</f>
        <v>#N/A</v>
      </c>
      <c r="I8" s="427" t="e">
        <f>VLOOKUP(F8,'Sch C-3'!$C$7:$H$62,4,FALSE)*E8</f>
        <v>#N/A</v>
      </c>
      <c r="J8" s="427" t="e">
        <f>VLOOKUP(F8,'Sch C-3'!$C$7:$H$62,5,FALSE)*E8</f>
        <v>#N/A</v>
      </c>
    </row>
    <row r="9" spans="1:10" ht="15" customHeight="1" x14ac:dyDescent="0.2">
      <c r="A9" s="424" t="s">
        <v>186</v>
      </c>
      <c r="B9" s="427">
        <f>+'Sch C-4'!$D$50</f>
        <v>0</v>
      </c>
      <c r="C9" s="427">
        <f>+'Sch D'!C11</f>
        <v>0</v>
      </c>
      <c r="D9" s="427">
        <f>+'Sch D'!D11</f>
        <v>0</v>
      </c>
      <c r="E9" s="427">
        <f t="shared" si="0"/>
        <v>0</v>
      </c>
      <c r="F9" s="428"/>
      <c r="G9" s="429" t="e">
        <f>VLOOKUP(F9,'Sch C-3'!$C$7:$H$62,6,FALSE)</f>
        <v>#N/A</v>
      </c>
      <c r="H9" s="427" t="e">
        <f>VLOOKUP(F9,'Sch C-3'!$C$7:$H$62,3,FALSE)*E9</f>
        <v>#N/A</v>
      </c>
      <c r="I9" s="427" t="e">
        <f>VLOOKUP(F9,'Sch C-3'!$C$7:$H$62,4,FALSE)*E9</f>
        <v>#N/A</v>
      </c>
      <c r="J9" s="427" t="e">
        <f>VLOOKUP(F9,'Sch C-3'!$C$7:$H$62,5,FALSE)*E9</f>
        <v>#N/A</v>
      </c>
    </row>
    <row r="10" spans="1:10" ht="15" customHeight="1" x14ac:dyDescent="0.2">
      <c r="A10" s="424" t="s">
        <v>9</v>
      </c>
      <c r="B10" s="425"/>
      <c r="C10" s="425"/>
      <c r="D10" s="425"/>
      <c r="E10" s="425"/>
      <c r="F10" s="425"/>
      <c r="G10" s="425"/>
      <c r="H10" s="425"/>
      <c r="I10" s="425"/>
      <c r="J10" s="425"/>
    </row>
    <row r="11" spans="1:10" ht="15" customHeight="1" x14ac:dyDescent="0.2">
      <c r="A11" s="424" t="s">
        <v>184</v>
      </c>
      <c r="B11" s="427">
        <f>+'Sch C-4'!$E$7</f>
        <v>0</v>
      </c>
      <c r="C11" s="427">
        <f>+'Sch D'!C13</f>
        <v>0</v>
      </c>
      <c r="D11" s="427">
        <f>+'Sch D'!D13</f>
        <v>0</v>
      </c>
      <c r="E11" s="427">
        <f>SUM(B11:D11)</f>
        <v>0</v>
      </c>
      <c r="F11" s="428"/>
      <c r="G11" s="429" t="e">
        <f>VLOOKUP(F11,'Sch C-3'!$C$7:$H$62,6,FALSE)</f>
        <v>#N/A</v>
      </c>
      <c r="H11" s="427" t="e">
        <f>VLOOKUP(F11,'Sch C-3'!$C$7:$H$62,3,FALSE)*E11</f>
        <v>#N/A</v>
      </c>
      <c r="I11" s="427" t="e">
        <f>VLOOKUP(F11,'Sch C-3'!$C$7:$H$62,4,FALSE)*E11</f>
        <v>#N/A</v>
      </c>
      <c r="J11" s="427" t="e">
        <f>VLOOKUP(F11,'Sch C-3'!$C$7:$H$62,5,FALSE)*E11</f>
        <v>#N/A</v>
      </c>
    </row>
    <row r="12" spans="1:10" ht="15" customHeight="1" x14ac:dyDescent="0.2">
      <c r="A12" s="424" t="s">
        <v>185</v>
      </c>
      <c r="B12" s="427">
        <f>+'Sch C-4'!$E$8</f>
        <v>0</v>
      </c>
      <c r="C12" s="427">
        <f>+'Sch D'!C14</f>
        <v>0</v>
      </c>
      <c r="D12" s="427">
        <f>+'Sch D'!D14</f>
        <v>0</v>
      </c>
      <c r="E12" s="427">
        <f t="shared" ref="E12:E13" si="1">SUM(B12:D12)</f>
        <v>0</v>
      </c>
      <c r="F12" s="428"/>
      <c r="G12" s="429" t="e">
        <f>VLOOKUP(F12,'Sch C-3'!$C$7:$H$62,6,FALSE)</f>
        <v>#N/A</v>
      </c>
      <c r="H12" s="427" t="e">
        <f>VLOOKUP(F12,'Sch C-3'!$C$7:$H$62,3,FALSE)*E12</f>
        <v>#N/A</v>
      </c>
      <c r="I12" s="427" t="e">
        <f>VLOOKUP(F12,'Sch C-3'!$C$7:$H$62,4,FALSE)*E12</f>
        <v>#N/A</v>
      </c>
      <c r="J12" s="427" t="e">
        <f>VLOOKUP(F12,'Sch C-3'!$C$7:$H$62,5,FALSE)*E12</f>
        <v>#N/A</v>
      </c>
    </row>
    <row r="13" spans="1:10" ht="15" customHeight="1" x14ac:dyDescent="0.2">
      <c r="A13" s="424" t="s">
        <v>186</v>
      </c>
      <c r="B13" s="427">
        <f>+'Sch C-4'!$E$50</f>
        <v>0</v>
      </c>
      <c r="C13" s="427">
        <f>+'Sch D'!C15</f>
        <v>0</v>
      </c>
      <c r="D13" s="427">
        <f>+'Sch D'!D15</f>
        <v>0</v>
      </c>
      <c r="E13" s="427">
        <f t="shared" si="1"/>
        <v>0</v>
      </c>
      <c r="F13" s="428"/>
      <c r="G13" s="429" t="e">
        <f>VLOOKUP(F13,'Sch C-3'!$C$7:$H$62,6,FALSE)</f>
        <v>#N/A</v>
      </c>
      <c r="H13" s="427" t="e">
        <f>VLOOKUP(F13,'Sch C-3'!$C$7:$H$62,3,FALSE)*E13</f>
        <v>#N/A</v>
      </c>
      <c r="I13" s="427" t="e">
        <f>VLOOKUP(F13,'Sch C-3'!$C$7:$H$62,4,FALSE)*E13</f>
        <v>#N/A</v>
      </c>
      <c r="J13" s="427" t="e">
        <f>VLOOKUP(F13,'Sch C-3'!$C$7:$H$62,5,FALSE)*E13</f>
        <v>#N/A</v>
      </c>
    </row>
    <row r="14" spans="1:10" ht="15" customHeight="1" x14ac:dyDescent="0.2">
      <c r="A14" s="424" t="s">
        <v>12</v>
      </c>
      <c r="B14" s="425"/>
      <c r="C14" s="425"/>
      <c r="D14" s="425"/>
      <c r="E14" s="425"/>
      <c r="F14" s="425"/>
      <c r="G14" s="425"/>
      <c r="H14" s="425"/>
      <c r="I14" s="425"/>
      <c r="J14" s="425"/>
    </row>
    <row r="15" spans="1:10" ht="15" customHeight="1" x14ac:dyDescent="0.2">
      <c r="A15" s="424" t="s">
        <v>184</v>
      </c>
      <c r="B15" s="427">
        <f>+'Sch C-4'!$F$7</f>
        <v>0</v>
      </c>
      <c r="C15" s="427">
        <f>+'Sch D'!C17</f>
        <v>0</v>
      </c>
      <c r="D15" s="427">
        <f>+'Sch D'!D17</f>
        <v>0</v>
      </c>
      <c r="E15" s="427">
        <f>SUM(B15:D15)</f>
        <v>0</v>
      </c>
      <c r="F15" s="428"/>
      <c r="G15" s="429" t="e">
        <f>VLOOKUP(F15,'Sch C-3'!$C$7:$H$62,6,FALSE)</f>
        <v>#N/A</v>
      </c>
      <c r="H15" s="427" t="e">
        <f>VLOOKUP(F15,'Sch C-3'!$C$7:$H$62,3,FALSE)*E15</f>
        <v>#N/A</v>
      </c>
      <c r="I15" s="427" t="e">
        <f>VLOOKUP(F15,'Sch C-3'!$C$7:$H$62,4,FALSE)*E15</f>
        <v>#N/A</v>
      </c>
      <c r="J15" s="427" t="e">
        <f>VLOOKUP(F15,'Sch C-3'!$C$7:$H$62,5,FALSE)*E15</f>
        <v>#N/A</v>
      </c>
    </row>
    <row r="16" spans="1:10" ht="15" customHeight="1" x14ac:dyDescent="0.2">
      <c r="A16" s="424" t="s">
        <v>185</v>
      </c>
      <c r="B16" s="427">
        <f>+'Sch C-4'!$F$8</f>
        <v>0</v>
      </c>
      <c r="C16" s="427">
        <f>+'Sch D'!C18</f>
        <v>0</v>
      </c>
      <c r="D16" s="427">
        <f>+'Sch D'!D18</f>
        <v>0</v>
      </c>
      <c r="E16" s="427">
        <f t="shared" ref="E16:E17" si="2">SUM(B16:D16)</f>
        <v>0</v>
      </c>
      <c r="F16" s="428"/>
      <c r="G16" s="429" t="e">
        <f>VLOOKUP(F16,'Sch C-3'!$C$7:$H$62,6,FALSE)</f>
        <v>#N/A</v>
      </c>
      <c r="H16" s="427" t="e">
        <f>VLOOKUP(F16,'Sch C-3'!$C$7:$H$62,3,FALSE)*E16</f>
        <v>#N/A</v>
      </c>
      <c r="I16" s="427" t="e">
        <f>VLOOKUP(F16,'Sch C-3'!$C$7:$H$62,4,FALSE)*E16</f>
        <v>#N/A</v>
      </c>
      <c r="J16" s="427" t="e">
        <f>VLOOKUP(F16,'Sch C-3'!$C$7:$H$62,5,FALSE)*E16</f>
        <v>#N/A</v>
      </c>
    </row>
    <row r="17" spans="1:10" ht="15" customHeight="1" x14ac:dyDescent="0.2">
      <c r="A17" s="424" t="s">
        <v>186</v>
      </c>
      <c r="B17" s="427">
        <f>+'Sch C-4'!$F$50</f>
        <v>0</v>
      </c>
      <c r="C17" s="427">
        <f>+'Sch D'!C19</f>
        <v>0</v>
      </c>
      <c r="D17" s="427">
        <f>+'Sch D'!D19</f>
        <v>0</v>
      </c>
      <c r="E17" s="427">
        <f t="shared" si="2"/>
        <v>0</v>
      </c>
      <c r="F17" s="428"/>
      <c r="G17" s="429" t="e">
        <f>VLOOKUP(F17,'Sch C-3'!$C$7:$H$62,6,FALSE)</f>
        <v>#N/A</v>
      </c>
      <c r="H17" s="427" t="e">
        <f>VLOOKUP(F17,'Sch C-3'!$C$7:$H$62,3,FALSE)*E17</f>
        <v>#N/A</v>
      </c>
      <c r="I17" s="427" t="e">
        <f>VLOOKUP(F17,'Sch C-3'!$C$7:$H$62,4,FALSE)*E17</f>
        <v>#N/A</v>
      </c>
      <c r="J17" s="427" t="e">
        <f>VLOOKUP(F17,'Sch C-3'!$C$7:$H$62,5,FALSE)*E17</f>
        <v>#N/A</v>
      </c>
    </row>
    <row r="18" spans="1:10" ht="15" customHeight="1" x14ac:dyDescent="0.2">
      <c r="A18" s="424" t="s">
        <v>15</v>
      </c>
      <c r="B18" s="425"/>
      <c r="C18" s="425"/>
      <c r="D18" s="425"/>
      <c r="E18" s="425"/>
      <c r="F18" s="425"/>
      <c r="G18" s="425"/>
      <c r="H18" s="425"/>
      <c r="I18" s="425"/>
      <c r="J18" s="425"/>
    </row>
    <row r="19" spans="1:10" ht="15" customHeight="1" x14ac:dyDescent="0.2">
      <c r="A19" s="424" t="s">
        <v>184</v>
      </c>
      <c r="B19" s="427">
        <f>+'Sch C-4'!$G$7</f>
        <v>0</v>
      </c>
      <c r="C19" s="427">
        <f>+'Sch D'!C21</f>
        <v>0</v>
      </c>
      <c r="D19" s="427">
        <f>+'Sch D'!D21</f>
        <v>0</v>
      </c>
      <c r="E19" s="427">
        <f>SUM(B19:D19)</f>
        <v>0</v>
      </c>
      <c r="F19" s="428"/>
      <c r="G19" s="429" t="e">
        <f>VLOOKUP(F19,'Sch C-3'!$C$7:$H$62,6,FALSE)</f>
        <v>#N/A</v>
      </c>
      <c r="H19" s="427" t="e">
        <f>VLOOKUP(F19,'Sch C-3'!$C$7:$H$62,3,FALSE)*E19</f>
        <v>#N/A</v>
      </c>
      <c r="I19" s="427" t="e">
        <f>VLOOKUP(F19,'Sch C-3'!$C$7:$H$62,4,FALSE)*E19</f>
        <v>#N/A</v>
      </c>
      <c r="J19" s="427" t="e">
        <f>VLOOKUP(F19,'Sch C-3'!$C$7:$H$62,5,FALSE)*E19</f>
        <v>#N/A</v>
      </c>
    </row>
    <row r="20" spans="1:10" ht="15" customHeight="1" x14ac:dyDescent="0.2">
      <c r="A20" s="424" t="s">
        <v>185</v>
      </c>
      <c r="B20" s="427">
        <f>+'Sch C-4'!$G$8</f>
        <v>0</v>
      </c>
      <c r="C20" s="427">
        <f>+'Sch D'!C22</f>
        <v>0</v>
      </c>
      <c r="D20" s="427">
        <f>+'Sch D'!D22</f>
        <v>0</v>
      </c>
      <c r="E20" s="427">
        <f t="shared" ref="E20:E21" si="3">SUM(B20:D20)</f>
        <v>0</v>
      </c>
      <c r="F20" s="428"/>
      <c r="G20" s="429" t="e">
        <f>VLOOKUP(F20,'Sch C-3'!$C$7:$H$62,6,FALSE)</f>
        <v>#N/A</v>
      </c>
      <c r="H20" s="427" t="e">
        <f>VLOOKUP(F20,'Sch C-3'!$C$7:$H$62,3,FALSE)*E20</f>
        <v>#N/A</v>
      </c>
      <c r="I20" s="427" t="e">
        <f>VLOOKUP(F20,'Sch C-3'!$C$7:$H$62,4,FALSE)*E20</f>
        <v>#N/A</v>
      </c>
      <c r="J20" s="427" t="e">
        <f>VLOOKUP(F20,'Sch C-3'!$C$7:$H$62,5,FALSE)*E20</f>
        <v>#N/A</v>
      </c>
    </row>
    <row r="21" spans="1:10" ht="15" customHeight="1" x14ac:dyDescent="0.2">
      <c r="A21" s="424" t="s">
        <v>186</v>
      </c>
      <c r="B21" s="427">
        <f>+'Sch C-4'!$G$50</f>
        <v>0</v>
      </c>
      <c r="C21" s="427">
        <f>+'Sch D'!C23</f>
        <v>0</v>
      </c>
      <c r="D21" s="427">
        <f>+'Sch D'!D23</f>
        <v>0</v>
      </c>
      <c r="E21" s="427">
        <f t="shared" si="3"/>
        <v>0</v>
      </c>
      <c r="F21" s="428"/>
      <c r="G21" s="429" t="e">
        <f>VLOOKUP(F21,'Sch C-3'!$C$7:$H$62,6,FALSE)</f>
        <v>#N/A</v>
      </c>
      <c r="H21" s="427" t="e">
        <f>VLOOKUP(F21,'Sch C-3'!$C$7:$H$62,3,FALSE)*E21</f>
        <v>#N/A</v>
      </c>
      <c r="I21" s="427" t="e">
        <f>VLOOKUP(F21,'Sch C-3'!$C$7:$H$62,4,FALSE)*E21</f>
        <v>#N/A</v>
      </c>
      <c r="J21" s="427" t="e">
        <f>VLOOKUP(F21,'Sch C-3'!$C$7:$H$62,5,FALSE)*E21</f>
        <v>#N/A</v>
      </c>
    </row>
    <row r="22" spans="1:10" ht="15" customHeight="1" x14ac:dyDescent="0.2">
      <c r="A22" s="424" t="s">
        <v>18</v>
      </c>
      <c r="B22" s="425"/>
      <c r="C22" s="425"/>
      <c r="D22" s="425"/>
      <c r="E22" s="425"/>
      <c r="F22" s="425"/>
      <c r="G22" s="425"/>
      <c r="H22" s="425"/>
      <c r="I22" s="425"/>
      <c r="J22" s="425"/>
    </row>
    <row r="23" spans="1:10" ht="15" customHeight="1" x14ac:dyDescent="0.2">
      <c r="A23" s="424" t="s">
        <v>184</v>
      </c>
      <c r="B23" s="427">
        <f>+'Sch C-4'!$H$7</f>
        <v>0</v>
      </c>
      <c r="C23" s="427">
        <f>+'Sch D'!C25</f>
        <v>0</v>
      </c>
      <c r="D23" s="427">
        <f>+'Sch D'!D25</f>
        <v>0</v>
      </c>
      <c r="E23" s="427">
        <f>SUM(B23:D23)</f>
        <v>0</v>
      </c>
      <c r="F23" s="428"/>
      <c r="G23" s="429" t="e">
        <f>VLOOKUP(F23,'Sch C-3'!$C$7:$H$62,6,FALSE)</f>
        <v>#N/A</v>
      </c>
      <c r="H23" s="427" t="e">
        <f>VLOOKUP(F23,'Sch C-3'!$C$7:$H$62,3,FALSE)*E23</f>
        <v>#N/A</v>
      </c>
      <c r="I23" s="427" t="e">
        <f>VLOOKUP(F23,'Sch C-3'!$C$7:$H$62,4,FALSE)*E23</f>
        <v>#N/A</v>
      </c>
      <c r="J23" s="427" t="e">
        <f>VLOOKUP(F23,'Sch C-3'!$C$7:$H$62,5,FALSE)*E23</f>
        <v>#N/A</v>
      </c>
    </row>
    <row r="24" spans="1:10" ht="15" customHeight="1" x14ac:dyDescent="0.2">
      <c r="A24" s="424" t="s">
        <v>185</v>
      </c>
      <c r="B24" s="427">
        <f>+'Sch C-4'!$H$8</f>
        <v>0</v>
      </c>
      <c r="C24" s="427">
        <f>+'Sch D'!C26</f>
        <v>0</v>
      </c>
      <c r="D24" s="427">
        <f>+'Sch D'!D26</f>
        <v>0</v>
      </c>
      <c r="E24" s="427">
        <f t="shared" ref="E24:E25" si="4">SUM(B24:D24)</f>
        <v>0</v>
      </c>
      <c r="F24" s="428"/>
      <c r="G24" s="429" t="e">
        <f>VLOOKUP(F24,'Sch C-3'!$C$7:$H$62,6,FALSE)</f>
        <v>#N/A</v>
      </c>
      <c r="H24" s="427" t="e">
        <f>VLOOKUP(F24,'Sch C-3'!$C$7:$H$62,3,FALSE)*E24</f>
        <v>#N/A</v>
      </c>
      <c r="I24" s="427" t="e">
        <f>VLOOKUP(F24,'Sch C-3'!$C$7:$H$62,4,FALSE)*E24</f>
        <v>#N/A</v>
      </c>
      <c r="J24" s="427" t="e">
        <f>VLOOKUP(F24,'Sch C-3'!$C$7:$H$62,5,FALSE)*E24</f>
        <v>#N/A</v>
      </c>
    </row>
    <row r="25" spans="1:10" ht="15" customHeight="1" x14ac:dyDescent="0.2">
      <c r="A25" s="424" t="s">
        <v>186</v>
      </c>
      <c r="B25" s="427">
        <f>+'Sch C-4'!$H$50</f>
        <v>0</v>
      </c>
      <c r="C25" s="427">
        <f>+'Sch D'!C27</f>
        <v>0</v>
      </c>
      <c r="D25" s="427">
        <f>+'Sch D'!D27</f>
        <v>0</v>
      </c>
      <c r="E25" s="427">
        <f t="shared" si="4"/>
        <v>0</v>
      </c>
      <c r="F25" s="428"/>
      <c r="G25" s="429" t="e">
        <f>VLOOKUP(F25,'Sch C-3'!$C$7:$H$62,6,FALSE)</f>
        <v>#N/A</v>
      </c>
      <c r="H25" s="427" t="e">
        <f>VLOOKUP(F25,'Sch C-3'!$C$7:$H$62,3,FALSE)*E25</f>
        <v>#N/A</v>
      </c>
      <c r="I25" s="427" t="e">
        <f>VLOOKUP(F25,'Sch C-3'!$C$7:$H$62,4,FALSE)*E25</f>
        <v>#N/A</v>
      </c>
      <c r="J25" s="427" t="e">
        <f>VLOOKUP(F25,'Sch C-3'!$C$7:$H$62,5,FALSE)*E25</f>
        <v>#N/A</v>
      </c>
    </row>
    <row r="26" spans="1:10" ht="15" customHeight="1" x14ac:dyDescent="0.2">
      <c r="A26" s="424" t="s">
        <v>21</v>
      </c>
      <c r="B26" s="425"/>
      <c r="C26" s="425"/>
      <c r="D26" s="425"/>
      <c r="E26" s="425"/>
      <c r="F26" s="425"/>
      <c r="G26" s="425"/>
      <c r="H26" s="425"/>
      <c r="I26" s="425"/>
      <c r="J26" s="425"/>
    </row>
    <row r="27" spans="1:10" ht="15" customHeight="1" x14ac:dyDescent="0.2">
      <c r="A27" s="424" t="s">
        <v>184</v>
      </c>
      <c r="B27" s="427">
        <f>+'Sch C-4'!$I$7</f>
        <v>0</v>
      </c>
      <c r="C27" s="427">
        <f>+'Sch D'!C29</f>
        <v>0</v>
      </c>
      <c r="D27" s="427">
        <f>+'Sch D'!D29</f>
        <v>0</v>
      </c>
      <c r="E27" s="427">
        <f>SUM(B27:D27)</f>
        <v>0</v>
      </c>
      <c r="F27" s="428"/>
      <c r="G27" s="429" t="e">
        <f>VLOOKUP(F27,'Sch C-3'!$C$7:$H$62,6,FALSE)</f>
        <v>#N/A</v>
      </c>
      <c r="H27" s="427" t="e">
        <f>VLOOKUP(F27,'Sch C-3'!$C$7:$H$62,3,FALSE)*E27</f>
        <v>#N/A</v>
      </c>
      <c r="I27" s="427" t="e">
        <f>VLOOKUP(F27,'Sch C-3'!$C$7:$H$62,4,FALSE)*E27</f>
        <v>#N/A</v>
      </c>
      <c r="J27" s="427" t="e">
        <f>VLOOKUP(F27,'Sch C-3'!$C$7:$H$62,5,FALSE)*E27</f>
        <v>#N/A</v>
      </c>
    </row>
    <row r="28" spans="1:10" ht="15" customHeight="1" x14ac:dyDescent="0.2">
      <c r="A28" s="424" t="s">
        <v>185</v>
      </c>
      <c r="B28" s="427">
        <f>+'Sch C-4'!$I$8</f>
        <v>0</v>
      </c>
      <c r="C28" s="427">
        <f>+'Sch D'!C30</f>
        <v>0</v>
      </c>
      <c r="D28" s="427">
        <f>+'Sch D'!D30</f>
        <v>0</v>
      </c>
      <c r="E28" s="427">
        <f t="shared" ref="E28:E37" si="5">SUM(B28:D28)</f>
        <v>0</v>
      </c>
      <c r="F28" s="428"/>
      <c r="G28" s="429" t="e">
        <f>VLOOKUP(F28,'Sch C-3'!$C$7:$H$62,6,FALSE)</f>
        <v>#N/A</v>
      </c>
      <c r="H28" s="427" t="e">
        <f>VLOOKUP(F28,'Sch C-3'!$C$7:$H$62,3,FALSE)*E28</f>
        <v>#N/A</v>
      </c>
      <c r="I28" s="427" t="e">
        <f>VLOOKUP(F28,'Sch C-3'!$C$7:$H$62,4,FALSE)*E28</f>
        <v>#N/A</v>
      </c>
      <c r="J28" s="427" t="e">
        <f>VLOOKUP(F28,'Sch C-3'!$C$7:$H$62,5,FALSE)*E28</f>
        <v>#N/A</v>
      </c>
    </row>
    <row r="29" spans="1:10" ht="15" customHeight="1" x14ac:dyDescent="0.2">
      <c r="A29" s="424" t="s">
        <v>187</v>
      </c>
      <c r="B29" s="427">
        <f>+'Sch C-4'!I41</f>
        <v>0</v>
      </c>
      <c r="C29" s="427">
        <f>+'Sch D'!C31</f>
        <v>0</v>
      </c>
      <c r="D29" s="427">
        <f>+'Sch D'!D31</f>
        <v>0</v>
      </c>
      <c r="E29" s="427">
        <f t="shared" si="5"/>
        <v>0</v>
      </c>
      <c r="F29" s="428"/>
      <c r="G29" s="429" t="e">
        <f>VLOOKUP(F29,'Sch C-3'!$C$7:$H$62,6,FALSE)</f>
        <v>#N/A</v>
      </c>
      <c r="H29" s="427" t="e">
        <f>VLOOKUP(F29,'Sch C-3'!$C$7:$H$62,3,FALSE)*E29</f>
        <v>#N/A</v>
      </c>
      <c r="I29" s="427" t="e">
        <f>VLOOKUP(F29,'Sch C-3'!$C$7:$H$62,4,FALSE)*E29</f>
        <v>#N/A</v>
      </c>
      <c r="J29" s="427" t="e">
        <f>VLOOKUP(F29,'Sch C-3'!$C$7:$H$62,5,FALSE)*E29</f>
        <v>#N/A</v>
      </c>
    </row>
    <row r="30" spans="1:10" ht="15" customHeight="1" x14ac:dyDescent="0.2">
      <c r="A30" s="424" t="s">
        <v>186</v>
      </c>
      <c r="B30" s="427">
        <f>+'Sch C-4'!$I$50-B29</f>
        <v>0</v>
      </c>
      <c r="C30" s="427">
        <f>+'Sch D'!C32</f>
        <v>0</v>
      </c>
      <c r="D30" s="427">
        <f>+'Sch D'!D32</f>
        <v>0</v>
      </c>
      <c r="E30" s="427">
        <f t="shared" si="5"/>
        <v>0</v>
      </c>
      <c r="F30" s="428"/>
      <c r="G30" s="429" t="e">
        <f>VLOOKUP(F30,'Sch C-3'!$C$7:$H$62,6,FALSE)</f>
        <v>#N/A</v>
      </c>
      <c r="H30" s="427" t="e">
        <f>VLOOKUP(F30,'Sch C-3'!$C$7:$H$62,3,FALSE)*E30</f>
        <v>#N/A</v>
      </c>
      <c r="I30" s="427" t="e">
        <f>VLOOKUP(F30,'Sch C-3'!$C$7:$H$62,4,FALSE)*E30</f>
        <v>#N/A</v>
      </c>
      <c r="J30" s="427" t="e">
        <f>VLOOKUP(F30,'Sch C-3'!$C$7:$H$62,5,FALSE)*E30</f>
        <v>#N/A</v>
      </c>
    </row>
    <row r="31" spans="1:10" ht="15" customHeight="1" x14ac:dyDescent="0.2">
      <c r="A31" s="424" t="s">
        <v>19</v>
      </c>
      <c r="B31" s="427">
        <f>+'Sch C-4'!J51</f>
        <v>0</v>
      </c>
      <c r="C31" s="427">
        <f>+'Sch D'!C33</f>
        <v>0</v>
      </c>
      <c r="D31" s="427">
        <f>+'Sch D'!D33</f>
        <v>0</v>
      </c>
      <c r="E31" s="427">
        <f t="shared" si="5"/>
        <v>0</v>
      </c>
      <c r="F31" s="427">
        <v>10</v>
      </c>
      <c r="G31" s="429" t="str">
        <f>VLOOKUP(F31,'Sch C-3'!$C$7:$H$62,6,FALSE)</f>
        <v>Property</v>
      </c>
      <c r="H31" s="427">
        <f>VLOOKUP(F31,'Sch C-3'!$C$7:$H$62,3,FALSE)*E31</f>
        <v>0</v>
      </c>
      <c r="I31" s="427">
        <f>VLOOKUP(F31,'Sch C-3'!$C$7:$H$62,4,FALSE)*E31</f>
        <v>0</v>
      </c>
      <c r="J31" s="427">
        <f>VLOOKUP(F31,'Sch C-3'!$C$7:$H$62,5,FALSE)*E31</f>
        <v>0</v>
      </c>
    </row>
    <row r="32" spans="1:10" ht="15" customHeight="1" x14ac:dyDescent="0.2">
      <c r="A32" s="424" t="s">
        <v>25</v>
      </c>
      <c r="B32" s="425"/>
      <c r="C32" s="425"/>
      <c r="D32" s="425"/>
      <c r="E32" s="425"/>
      <c r="F32" s="425"/>
      <c r="G32" s="425"/>
      <c r="H32" s="425"/>
      <c r="I32" s="425"/>
      <c r="J32" s="425"/>
    </row>
    <row r="33" spans="1:11" ht="15" customHeight="1" x14ac:dyDescent="0.2">
      <c r="A33" s="424" t="s">
        <v>188</v>
      </c>
      <c r="B33" s="428"/>
      <c r="C33" s="427">
        <f>+'Sch D'!C35</f>
        <v>0</v>
      </c>
      <c r="D33" s="427">
        <f>+'Sch D'!D35</f>
        <v>0</v>
      </c>
      <c r="E33" s="427">
        <f>SUM(B33:D33)</f>
        <v>0</v>
      </c>
      <c r="F33" s="428">
        <v>21</v>
      </c>
      <c r="G33" s="429" t="str">
        <f>VLOOKUP(F33,'Sch C-3'!$C$7:$H$62,6,FALSE)</f>
        <v>QRTP Direct</v>
      </c>
      <c r="H33" s="427">
        <f>VLOOKUP(F33,'Sch C-3'!$C$7:$H$62,3,FALSE)*E33</f>
        <v>0</v>
      </c>
      <c r="I33" s="427">
        <f>VLOOKUP(F33,'Sch C-3'!$C$7:$H$62,4,FALSE)*E33</f>
        <v>0</v>
      </c>
      <c r="J33" s="427">
        <f>VLOOKUP(F33,'Sch C-3'!$C$7:$H$62,5,FALSE)*E33</f>
        <v>0</v>
      </c>
    </row>
    <row r="34" spans="1:11" ht="15" customHeight="1" x14ac:dyDescent="0.2">
      <c r="A34" s="424" t="s">
        <v>189</v>
      </c>
      <c r="B34" s="427">
        <f>'Sch C-4'!K51-'Sch C-1'!B33</f>
        <v>0</v>
      </c>
      <c r="C34" s="427">
        <f>+'Sch D'!C36</f>
        <v>0</v>
      </c>
      <c r="D34" s="427">
        <f>+'Sch D'!D36</f>
        <v>0</v>
      </c>
      <c r="E34" s="427">
        <f t="shared" ref="E34" si="6">SUM(B34:D34)</f>
        <v>0</v>
      </c>
      <c r="F34" s="428">
        <v>21</v>
      </c>
      <c r="G34" s="429" t="str">
        <f>VLOOKUP(F34,'Sch C-3'!$C$7:$H$62,6,FALSE)</f>
        <v>QRTP Direct</v>
      </c>
      <c r="H34" s="427">
        <f>VLOOKUP(F34,'Sch C-3'!$C$7:$H$62,3,FALSE)*E34</f>
        <v>0</v>
      </c>
      <c r="I34" s="427">
        <f>VLOOKUP(F34,'Sch C-3'!$C$7:$H$62,4,FALSE)*E34</f>
        <v>0</v>
      </c>
      <c r="J34" s="427">
        <f>VLOOKUP(F34,'Sch C-3'!$C$7:$H$62,5,FALSE)*E34</f>
        <v>0</v>
      </c>
    </row>
    <row r="35" spans="1:11" ht="15" customHeight="1" x14ac:dyDescent="0.2">
      <c r="A35" s="424" t="s">
        <v>27</v>
      </c>
      <c r="B35" s="425"/>
      <c r="C35" s="425"/>
      <c r="D35" s="425"/>
      <c r="E35" s="425"/>
      <c r="F35" s="425"/>
      <c r="G35" s="425"/>
      <c r="H35" s="425"/>
      <c r="I35" s="425"/>
      <c r="J35" s="425"/>
    </row>
    <row r="36" spans="1:11" ht="15" customHeight="1" x14ac:dyDescent="0.2">
      <c r="A36" s="424" t="s">
        <v>188</v>
      </c>
      <c r="B36" s="428"/>
      <c r="C36" s="427">
        <f>+'Sch D'!C38</f>
        <v>0</v>
      </c>
      <c r="D36" s="427">
        <f>+'Sch D'!D38</f>
        <v>0</v>
      </c>
      <c r="E36" s="427">
        <f t="shared" si="5"/>
        <v>0</v>
      </c>
      <c r="F36" s="428">
        <v>22</v>
      </c>
      <c r="G36" s="429" t="str">
        <f>VLOOKUP(F36,'Sch C-3'!$C$7:$H$62,6,FALSE)</f>
        <v>Non-PRTF Direct</v>
      </c>
      <c r="H36" s="427">
        <f>VLOOKUP(F36,'Sch C-3'!$C$7:$H$62,3,FALSE)*E36</f>
        <v>0</v>
      </c>
      <c r="I36" s="427">
        <f>VLOOKUP(F36,'Sch C-3'!$C$7:$H$62,4,FALSE)*E36</f>
        <v>0</v>
      </c>
      <c r="J36" s="427">
        <f>VLOOKUP(F36,'Sch C-3'!$C$7:$H$62,5,FALSE)*E36</f>
        <v>0</v>
      </c>
    </row>
    <row r="37" spans="1:11" ht="15" customHeight="1" x14ac:dyDescent="0.2">
      <c r="A37" s="424" t="s">
        <v>190</v>
      </c>
      <c r="B37" s="427">
        <f>'Sch C-4'!L51-'Sch C-1'!B36</f>
        <v>0</v>
      </c>
      <c r="C37" s="427">
        <f>+'Sch D'!C39</f>
        <v>0</v>
      </c>
      <c r="D37" s="427">
        <f>+'Sch D'!D39</f>
        <v>0</v>
      </c>
      <c r="E37" s="427">
        <f t="shared" si="5"/>
        <v>0</v>
      </c>
      <c r="F37" s="428">
        <v>22</v>
      </c>
      <c r="G37" s="429" t="str">
        <f>VLOOKUP(F37,'Sch C-3'!$C$7:$H$62,6,FALSE)</f>
        <v>Non-PRTF Direct</v>
      </c>
      <c r="H37" s="427">
        <f>VLOOKUP(F37,'Sch C-3'!$C$7:$H$62,3,FALSE)*E37</f>
        <v>0</v>
      </c>
      <c r="I37" s="427">
        <f>VLOOKUP(F37,'Sch C-3'!$C$7:$H$62,4,FALSE)*E37</f>
        <v>0</v>
      </c>
      <c r="J37" s="427">
        <f>VLOOKUP(F37,'Sch C-3'!$C$7:$H$62,5,FALSE)*E37</f>
        <v>0</v>
      </c>
    </row>
    <row r="38" spans="1:11" ht="15" customHeight="1" thickBot="1" x14ac:dyDescent="0.25">
      <c r="A38" s="430" t="s">
        <v>37</v>
      </c>
      <c r="B38" s="431">
        <f>SUM(B6:B37)</f>
        <v>0</v>
      </c>
      <c r="C38" s="431">
        <f t="shared" ref="C38:E38" si="7">SUM(C6:C37)</f>
        <v>0</v>
      </c>
      <c r="D38" s="431">
        <f t="shared" si="7"/>
        <v>0</v>
      </c>
      <c r="E38" s="431">
        <f t="shared" si="7"/>
        <v>0</v>
      </c>
      <c r="F38" s="432"/>
      <c r="G38" s="433"/>
      <c r="H38" s="431" t="e">
        <f t="shared" ref="H38:J38" si="8">SUM(H6:H37)</f>
        <v>#N/A</v>
      </c>
      <c r="I38" s="431" t="e">
        <f t="shared" si="8"/>
        <v>#N/A</v>
      </c>
      <c r="J38" s="431" t="e">
        <f t="shared" si="8"/>
        <v>#N/A</v>
      </c>
    </row>
    <row r="39" spans="1:11" ht="15" customHeight="1" thickTop="1" x14ac:dyDescent="0.2"/>
    <row r="40" spans="1:11" ht="15" customHeight="1" x14ac:dyDescent="0.2"/>
    <row r="41" spans="1:11" s="20" customFormat="1" ht="15" customHeight="1" x14ac:dyDescent="0.2">
      <c r="A41" s="19" t="s">
        <v>191</v>
      </c>
      <c r="B41" s="19"/>
      <c r="C41" s="19"/>
      <c r="G41" s="21"/>
    </row>
    <row r="42" spans="1:11" s="20" customFormat="1" ht="15" customHeight="1" x14ac:dyDescent="0.2">
      <c r="A42" s="19"/>
      <c r="B42" s="19"/>
      <c r="C42" s="19"/>
      <c r="G42" s="21"/>
      <c r="K42" s="22" t="s">
        <v>192</v>
      </c>
    </row>
    <row r="43" spans="1:11" s="20" customFormat="1" ht="15" customHeight="1" x14ac:dyDescent="0.2">
      <c r="A43" s="23" t="str">
        <f>A6</f>
        <v>Allocable Administration</v>
      </c>
      <c r="B43" s="24">
        <f>SUM(B7:B9)</f>
        <v>0</v>
      </c>
      <c r="C43" s="24">
        <f>SUM(C7:C9)</f>
        <v>0</v>
      </c>
      <c r="D43" s="24">
        <f>SUM(D7:D9)</f>
        <v>0</v>
      </c>
      <c r="E43" s="24">
        <f>SUM(E7:E9)</f>
        <v>0</v>
      </c>
      <c r="G43" s="21"/>
      <c r="H43" s="24" t="e">
        <f>SUM(H7:H9)</f>
        <v>#N/A</v>
      </c>
      <c r="I43" s="24" t="e">
        <f t="shared" ref="I43:J43" si="9">SUM(I7:I9)</f>
        <v>#N/A</v>
      </c>
      <c r="J43" s="24" t="e">
        <f t="shared" si="9"/>
        <v>#N/A</v>
      </c>
      <c r="K43" s="24" t="e">
        <f t="shared" ref="K43:K51" si="10">E43-SUM(H43:J43)</f>
        <v>#N/A</v>
      </c>
    </row>
    <row r="44" spans="1:11" s="20" customFormat="1" ht="15" customHeight="1" x14ac:dyDescent="0.2">
      <c r="A44" s="23" t="str">
        <f>A10</f>
        <v>Direct PRTF Administration</v>
      </c>
      <c r="B44" s="24">
        <f>SUM(B11:B13)</f>
        <v>0</v>
      </c>
      <c r="C44" s="24">
        <f>SUM(C11:C13)</f>
        <v>0</v>
      </c>
      <c r="D44" s="24">
        <f>SUM(D11:D13)</f>
        <v>0</v>
      </c>
      <c r="E44" s="24">
        <f>SUM(E11:E13)</f>
        <v>0</v>
      </c>
      <c r="G44" s="21"/>
      <c r="H44" s="24" t="e">
        <f>SUM(H11:H13)</f>
        <v>#N/A</v>
      </c>
      <c r="I44" s="24" t="e">
        <f t="shared" ref="I44:J44" si="11">SUM(I11:I13)</f>
        <v>#N/A</v>
      </c>
      <c r="J44" s="24" t="e">
        <f t="shared" si="11"/>
        <v>#N/A</v>
      </c>
      <c r="K44" s="24" t="e">
        <f t="shared" si="10"/>
        <v>#N/A</v>
      </c>
    </row>
    <row r="45" spans="1:11" s="20" customFormat="1" ht="15" customHeight="1" x14ac:dyDescent="0.2">
      <c r="A45" s="23" t="str">
        <f>A14</f>
        <v>Direct Care</v>
      </c>
      <c r="B45" s="24">
        <f>SUM(B15:B17)</f>
        <v>0</v>
      </c>
      <c r="C45" s="24">
        <f>SUM(C15:C17)</f>
        <v>0</v>
      </c>
      <c r="D45" s="24">
        <f>SUM(D15:D17)</f>
        <v>0</v>
      </c>
      <c r="E45" s="24">
        <f>SUM(E15:E17)</f>
        <v>0</v>
      </c>
      <c r="G45" s="21"/>
      <c r="H45" s="24" t="e">
        <f>SUM(H15:H17)</f>
        <v>#N/A</v>
      </c>
      <c r="I45" s="24" t="e">
        <f t="shared" ref="I45:J45" si="12">SUM(I15:I17)</f>
        <v>#N/A</v>
      </c>
      <c r="J45" s="24" t="e">
        <f t="shared" si="12"/>
        <v>#N/A</v>
      </c>
      <c r="K45" s="24" t="e">
        <f t="shared" si="10"/>
        <v>#N/A</v>
      </c>
    </row>
    <row r="46" spans="1:11" s="20" customFormat="1" ht="15" customHeight="1" x14ac:dyDescent="0.2">
      <c r="A46" s="23" t="str">
        <f>A18</f>
        <v>Dietary</v>
      </c>
      <c r="B46" s="24">
        <f>SUM(B19:B21)</f>
        <v>0</v>
      </c>
      <c r="C46" s="24">
        <f>SUM(C19:C21)</f>
        <v>0</v>
      </c>
      <c r="D46" s="24">
        <f>SUM(D19:D21)</f>
        <v>0</v>
      </c>
      <c r="E46" s="24">
        <f>SUM(E19:E21)</f>
        <v>0</v>
      </c>
      <c r="G46" s="21"/>
      <c r="H46" s="24" t="e">
        <f>SUM(H19:H21)</f>
        <v>#N/A</v>
      </c>
      <c r="I46" s="24" t="e">
        <f t="shared" ref="I46:J46" si="13">SUM(I19:I21)</f>
        <v>#N/A</v>
      </c>
      <c r="J46" s="24" t="e">
        <f t="shared" si="13"/>
        <v>#N/A</v>
      </c>
      <c r="K46" s="24" t="e">
        <f t="shared" si="10"/>
        <v>#N/A</v>
      </c>
    </row>
    <row r="47" spans="1:11" s="20" customFormat="1" ht="15" customHeight="1" x14ac:dyDescent="0.2">
      <c r="A47" s="23" t="str">
        <f>A22</f>
        <v>Laundry</v>
      </c>
      <c r="B47" s="24">
        <f>SUM(B23:B25)</f>
        <v>0</v>
      </c>
      <c r="C47" s="24">
        <f>SUM(C23:C25)</f>
        <v>0</v>
      </c>
      <c r="D47" s="24">
        <f>SUM(D23:D25)</f>
        <v>0</v>
      </c>
      <c r="E47" s="24">
        <f>SUM(E23:E25)</f>
        <v>0</v>
      </c>
      <c r="G47" s="21"/>
      <c r="H47" s="24" t="e">
        <f>SUM(H23:H25)</f>
        <v>#N/A</v>
      </c>
      <c r="I47" s="24" t="e">
        <f t="shared" ref="I47:J47" si="14">SUM(I23:I25)</f>
        <v>#N/A</v>
      </c>
      <c r="J47" s="24" t="e">
        <f t="shared" si="14"/>
        <v>#N/A</v>
      </c>
      <c r="K47" s="24" t="e">
        <f t="shared" si="10"/>
        <v>#N/A</v>
      </c>
    </row>
    <row r="48" spans="1:11" s="20" customFormat="1" ht="15" customHeight="1" x14ac:dyDescent="0.2">
      <c r="A48" s="23" t="str">
        <f>A26</f>
        <v>Plant and Housekeeping</v>
      </c>
      <c r="B48" s="24">
        <f>SUM(B27:B30)</f>
        <v>0</v>
      </c>
      <c r="C48" s="24">
        <f>SUM(C27:C30)</f>
        <v>0</v>
      </c>
      <c r="D48" s="24">
        <f>SUM(D27:D30)</f>
        <v>0</v>
      </c>
      <c r="E48" s="24">
        <f>SUM(E27:E30)</f>
        <v>0</v>
      </c>
      <c r="G48" s="21"/>
      <c r="H48" s="24" t="e">
        <f>SUM(H27:H30)</f>
        <v>#N/A</v>
      </c>
      <c r="I48" s="24" t="e">
        <f t="shared" ref="I48:J48" si="15">SUM(I27:I30)</f>
        <v>#N/A</v>
      </c>
      <c r="J48" s="24" t="e">
        <f t="shared" si="15"/>
        <v>#N/A</v>
      </c>
      <c r="K48" s="24" t="e">
        <f t="shared" si="10"/>
        <v>#N/A</v>
      </c>
    </row>
    <row r="49" spans="1:11" s="20" customFormat="1" ht="15" customHeight="1" x14ac:dyDescent="0.2">
      <c r="A49" s="23" t="str">
        <f>A31</f>
        <v>Property Costs</v>
      </c>
      <c r="B49" s="24">
        <f>B31</f>
        <v>0</v>
      </c>
      <c r="C49" s="24">
        <f>C31</f>
        <v>0</v>
      </c>
      <c r="D49" s="24">
        <f>D31</f>
        <v>0</v>
      </c>
      <c r="E49" s="24">
        <f>E31</f>
        <v>0</v>
      </c>
      <c r="G49" s="21"/>
      <c r="H49" s="24">
        <f>H31</f>
        <v>0</v>
      </c>
      <c r="I49" s="24">
        <f t="shared" ref="I49:J49" si="16">I31</f>
        <v>0</v>
      </c>
      <c r="J49" s="24">
        <f t="shared" si="16"/>
        <v>0</v>
      </c>
      <c r="K49" s="24">
        <f t="shared" si="10"/>
        <v>0</v>
      </c>
    </row>
    <row r="50" spans="1:11" s="20" customFormat="1" ht="15" customHeight="1" x14ac:dyDescent="0.2">
      <c r="A50" s="23" t="s">
        <v>27</v>
      </c>
      <c r="B50" s="24">
        <f>SUM(B33:B37)</f>
        <v>0</v>
      </c>
      <c r="C50" s="24">
        <f>SUM(C33:C37)</f>
        <v>0</v>
      </c>
      <c r="D50" s="24">
        <f>SUM(D33:D37)</f>
        <v>0</v>
      </c>
      <c r="E50" s="24">
        <f>SUM(E33:E37)</f>
        <v>0</v>
      </c>
      <c r="G50" s="21"/>
      <c r="H50" s="24">
        <f>SUM(H33:H34)+SUM(H36:H37)</f>
        <v>0</v>
      </c>
      <c r="I50" s="24">
        <f t="shared" ref="I50:J50" si="17">SUM(I33:I34)+SUM(I36:I37)</f>
        <v>0</v>
      </c>
      <c r="J50" s="24">
        <f t="shared" si="17"/>
        <v>0</v>
      </c>
      <c r="K50" s="24">
        <f t="shared" si="10"/>
        <v>0</v>
      </c>
    </row>
    <row r="51" spans="1:11" s="20" customFormat="1" ht="15" customHeight="1" x14ac:dyDescent="0.2">
      <c r="A51" s="23" t="s">
        <v>32</v>
      </c>
      <c r="B51" s="434">
        <f>SUM(B43:B50)</f>
        <v>0</v>
      </c>
      <c r="C51" s="434">
        <f>SUM(C43:C50)</f>
        <v>0</v>
      </c>
      <c r="D51" s="434">
        <f>SUM(D43:D50)</f>
        <v>0</v>
      </c>
      <c r="E51" s="434">
        <f>SUM(E43:E50)</f>
        <v>0</v>
      </c>
      <c r="G51" s="21"/>
      <c r="H51" s="434" t="e">
        <f>H38</f>
        <v>#N/A</v>
      </c>
      <c r="I51" s="434" t="e">
        <f t="shared" ref="I51:J51" si="18">I38</f>
        <v>#N/A</v>
      </c>
      <c r="J51" s="434" t="e">
        <f t="shared" si="18"/>
        <v>#N/A</v>
      </c>
      <c r="K51" s="434" t="e">
        <f t="shared" si="10"/>
        <v>#N/A</v>
      </c>
    </row>
    <row r="52" spans="1:11" s="20" customFormat="1" ht="15" customHeight="1" x14ac:dyDescent="0.2">
      <c r="A52" s="23" t="s">
        <v>193</v>
      </c>
      <c r="B52" s="24">
        <f>B51-B38</f>
        <v>0</v>
      </c>
      <c r="C52" s="24">
        <f>C51-C38</f>
        <v>0</v>
      </c>
      <c r="D52" s="24">
        <f>D51-D38</f>
        <v>0</v>
      </c>
      <c r="E52" s="24">
        <f>E51-E38</f>
        <v>0</v>
      </c>
      <c r="G52" s="21"/>
      <c r="H52" s="24" t="e">
        <f>H51-SUM(H43:H50)</f>
        <v>#N/A</v>
      </c>
      <c r="I52" s="24" t="e">
        <f>I51-SUM(I43:I50)</f>
        <v>#N/A</v>
      </c>
      <c r="J52" s="24" t="e">
        <f>J51-SUM(J43:J50)</f>
        <v>#N/A</v>
      </c>
      <c r="K52" s="24" t="e">
        <f>K51-SUM(K43:K50)</f>
        <v>#N/A</v>
      </c>
    </row>
    <row r="53" spans="1:11" s="20" customFormat="1" ht="15" customHeight="1" x14ac:dyDescent="0.2">
      <c r="A53" s="23"/>
      <c r="B53" s="25" t="s">
        <v>194</v>
      </c>
      <c r="C53" s="25" t="s">
        <v>195</v>
      </c>
      <c r="D53" s="25" t="s">
        <v>196</v>
      </c>
      <c r="E53" s="19"/>
      <c r="G53" s="21"/>
    </row>
    <row r="54" spans="1:11" s="20" customFormat="1" ht="15" customHeight="1" x14ac:dyDescent="0.2">
      <c r="A54" s="23" t="s">
        <v>197</v>
      </c>
      <c r="B54" s="434">
        <f>'Sch C-4'!C51</f>
        <v>0</v>
      </c>
      <c r="C54" s="434">
        <f>'Sch D'!C40</f>
        <v>0</v>
      </c>
      <c r="D54" s="434">
        <f>'Sch D'!D40</f>
        <v>0</v>
      </c>
      <c r="E54" s="24"/>
      <c r="G54" s="21"/>
    </row>
    <row r="55" spans="1:11" s="20" customFormat="1" ht="15" customHeight="1" x14ac:dyDescent="0.2">
      <c r="A55" s="23" t="s">
        <v>198</v>
      </c>
      <c r="B55" s="24">
        <f>B54-B51</f>
        <v>0</v>
      </c>
      <c r="C55" s="24">
        <f>C54-C51</f>
        <v>0</v>
      </c>
      <c r="D55" s="24">
        <f>D54-D51</f>
        <v>0</v>
      </c>
      <c r="G55" s="21"/>
      <c r="H55" s="26"/>
      <c r="I55" s="26"/>
      <c r="J55" s="26"/>
    </row>
    <row r="56" spans="1:11" ht="15" customHeight="1" x14ac:dyDescent="0.2"/>
    <row r="57" spans="1:11" ht="15" customHeight="1" x14ac:dyDescent="0.2"/>
    <row r="58" spans="1:11" ht="15" customHeight="1" x14ac:dyDescent="0.2"/>
  </sheetData>
  <sheetProtection algorithmName="SHA-512" hashValue="nyfJgZdSnPeeYXl4TI3C8Lcd8x8q2znmU2ZVkMr06iIgT1YosawsZHjBsymqSEwTyDW9WTX+LP6thYNGESaYwg==" saltValue="3aahZG7bFrvqn/CcZ3AYUw==" spinCount="100000" sheet="1" objects="1" scenarios="1"/>
  <pageMargins left="0.75" right="0.5" top="1" bottom="1" header="0.5" footer="0.5"/>
  <pageSetup scale="6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6D3D418-2049-4E18-BBEC-9652BEEEEC52}">
          <x14:formula1>
            <xm:f>'Input List'!$D$3:$D$27</xm:f>
          </x14:formula1>
          <xm:sqref>F7:F9 F11:F13 F15:F17 F19:F21 F23:F25 F27:F30 F33:F34 F36:F37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259ae9a-2c3e-49d3-95a1-f666ae07c9fc">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6B12C56649FD4B990B2EE499218929" ma:contentTypeVersion="11" ma:contentTypeDescription="Create a new document." ma:contentTypeScope="" ma:versionID="aad6d0f96417974a6dc76fc4e20bb395">
  <xsd:schema xmlns:xsd="http://www.w3.org/2001/XMLSchema" xmlns:xs="http://www.w3.org/2001/XMLSchema" xmlns:p="http://schemas.microsoft.com/office/2006/metadata/properties" xmlns:ns1="http://schemas.microsoft.com/sharepoint/v3" xmlns:ns2="5259ae9a-2c3e-49d3-95a1-f666ae07c9fc" targetNamespace="http://schemas.microsoft.com/office/2006/metadata/properties" ma:root="true" ma:fieldsID="052d19d466aae85e2ceb56f3ac882185" ns1:_="" ns2:_="">
    <xsd:import namespace="http://schemas.microsoft.com/sharepoint/v3"/>
    <xsd:import namespace="5259ae9a-2c3e-49d3-95a1-f666ae07c9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9ae9a-2c3e-49d3-95a1-f666ae07c9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99E18-F47F-42AD-AB35-4F07341F124B}">
  <ds:schemaRefs>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5259ae9a-2c3e-49d3-95a1-f666ae07c9f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AF2BEF4-A706-49B9-8D65-4E2C6A83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59ae9a-2c3e-49d3-95a1-f666ae07c9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13D20-A524-4C24-B540-3F9AEB5B0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27</vt:i4>
      </vt:variant>
    </vt:vector>
  </HeadingPairs>
  <TitlesOfParts>
    <vt:vector size="59" baseType="lpstr">
      <vt:lpstr>Input List</vt:lpstr>
      <vt:lpstr>Data Accum</vt:lpstr>
      <vt:lpstr>Check</vt:lpstr>
      <vt:lpstr>Chklst</vt:lpstr>
      <vt:lpstr>Sch A</vt:lpstr>
      <vt:lpstr>Sch A-1</vt:lpstr>
      <vt:lpstr>Sch A-2</vt:lpstr>
      <vt:lpstr>Sch B-1</vt:lpstr>
      <vt:lpstr>Sch C-1</vt:lpstr>
      <vt:lpstr>Sch C-2a</vt:lpstr>
      <vt:lpstr>Sch C-2i</vt:lpstr>
      <vt:lpstr>Sch C-3</vt:lpstr>
      <vt:lpstr>Sch C-4</vt:lpstr>
      <vt:lpstr>Sch C-5</vt:lpstr>
      <vt:lpstr>Sch C-5a</vt:lpstr>
      <vt:lpstr>C-6</vt:lpstr>
      <vt:lpstr>C-8</vt:lpstr>
      <vt:lpstr>Sch D</vt:lpstr>
      <vt:lpstr>Sch D-1</vt:lpstr>
      <vt:lpstr>Sch D-2</vt:lpstr>
      <vt:lpstr>Sch D-5</vt:lpstr>
      <vt:lpstr>Sch D-8</vt:lpstr>
      <vt:lpstr>Sch E</vt:lpstr>
      <vt:lpstr>Sch F</vt:lpstr>
      <vt:lpstr>Sch G</vt:lpstr>
      <vt:lpstr>Sch H</vt:lpstr>
      <vt:lpstr>Sch I</vt:lpstr>
      <vt:lpstr>Sch J</vt:lpstr>
      <vt:lpstr>Sch K</vt:lpstr>
      <vt:lpstr>Sch L</vt:lpstr>
      <vt:lpstr>Sch M</vt:lpstr>
      <vt:lpstr>Sch W</vt:lpstr>
      <vt:lpstr>'C-6'!Print_Area</vt:lpstr>
      <vt:lpstr>'C-8'!Print_Area</vt:lpstr>
      <vt:lpstr>'Sch A'!Print_Area</vt:lpstr>
      <vt:lpstr>'Sch A-1'!Print_Area</vt:lpstr>
      <vt:lpstr>'Sch A-2'!Print_Area</vt:lpstr>
      <vt:lpstr>'Sch B-1'!Print_Area</vt:lpstr>
      <vt:lpstr>'Sch C-1'!Print_Area</vt:lpstr>
      <vt:lpstr>'Sch C-3'!Print_Area</vt:lpstr>
      <vt:lpstr>'Sch C-4'!Print_Area</vt:lpstr>
      <vt:lpstr>'Sch C-5'!Print_Area</vt:lpstr>
      <vt:lpstr>'Sch C-5a'!Print_Area</vt:lpstr>
      <vt:lpstr>'Sch D'!Print_Area</vt:lpstr>
      <vt:lpstr>'Sch D-1'!Print_Area</vt:lpstr>
      <vt:lpstr>'Sch D-2'!Print_Area</vt:lpstr>
      <vt:lpstr>'Sch D-8'!Print_Area</vt:lpstr>
      <vt:lpstr>'Sch E'!Print_Area</vt:lpstr>
      <vt:lpstr>'Sch F'!Print_Area</vt:lpstr>
      <vt:lpstr>'Sch G'!Print_Area</vt:lpstr>
      <vt:lpstr>'Sch I'!Print_Area</vt:lpstr>
      <vt:lpstr>'Sch J'!Print_Area</vt:lpstr>
      <vt:lpstr>'Sch K'!Print_Area</vt:lpstr>
      <vt:lpstr>'Sch L'!Print_Area</vt:lpstr>
      <vt:lpstr>'Sch M'!Print_Area</vt:lpstr>
      <vt:lpstr>'Sch D-1'!Print_Titles</vt:lpstr>
      <vt:lpstr>'Sch D-2'!Print_Titles</vt:lpstr>
      <vt:lpstr>'Sch I'!Print_Titles</vt:lpstr>
      <vt:lpstr>'Sch 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Thiel, LeeAnn G.</dc:creator>
  <cp:keywords/>
  <dc:description/>
  <cp:lastModifiedBy>Gerving, Ashley G.</cp:lastModifiedBy>
  <cp:revision/>
  <dcterms:created xsi:type="dcterms:W3CDTF">2021-07-09T23:18:40Z</dcterms:created>
  <dcterms:modified xsi:type="dcterms:W3CDTF">2024-07-11T13:51:54Z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0x0101006F6B12C56649FD4B990B2EE499218929</vt:lpwstr>
  </property>
  <property fmtid="{D5CDD505-2E9C-101B-9397-08002B2CF9AE}" pid="5" name="MediaServiceImageTags">
    <vt:lpwstr/>
  </property>
</Properties>
</file>