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DHS Website\services\medicalserv\medicaid\docs\report5\"/>
    </mc:Choice>
  </mc:AlternateContent>
  <xr:revisionPtr revIDLastSave="0" documentId="8_{C65DA656-0EE7-43CD-8AEF-FB3415E891CD}" xr6:coauthVersionLast="47" xr6:coauthVersionMax="47" xr10:uidLastSave="{00000000-0000-0000-0000-000000000000}"/>
  <workbookProtection workbookAlgorithmName="SHA-512" workbookHashValue="i39JhMY42dZRlJClU293ZB/noI5u2bIzQ5/V6v7NAp8lNRbRkDVwHj0lUxIVrAmCVuZiVcDRIKsf2RZo3yD3jA==" workbookSaltValue="NcWXvl1EbnNG5SjI1NVJGA==" workbookSpinCount="100000" lockStructure="1"/>
  <bookViews>
    <workbookView xWindow="25080" yWindow="-120" windowWidth="25440" windowHeight="15990" tabRatio="762" firstSheet="2" activeTab="2" xr2:uid="{7BD29183-E986-4F50-AEE6-AADB53FEB5B4}"/>
  </bookViews>
  <sheets>
    <sheet name="Input List" sheetId="53" state="hidden" r:id="rId1"/>
    <sheet name="Data Accum" sheetId="3" state="hidden" r:id="rId2"/>
    <sheet name="Check" sheetId="4" r:id="rId3"/>
    <sheet name="Cklist" sheetId="5" r:id="rId4"/>
    <sheet name="Sch A" sheetId="6" r:id="rId5"/>
    <sheet name="Sch A-1" sheetId="7" r:id="rId6"/>
    <sheet name="Sch A-2" sheetId="8" r:id="rId7"/>
    <sheet name="Sch B-1" sheetId="9" r:id="rId8"/>
    <sheet name="Sch B-2s" sheetId="57" r:id="rId9"/>
    <sheet name="Sch B-2a" sheetId="10" r:id="rId10"/>
    <sheet name="Sch B-2b" sheetId="11" r:id="rId11"/>
    <sheet name="Sch B-2c" sheetId="12" r:id="rId12"/>
    <sheet name="Sch B-3" sheetId="14" r:id="rId13"/>
    <sheet name="Sch C-1" sheetId="15" r:id="rId14"/>
    <sheet name="Sch C-2a" sheetId="16" r:id="rId15"/>
    <sheet name="Sch C-2c" sheetId="17" r:id="rId16"/>
    <sheet name="Sch C-2i" sheetId="18" r:id="rId17"/>
    <sheet name="Sch C-2l" sheetId="19" r:id="rId18"/>
    <sheet name="Sch C-2m" sheetId="20" r:id="rId19"/>
    <sheet name="Sch C-2n" sheetId="58" r:id="rId20"/>
    <sheet name="Sch C-3" sheetId="21" r:id="rId21"/>
    <sheet name="Sch C-4" sheetId="22" r:id="rId22"/>
    <sheet name="Sch C-5" sheetId="23" r:id="rId23"/>
    <sheet name="Sch C-6" sheetId="24" r:id="rId24"/>
    <sheet name="Sch C-7" sheetId="25" r:id="rId25"/>
    <sheet name="Sch C-8" sheetId="26" r:id="rId26"/>
    <sheet name="Sch D" sheetId="27" r:id="rId27"/>
    <sheet name="Sch D-1" sheetId="28" r:id="rId28"/>
    <sheet name="Sch D-2" sheetId="29" r:id="rId29"/>
    <sheet name="Sch D-5" sheetId="30" r:id="rId30"/>
    <sheet name="Sch D-7" sheetId="31" r:id="rId31"/>
    <sheet name="Sch D-8" sheetId="32" r:id="rId32"/>
    <sheet name="Sch E" sheetId="33" r:id="rId33"/>
    <sheet name="Sch F" sheetId="34" r:id="rId34"/>
    <sheet name="Sch F-1" sheetId="35" r:id="rId35"/>
    <sheet name="Sch G" sheetId="36" r:id="rId36"/>
    <sheet name="Sch H" sheetId="37" r:id="rId37"/>
    <sheet name="Sch I" sheetId="38" r:id="rId38"/>
    <sheet name="Sch J" sheetId="39" r:id="rId39"/>
    <sheet name="Sch K" sheetId="40" r:id="rId40"/>
    <sheet name="Sch L" sheetId="41" r:id="rId41"/>
    <sheet name="Sch O" sheetId="42" r:id="rId42"/>
    <sheet name="Sch O-1" sheetId="43" r:id="rId43"/>
    <sheet name="Sch P" sheetId="44" r:id="rId44"/>
    <sheet name="Sch Q-1" sheetId="45" r:id="rId45"/>
    <sheet name="Sch Q-2" sheetId="46" r:id="rId46"/>
    <sheet name="Sch R" sheetId="47" r:id="rId47"/>
    <sheet name="Sch S" sheetId="48" r:id="rId48"/>
    <sheet name="Sch T" sheetId="49" r:id="rId49"/>
    <sheet name="Sch U" sheetId="50" r:id="rId50"/>
    <sheet name="Sch W" sheetId="51" r:id="rId51"/>
  </sheets>
  <definedNames>
    <definedName name="Name_of_Facility">'Sch A'!$A$6</definedName>
    <definedName name="_xlnm.Print_Area" localSheetId="3">Cklist!$A$1:$F$56</definedName>
    <definedName name="_xlnm.Print_Area" localSheetId="5">'Sch A-1'!$A$8:$F$69</definedName>
    <definedName name="_xlnm.Print_Area" localSheetId="6">'Sch A-2'!$A$21:$F$63</definedName>
    <definedName name="_xlnm.Print_Area" localSheetId="7">'Sch B-1'!$A$1:$T$24</definedName>
    <definedName name="_xlnm.Print_Area" localSheetId="9">'Sch B-2a'!$A$1:$O$63</definedName>
    <definedName name="_xlnm.Print_Area" localSheetId="10">'Sch B-2b'!$A$1:$O$61</definedName>
    <definedName name="_xlnm.Print_Area" localSheetId="11">'Sch B-2c'!$A$1:$O$61</definedName>
    <definedName name="_xlnm.Print_Area" localSheetId="8">'Sch B-2s'!$A$1:$S$62</definedName>
    <definedName name="_xlnm.Print_Area" localSheetId="12">'Sch B-3'!$A$1:$L$62</definedName>
    <definedName name="_xlnm.Print_Area" localSheetId="13">'Sch C-1'!$B$1:$L$81</definedName>
    <definedName name="_xlnm.Print_Area" localSheetId="14">'Sch C-2a'!$A$1:$I$156</definedName>
    <definedName name="_xlnm.Print_Area" localSheetId="20">'Sch C-3'!$A$11:$I$100</definedName>
    <definedName name="_xlnm.Print_Area" localSheetId="21">'Sch C-4'!$C$1:$W$53</definedName>
    <definedName name="_xlnm.Print_Area" localSheetId="22">'Sch C-5'!$A$1:$F$48</definedName>
    <definedName name="_xlnm.Print_Area" localSheetId="23">'Sch C-6'!$A$1:$E$34</definedName>
    <definedName name="_xlnm.Print_Area" localSheetId="24">'Sch C-7'!$A$1:$E$31</definedName>
    <definedName name="_xlnm.Print_Area" localSheetId="26">'Sch D'!$A$1:$G$83</definedName>
    <definedName name="_xlnm.Print_Area" localSheetId="27">'Sch D-1'!$A$1:$F$227</definedName>
    <definedName name="_xlnm.Print_Area" localSheetId="28">'Sch D-2'!$A$8:$F$83</definedName>
    <definedName name="_xlnm.Print_Area" localSheetId="29">'Sch D-5'!$A$1:$I$28</definedName>
    <definedName name="_xlnm.Print_Area" localSheetId="30">'Sch D-7'!$A$1:$J$37</definedName>
    <definedName name="_xlnm.Print_Area" localSheetId="32">'Sch E'!$A$1:$G$34</definedName>
    <definedName name="_xlnm.Print_Area" localSheetId="33">'Sch F'!$A$1:$H$46</definedName>
    <definedName name="_xlnm.Print_Area" localSheetId="34">'Sch F-1'!$A$1:$I$37</definedName>
    <definedName name="_xlnm.Print_Area" localSheetId="35">'Sch G'!$A$1:$H$43</definedName>
    <definedName name="_xlnm.Print_Area" localSheetId="37">'Sch I'!$A$1:$H$74</definedName>
    <definedName name="_xlnm.Print_Area" localSheetId="38">'Sch J'!$A$1:$F$21</definedName>
    <definedName name="_xlnm.Print_Area" localSheetId="39">'Sch K'!$A$1:$F$20</definedName>
    <definedName name="_xlnm.Print_Area" localSheetId="40">'Sch L'!$A$1:$H$39</definedName>
    <definedName name="_xlnm.Print_Area" localSheetId="43">'Sch P'!$A$1:$E$39</definedName>
    <definedName name="_xlnm.Print_Area" localSheetId="44">'Sch Q-1'!$A$1:$H$45</definedName>
    <definedName name="_xlnm.Print_Area" localSheetId="45">'Sch Q-2'!$A$1:$F$78</definedName>
    <definedName name="_xlnm.Print_Area" localSheetId="46">'Sch R'!$A$11:$G$72</definedName>
    <definedName name="_xlnm.Print_Area" localSheetId="47">'Sch S'!$A$1:$I$30</definedName>
    <definedName name="_xlnm.Print_Area" localSheetId="49">'Sch U'!$A$1:$I$66</definedName>
    <definedName name="_xlnm.Print_Titles" localSheetId="5">'Sch A-1'!$1:$7</definedName>
    <definedName name="_xlnm.Print_Titles" localSheetId="6">'Sch A-2'!$1:$6</definedName>
    <definedName name="_xlnm.Print_Titles" localSheetId="13">'Sch C-1'!$A:$A</definedName>
    <definedName name="_xlnm.Print_Titles" localSheetId="20">'Sch C-3'!$1:$8</definedName>
    <definedName name="_xlnm.Print_Titles" localSheetId="21">'Sch C-4'!$A:$B</definedName>
    <definedName name="_xlnm.Print_Titles" localSheetId="27">'Sch D-1'!$1:$7</definedName>
    <definedName name="_xlnm.Print_Titles" localSheetId="28">'Sch D-2'!$1:$7</definedName>
    <definedName name="_xlnm.Print_Titles" localSheetId="37">'Sch I'!$1:$6</definedName>
    <definedName name="_xlnm.Print_Titles" localSheetId="45">'Sch Q-2'!$1:$7</definedName>
    <definedName name="_xlnm.Print_Titles" localSheetId="46">'Sch R'!$1:$10</definedName>
    <definedName name="_xlnm.Print_Titles" localSheetId="50">'Sch W'!$A:$C,'Sch W'!$1:$6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5" l="1"/>
  <c r="D39" i="23"/>
  <c r="D38" i="23"/>
  <c r="D37" i="23"/>
  <c r="D36" i="23"/>
  <c r="D35" i="23"/>
  <c r="D34" i="23"/>
  <c r="D33" i="23"/>
  <c r="D32" i="23"/>
  <c r="D31" i="23"/>
  <c r="D30" i="23"/>
  <c r="D29" i="23"/>
  <c r="D28" i="23"/>
  <c r="D27" i="23"/>
  <c r="D26" i="23"/>
  <c r="D25" i="23"/>
  <c r="D24" i="23"/>
  <c r="D80" i="15"/>
  <c r="D79" i="15"/>
  <c r="D77" i="15"/>
  <c r="D76" i="15"/>
  <c r="D74" i="15"/>
  <c r="D73" i="15"/>
  <c r="D71" i="15"/>
  <c r="D70" i="15"/>
  <c r="D67" i="15"/>
  <c r="D66" i="15"/>
  <c r="D65" i="15"/>
  <c r="D64" i="15"/>
  <c r="D63" i="15"/>
  <c r="B67" i="15"/>
  <c r="B66" i="15"/>
  <c r="B65" i="15"/>
  <c r="B63" i="15"/>
  <c r="D61" i="15"/>
  <c r="D60" i="15"/>
  <c r="D59" i="15"/>
  <c r="B61" i="15"/>
  <c r="B59" i="15"/>
  <c r="D57" i="15"/>
  <c r="D56" i="15"/>
  <c r="D55" i="15"/>
  <c r="B57" i="15"/>
  <c r="B55" i="15"/>
  <c r="D53" i="15"/>
  <c r="D52" i="15"/>
  <c r="D51" i="15"/>
  <c r="D50" i="15"/>
  <c r="B53" i="15"/>
  <c r="B52" i="15"/>
  <c r="B50" i="15"/>
  <c r="D48" i="15"/>
  <c r="B48" i="15"/>
  <c r="D46" i="15"/>
  <c r="D45" i="15"/>
  <c r="D44" i="15"/>
  <c r="B46" i="15"/>
  <c r="B44" i="15"/>
  <c r="D42" i="15"/>
  <c r="D41" i="15"/>
  <c r="D40" i="15"/>
  <c r="D39" i="15"/>
  <c r="B42" i="15"/>
  <c r="B41" i="15"/>
  <c r="B39" i="15"/>
  <c r="D36" i="15"/>
  <c r="D35" i="15"/>
  <c r="D34" i="15"/>
  <c r="B36" i="15"/>
  <c r="B34" i="15"/>
  <c r="D32" i="15"/>
  <c r="D31" i="15"/>
  <c r="D30" i="15"/>
  <c r="B32" i="15"/>
  <c r="B30" i="15"/>
  <c r="D28" i="15"/>
  <c r="D27" i="15"/>
  <c r="D26" i="15"/>
  <c r="B28" i="15"/>
  <c r="B26" i="15"/>
  <c r="D24" i="15"/>
  <c r="B24" i="15"/>
  <c r="D22" i="15"/>
  <c r="D21" i="15"/>
  <c r="D20" i="15"/>
  <c r="D19" i="15"/>
  <c r="B22" i="15"/>
  <c r="B21" i="15"/>
  <c r="B19" i="15"/>
  <c r="D17" i="15"/>
  <c r="D16" i="15"/>
  <c r="D15" i="15"/>
  <c r="D14" i="15"/>
  <c r="B17" i="15"/>
  <c r="B16" i="15"/>
  <c r="B14" i="15"/>
  <c r="D12" i="15"/>
  <c r="D11" i="15"/>
  <c r="D10" i="15"/>
  <c r="B10" i="15"/>
  <c r="H23" i="31"/>
  <c r="H22" i="28"/>
  <c r="I22" i="28" s="1"/>
  <c r="I34" i="16" l="1"/>
  <c r="I33" i="16"/>
  <c r="I32" i="16"/>
  <c r="I31" i="16"/>
  <c r="I30" i="16"/>
  <c r="I29" i="16"/>
  <c r="H34" i="16"/>
  <c r="H33" i="16"/>
  <c r="H32" i="16"/>
  <c r="H31" i="16"/>
  <c r="H30" i="16"/>
  <c r="H29" i="16"/>
  <c r="G34" i="16"/>
  <c r="G33" i="16"/>
  <c r="G32" i="16"/>
  <c r="G31" i="16"/>
  <c r="G30" i="16"/>
  <c r="G29" i="16"/>
  <c r="F34" i="16"/>
  <c r="F33" i="16"/>
  <c r="F32" i="16"/>
  <c r="F31" i="16"/>
  <c r="F30" i="16"/>
  <c r="F29" i="16"/>
  <c r="C39" i="23"/>
  <c r="C38" i="23"/>
  <c r="C37" i="23"/>
  <c r="C36" i="23"/>
  <c r="C35" i="23"/>
  <c r="C34" i="23"/>
  <c r="C33" i="23"/>
  <c r="C32" i="23"/>
  <c r="C31" i="23"/>
  <c r="C30" i="23"/>
  <c r="C29" i="23"/>
  <c r="C28" i="23"/>
  <c r="C27" i="23"/>
  <c r="C26" i="23"/>
  <c r="C25" i="23"/>
  <c r="C24" i="23"/>
  <c r="I12" i="31"/>
  <c r="I51" i="51"/>
  <c r="H51" i="51"/>
  <c r="G51" i="51"/>
  <c r="F51" i="51"/>
  <c r="E51" i="51"/>
  <c r="I44" i="51"/>
  <c r="H44" i="51"/>
  <c r="G44" i="51"/>
  <c r="F44" i="51"/>
  <c r="E44" i="51"/>
  <c r="I77" i="51"/>
  <c r="H77" i="51"/>
  <c r="G77" i="51"/>
  <c r="F77" i="51"/>
  <c r="E77" i="51"/>
  <c r="I117" i="51"/>
  <c r="H117" i="51"/>
  <c r="G117" i="51"/>
  <c r="F117" i="51"/>
  <c r="E117" i="51"/>
  <c r="I110" i="51"/>
  <c r="H110" i="51"/>
  <c r="G110" i="51"/>
  <c r="F110" i="51"/>
  <c r="E110" i="51"/>
  <c r="I143" i="51"/>
  <c r="H143" i="51"/>
  <c r="G143" i="51"/>
  <c r="F143" i="51"/>
  <c r="E143" i="51"/>
  <c r="I183" i="51"/>
  <c r="H183" i="51"/>
  <c r="G183" i="51"/>
  <c r="F183" i="51"/>
  <c r="E183" i="51"/>
  <c r="I176" i="51"/>
  <c r="H176" i="51"/>
  <c r="G176" i="51"/>
  <c r="F176" i="51"/>
  <c r="E176" i="51"/>
  <c r="Q184" i="51"/>
  <c r="Q181" i="51"/>
  <c r="Q180" i="51"/>
  <c r="Q174" i="51"/>
  <c r="Q173" i="51"/>
  <c r="Q172" i="51"/>
  <c r="Q171" i="51"/>
  <c r="Q170" i="51"/>
  <c r="Q169" i="51"/>
  <c r="Q168" i="51"/>
  <c r="Q167" i="51"/>
  <c r="Q166" i="51"/>
  <c r="Q165" i="51"/>
  <c r="Q164" i="51"/>
  <c r="Q163" i="51"/>
  <c r="Q162" i="51"/>
  <c r="Q161" i="51"/>
  <c r="Q160" i="51"/>
  <c r="Q159" i="51"/>
  <c r="Q158" i="51"/>
  <c r="Q157" i="51"/>
  <c r="Q151" i="51"/>
  <c r="Q148" i="51"/>
  <c r="Q147" i="51"/>
  <c r="Q141" i="51"/>
  <c r="Q140" i="51"/>
  <c r="Q139" i="51"/>
  <c r="Q138" i="51"/>
  <c r="Q137" i="51"/>
  <c r="Q136" i="51"/>
  <c r="Q135" i="51"/>
  <c r="Q134" i="51"/>
  <c r="Q133" i="51"/>
  <c r="Q132" i="51"/>
  <c r="Q131" i="51"/>
  <c r="Q130" i="51"/>
  <c r="Q129" i="51"/>
  <c r="Q128" i="51"/>
  <c r="Q127" i="51"/>
  <c r="Q126" i="51"/>
  <c r="Q125" i="51"/>
  <c r="Q124" i="51"/>
  <c r="Q118" i="51"/>
  <c r="Q115" i="51"/>
  <c r="Q114" i="51"/>
  <c r="Q108" i="51"/>
  <c r="Q107" i="51"/>
  <c r="Q106" i="51"/>
  <c r="Q105" i="51"/>
  <c r="Q104" i="51"/>
  <c r="Q103" i="51"/>
  <c r="Q102" i="51"/>
  <c r="Q101" i="51"/>
  <c r="Q100" i="51"/>
  <c r="Q99" i="51"/>
  <c r="Q98" i="51"/>
  <c r="Q97" i="51"/>
  <c r="Q96" i="51"/>
  <c r="Q95" i="51"/>
  <c r="Q94" i="51"/>
  <c r="Q93" i="51"/>
  <c r="Q92" i="51"/>
  <c r="Q91" i="51"/>
  <c r="Q85" i="51"/>
  <c r="Q82" i="51"/>
  <c r="Q81" i="51"/>
  <c r="Q75" i="51"/>
  <c r="Q74" i="51"/>
  <c r="Q73" i="51"/>
  <c r="Q72" i="51"/>
  <c r="Q71" i="51"/>
  <c r="Q70" i="51"/>
  <c r="Q69" i="51"/>
  <c r="Q68" i="51"/>
  <c r="Q67" i="51"/>
  <c r="Q66" i="51"/>
  <c r="Q65" i="51"/>
  <c r="Q64" i="51"/>
  <c r="Q63" i="51"/>
  <c r="Q62" i="51"/>
  <c r="Q61" i="51"/>
  <c r="Q60" i="51"/>
  <c r="Q59" i="51"/>
  <c r="Q58" i="51"/>
  <c r="Q52" i="51"/>
  <c r="Q49" i="51"/>
  <c r="Q48" i="51"/>
  <c r="I100" i="21"/>
  <c r="H100" i="21"/>
  <c r="G100" i="21"/>
  <c r="F100" i="21"/>
  <c r="E100" i="21"/>
  <c r="I98" i="21"/>
  <c r="H98" i="21"/>
  <c r="G98" i="21"/>
  <c r="F98" i="21"/>
  <c r="E98" i="21"/>
  <c r="I96" i="21"/>
  <c r="H96" i="21"/>
  <c r="G96" i="21"/>
  <c r="F96" i="21"/>
  <c r="E96" i="21"/>
  <c r="I94" i="21"/>
  <c r="H94" i="21"/>
  <c r="G94" i="21"/>
  <c r="F94" i="21"/>
  <c r="E94" i="21"/>
  <c r="I92" i="21"/>
  <c r="H92" i="21"/>
  <c r="G92" i="21"/>
  <c r="F92" i="21"/>
  <c r="E92" i="21"/>
  <c r="I90" i="21"/>
  <c r="H90" i="21"/>
  <c r="G90" i="21"/>
  <c r="F90" i="21"/>
  <c r="E90" i="21"/>
  <c r="I88" i="21"/>
  <c r="H88" i="21"/>
  <c r="G88" i="21"/>
  <c r="F88" i="21"/>
  <c r="E88" i="21"/>
  <c r="I86" i="21"/>
  <c r="H86" i="21"/>
  <c r="G86" i="21"/>
  <c r="F86" i="21"/>
  <c r="E86" i="21"/>
  <c r="I84" i="21"/>
  <c r="H84" i="21"/>
  <c r="G84" i="21"/>
  <c r="F84" i="21"/>
  <c r="E84" i="21"/>
  <c r="I82" i="21"/>
  <c r="H82" i="21"/>
  <c r="G82" i="21"/>
  <c r="F82" i="21"/>
  <c r="E82" i="21"/>
  <c r="I80" i="21"/>
  <c r="H80" i="21"/>
  <c r="G80" i="21"/>
  <c r="F80" i="21"/>
  <c r="E80" i="21"/>
  <c r="I78" i="21"/>
  <c r="H78" i="21"/>
  <c r="G78" i="21"/>
  <c r="F78" i="21"/>
  <c r="E78" i="21"/>
  <c r="I76" i="21"/>
  <c r="H76" i="21"/>
  <c r="G76" i="21"/>
  <c r="F76" i="21"/>
  <c r="E76" i="21"/>
  <c r="I74" i="21"/>
  <c r="H74" i="21"/>
  <c r="G74" i="21"/>
  <c r="F74" i="21"/>
  <c r="E74" i="21"/>
  <c r="I72" i="21"/>
  <c r="H72" i="21"/>
  <c r="G72" i="21"/>
  <c r="F72" i="21"/>
  <c r="E72" i="21"/>
  <c r="I70" i="21"/>
  <c r="H70" i="21"/>
  <c r="G70" i="21"/>
  <c r="F70" i="21"/>
  <c r="E70" i="21"/>
  <c r="I58" i="21"/>
  <c r="H58" i="21"/>
  <c r="G58" i="21"/>
  <c r="F58" i="21"/>
  <c r="E58" i="21"/>
  <c r="I36" i="21"/>
  <c r="H36" i="21"/>
  <c r="G36" i="21"/>
  <c r="F36" i="21"/>
  <c r="E36" i="21"/>
  <c r="I34" i="21"/>
  <c r="H34" i="21"/>
  <c r="G34" i="21"/>
  <c r="F34" i="21"/>
  <c r="E34" i="21"/>
  <c r="I32" i="21"/>
  <c r="H32" i="21"/>
  <c r="G32" i="21"/>
  <c r="F32" i="21"/>
  <c r="E32" i="21"/>
  <c r="I30" i="21"/>
  <c r="H30" i="21"/>
  <c r="G30" i="21"/>
  <c r="F30" i="21"/>
  <c r="E30" i="21"/>
  <c r="I28" i="21"/>
  <c r="H28" i="21"/>
  <c r="G28" i="21"/>
  <c r="F28" i="21"/>
  <c r="E28" i="21"/>
  <c r="I26" i="21"/>
  <c r="H26" i="21"/>
  <c r="G26" i="21"/>
  <c r="F26" i="21"/>
  <c r="E26" i="21"/>
  <c r="I12" i="21"/>
  <c r="H12" i="21"/>
  <c r="G12" i="21"/>
  <c r="F12" i="21"/>
  <c r="E12" i="21"/>
  <c r="I10" i="21"/>
  <c r="H10" i="21"/>
  <c r="G10" i="21"/>
  <c r="F10" i="21"/>
  <c r="E10" i="21"/>
  <c r="B51" i="4"/>
  <c r="B45" i="4"/>
  <c r="B39" i="4"/>
  <c r="G65" i="15"/>
  <c r="G64" i="15"/>
  <c r="G63" i="15"/>
  <c r="G61" i="15"/>
  <c r="G60" i="15"/>
  <c r="G59" i="15"/>
  <c r="G57" i="15"/>
  <c r="G56" i="15"/>
  <c r="G55" i="15"/>
  <c r="G53" i="15"/>
  <c r="G52" i="15"/>
  <c r="G51" i="15"/>
  <c r="G50" i="15"/>
  <c r="G48" i="15"/>
  <c r="G46" i="15"/>
  <c r="G45" i="15"/>
  <c r="G44" i="15"/>
  <c r="G42" i="15"/>
  <c r="G41" i="15"/>
  <c r="G40" i="15"/>
  <c r="G39" i="15"/>
  <c r="G36" i="15"/>
  <c r="G35" i="15"/>
  <c r="G34" i="15"/>
  <c r="G32" i="15"/>
  <c r="G31" i="15"/>
  <c r="G30" i="15"/>
  <c r="G28" i="15"/>
  <c r="G27" i="15"/>
  <c r="G26" i="15"/>
  <c r="G24" i="15"/>
  <c r="G22" i="15"/>
  <c r="G21" i="15"/>
  <c r="G20" i="15"/>
  <c r="G19" i="15"/>
  <c r="G17" i="15"/>
  <c r="G16" i="15"/>
  <c r="G15" i="15"/>
  <c r="G14" i="15"/>
  <c r="G12" i="15"/>
  <c r="G11" i="15"/>
  <c r="G10" i="15"/>
  <c r="G80" i="15"/>
  <c r="G79" i="15"/>
  <c r="G77" i="15"/>
  <c r="G76" i="15"/>
  <c r="G74" i="15"/>
  <c r="G73" i="15"/>
  <c r="G71" i="15"/>
  <c r="G70" i="15"/>
  <c r="D9" i="21"/>
  <c r="H70" i="28" l="1"/>
  <c r="I70" i="28" s="1"/>
  <c r="Q18" i="51"/>
  <c r="B58" i="4" s="1"/>
  <c r="O16" i="51"/>
  <c r="O15" i="51"/>
  <c r="O14" i="51"/>
  <c r="I119" i="58"/>
  <c r="H119" i="58"/>
  <c r="G119" i="58"/>
  <c r="F119" i="58"/>
  <c r="E119" i="58"/>
  <c r="D119" i="58" s="1"/>
  <c r="I118" i="58"/>
  <c r="H118" i="58"/>
  <c r="G118" i="58"/>
  <c r="F118" i="58"/>
  <c r="E118" i="58"/>
  <c r="I117" i="58"/>
  <c r="H117" i="58"/>
  <c r="G117" i="58"/>
  <c r="F117" i="58"/>
  <c r="E117" i="58"/>
  <c r="I116" i="58"/>
  <c r="H116" i="58"/>
  <c r="G116" i="58"/>
  <c r="F116" i="58"/>
  <c r="E116" i="58"/>
  <c r="I115" i="58"/>
  <c r="H115" i="58"/>
  <c r="G115" i="58"/>
  <c r="F115" i="58"/>
  <c r="E115" i="58"/>
  <c r="I114" i="58"/>
  <c r="H114" i="58"/>
  <c r="G114" i="58"/>
  <c r="F114" i="58"/>
  <c r="E114" i="58"/>
  <c r="I113" i="58"/>
  <c r="H113" i="58"/>
  <c r="G113" i="58"/>
  <c r="F113" i="58"/>
  <c r="E113" i="58"/>
  <c r="D112" i="58"/>
  <c r="I106" i="58"/>
  <c r="H106" i="58"/>
  <c r="G106" i="58"/>
  <c r="F106" i="58"/>
  <c r="E106" i="58"/>
  <c r="I105" i="58"/>
  <c r="H105" i="58"/>
  <c r="G105" i="58"/>
  <c r="F105" i="58"/>
  <c r="D105" i="58" s="1"/>
  <c r="E105" i="58"/>
  <c r="I104" i="58"/>
  <c r="H104" i="58"/>
  <c r="G104" i="58"/>
  <c r="F104" i="58"/>
  <c r="E104" i="58"/>
  <c r="D104" i="58" s="1"/>
  <c r="I103" i="58"/>
  <c r="H103" i="58"/>
  <c r="G103" i="58"/>
  <c r="F103" i="58"/>
  <c r="E103" i="58"/>
  <c r="D103" i="58" s="1"/>
  <c r="I102" i="58"/>
  <c r="H102" i="58"/>
  <c r="G102" i="58"/>
  <c r="F102" i="58"/>
  <c r="E102" i="58"/>
  <c r="I101" i="58"/>
  <c r="H101" i="58"/>
  <c r="G101" i="58"/>
  <c r="F101" i="58"/>
  <c r="E101" i="58"/>
  <c r="I100" i="58"/>
  <c r="I107" i="58" s="1"/>
  <c r="G14" i="58" s="1"/>
  <c r="I11" i="21" s="1"/>
  <c r="H100" i="58"/>
  <c r="G100" i="58"/>
  <c r="F100" i="58"/>
  <c r="E100" i="58"/>
  <c r="D100" i="58" s="1"/>
  <c r="D99" i="58"/>
  <c r="I93" i="58"/>
  <c r="H93" i="58"/>
  <c r="G93" i="58"/>
  <c r="F93" i="58"/>
  <c r="E93" i="58"/>
  <c r="I92" i="58"/>
  <c r="H92" i="58"/>
  <c r="G92" i="58"/>
  <c r="F92" i="58"/>
  <c r="E92" i="58"/>
  <c r="D92" i="58" s="1"/>
  <c r="I91" i="58"/>
  <c r="H91" i="58"/>
  <c r="G91" i="58"/>
  <c r="F91" i="58"/>
  <c r="E91" i="58"/>
  <c r="I90" i="58"/>
  <c r="H90" i="58"/>
  <c r="G90" i="58"/>
  <c r="F90" i="58"/>
  <c r="E90" i="58"/>
  <c r="I89" i="58"/>
  <c r="H89" i="58"/>
  <c r="G89" i="58"/>
  <c r="F89" i="58"/>
  <c r="E89" i="58"/>
  <c r="D89" i="58" s="1"/>
  <c r="I88" i="58"/>
  <c r="I94" i="58" s="1"/>
  <c r="G13" i="58" s="1"/>
  <c r="H88" i="58"/>
  <c r="G88" i="58"/>
  <c r="F88" i="58"/>
  <c r="E88" i="58"/>
  <c r="I87" i="58"/>
  <c r="H87" i="58"/>
  <c r="G87" i="58"/>
  <c r="F87" i="58"/>
  <c r="F94" i="58" s="1"/>
  <c r="D13" i="58" s="1"/>
  <c r="E87" i="58"/>
  <c r="D86" i="58"/>
  <c r="I80" i="58"/>
  <c r="H80" i="58"/>
  <c r="G80" i="58"/>
  <c r="F80" i="58"/>
  <c r="E80" i="58"/>
  <c r="D80" i="58"/>
  <c r="I79" i="58"/>
  <c r="H79" i="58"/>
  <c r="G79" i="58"/>
  <c r="F79" i="58"/>
  <c r="E79" i="58"/>
  <c r="I78" i="58"/>
  <c r="H78" i="58"/>
  <c r="G78" i="58"/>
  <c r="F78" i="58"/>
  <c r="E78" i="58"/>
  <c r="I77" i="58"/>
  <c r="H77" i="58"/>
  <c r="G77" i="58"/>
  <c r="F77" i="58"/>
  <c r="E77" i="58"/>
  <c r="D77" i="58"/>
  <c r="I76" i="58"/>
  <c r="H76" i="58"/>
  <c r="D76" i="58" s="1"/>
  <c r="G76" i="58"/>
  <c r="F76" i="58"/>
  <c r="E76" i="58"/>
  <c r="I75" i="58"/>
  <c r="H75" i="58"/>
  <c r="G75" i="58"/>
  <c r="F75" i="58"/>
  <c r="E75" i="58"/>
  <c r="I74" i="58"/>
  <c r="H74" i="58"/>
  <c r="G74" i="58"/>
  <c r="F74" i="58"/>
  <c r="E74" i="58"/>
  <c r="D73" i="58"/>
  <c r="I67" i="58"/>
  <c r="H67" i="58"/>
  <c r="G67" i="58"/>
  <c r="F67" i="58"/>
  <c r="E67" i="58"/>
  <c r="I66" i="58"/>
  <c r="H66" i="58"/>
  <c r="G66" i="58"/>
  <c r="F66" i="58"/>
  <c r="E66" i="58"/>
  <c r="I65" i="58"/>
  <c r="H65" i="58"/>
  <c r="G65" i="58"/>
  <c r="F65" i="58"/>
  <c r="E65" i="58"/>
  <c r="D65" i="58" s="1"/>
  <c r="I64" i="58"/>
  <c r="H64" i="58"/>
  <c r="G64" i="58"/>
  <c r="F64" i="58"/>
  <c r="E64" i="58"/>
  <c r="I63" i="58"/>
  <c r="H63" i="58"/>
  <c r="G63" i="58"/>
  <c r="F63" i="58"/>
  <c r="E63" i="58"/>
  <c r="I62" i="58"/>
  <c r="H62" i="58"/>
  <c r="G62" i="58"/>
  <c r="F62" i="58"/>
  <c r="E62" i="58"/>
  <c r="I61" i="58"/>
  <c r="H61" i="58"/>
  <c r="G61" i="58"/>
  <c r="F61" i="58"/>
  <c r="E61" i="58"/>
  <c r="I60" i="58"/>
  <c r="H60" i="58"/>
  <c r="G60" i="58"/>
  <c r="F60" i="58"/>
  <c r="E60" i="58"/>
  <c r="D60" i="58" s="1"/>
  <c r="I59" i="58"/>
  <c r="H59" i="58"/>
  <c r="G59" i="58"/>
  <c r="F59" i="58"/>
  <c r="E59" i="58"/>
  <c r="I58" i="58"/>
  <c r="H58" i="58"/>
  <c r="G58" i="58"/>
  <c r="F58" i="58"/>
  <c r="E58" i="58"/>
  <c r="I57" i="58"/>
  <c r="H57" i="58"/>
  <c r="G57" i="58"/>
  <c r="F57" i="58"/>
  <c r="E57" i="58"/>
  <c r="D57" i="58" s="1"/>
  <c r="I56" i="58"/>
  <c r="H56" i="58"/>
  <c r="G56" i="58"/>
  <c r="F56" i="58"/>
  <c r="E56" i="58"/>
  <c r="I55" i="58"/>
  <c r="H55" i="58"/>
  <c r="G55" i="58"/>
  <c r="F55" i="58"/>
  <c r="E55" i="58"/>
  <c r="I54" i="58"/>
  <c r="H54" i="58"/>
  <c r="G54" i="58"/>
  <c r="F54" i="58"/>
  <c r="E54" i="58"/>
  <c r="I53" i="58"/>
  <c r="H53" i="58"/>
  <c r="G53" i="58"/>
  <c r="F53" i="58"/>
  <c r="E53" i="58"/>
  <c r="I52" i="58"/>
  <c r="H52" i="58"/>
  <c r="G52" i="58"/>
  <c r="F52" i="58"/>
  <c r="E52" i="58"/>
  <c r="D52" i="58" s="1"/>
  <c r="I51" i="58"/>
  <c r="H51" i="58"/>
  <c r="G51" i="58"/>
  <c r="F51" i="58"/>
  <c r="E51" i="58"/>
  <c r="I50" i="58"/>
  <c r="H50" i="58"/>
  <c r="G50" i="58"/>
  <c r="F50" i="58"/>
  <c r="E50" i="58"/>
  <c r="D50" i="58" s="1"/>
  <c r="I49" i="58"/>
  <c r="H49" i="58"/>
  <c r="G49" i="58"/>
  <c r="F49" i="58"/>
  <c r="E49" i="58"/>
  <c r="D49" i="58" s="1"/>
  <c r="I48" i="58"/>
  <c r="H48" i="58"/>
  <c r="G48" i="58"/>
  <c r="F48" i="58"/>
  <c r="E48" i="58"/>
  <c r="I47" i="58"/>
  <c r="H47" i="58"/>
  <c r="G47" i="58"/>
  <c r="F47" i="58"/>
  <c r="E47" i="58"/>
  <c r="I46" i="58"/>
  <c r="I68" i="58" s="1"/>
  <c r="G11" i="58" s="1"/>
  <c r="H46" i="58"/>
  <c r="G46" i="58"/>
  <c r="F46" i="58"/>
  <c r="E46" i="58"/>
  <c r="D45" i="58"/>
  <c r="D40" i="58"/>
  <c r="D39" i="58"/>
  <c r="D38" i="58"/>
  <c r="D37" i="58"/>
  <c r="D36" i="58"/>
  <c r="D35" i="58"/>
  <c r="D34" i="58"/>
  <c r="D33" i="58"/>
  <c r="D32" i="58"/>
  <c r="D31" i="58"/>
  <c r="D30" i="58"/>
  <c r="D29" i="58"/>
  <c r="D28" i="58"/>
  <c r="D27" i="58"/>
  <c r="D26" i="58"/>
  <c r="D25" i="58"/>
  <c r="D24" i="58"/>
  <c r="D23" i="58"/>
  <c r="D22" i="58"/>
  <c r="D21" i="58"/>
  <c r="G5" i="58"/>
  <c r="E5" i="58"/>
  <c r="D3" i="58"/>
  <c r="BI51" i="3"/>
  <c r="BH51" i="3"/>
  <c r="BF51" i="3"/>
  <c r="BE51" i="3"/>
  <c r="BD51" i="3"/>
  <c r="BC51" i="3"/>
  <c r="BB51" i="3"/>
  <c r="BA51" i="3"/>
  <c r="AZ51" i="3"/>
  <c r="AY51" i="3"/>
  <c r="AX51" i="3"/>
  <c r="AW51" i="3"/>
  <c r="AG51" i="3"/>
  <c r="AV51" i="3"/>
  <c r="AT51" i="3"/>
  <c r="AS51" i="3"/>
  <c r="AQ51" i="3"/>
  <c r="AP51" i="3"/>
  <c r="AO51" i="3"/>
  <c r="AN51" i="3"/>
  <c r="AM51" i="3"/>
  <c r="AL51" i="3"/>
  <c r="AK51" i="3"/>
  <c r="AJ51" i="3"/>
  <c r="AI51" i="3"/>
  <c r="AH51" i="3"/>
  <c r="AE51" i="3"/>
  <c r="AD51" i="3"/>
  <c r="AB51" i="3"/>
  <c r="AA51" i="3"/>
  <c r="Z51" i="3"/>
  <c r="Y51" i="3"/>
  <c r="X51" i="3"/>
  <c r="W51" i="3"/>
  <c r="V51" i="3"/>
  <c r="U51" i="3"/>
  <c r="T51" i="3"/>
  <c r="S51" i="3"/>
  <c r="R51" i="3"/>
  <c r="P51" i="3"/>
  <c r="O51" i="3"/>
  <c r="M51" i="3"/>
  <c r="L51" i="3"/>
  <c r="K51" i="3"/>
  <c r="J51" i="3"/>
  <c r="I51" i="3"/>
  <c r="H51" i="3"/>
  <c r="G51" i="3"/>
  <c r="F51" i="3"/>
  <c r="E51" i="3"/>
  <c r="D58" i="58" l="1"/>
  <c r="D75" i="58"/>
  <c r="D90" i="58"/>
  <c r="D102" i="58"/>
  <c r="I120" i="58"/>
  <c r="G15" i="58" s="1"/>
  <c r="D117" i="58"/>
  <c r="D47" i="58"/>
  <c r="D55" i="58"/>
  <c r="D63" i="58"/>
  <c r="D66" i="58"/>
  <c r="D78" i="58"/>
  <c r="D87" i="58"/>
  <c r="D114" i="58"/>
  <c r="E81" i="58"/>
  <c r="C12" i="58" s="1"/>
  <c r="G94" i="58"/>
  <c r="E13" i="58" s="1"/>
  <c r="H94" i="58"/>
  <c r="F13" i="58" s="1"/>
  <c r="G120" i="58"/>
  <c r="E15" i="58" s="1"/>
  <c r="D116" i="58"/>
  <c r="D46" i="58"/>
  <c r="D74" i="58"/>
  <c r="D101" i="58"/>
  <c r="D107" i="58" s="1"/>
  <c r="F68" i="58"/>
  <c r="D11" i="58" s="1"/>
  <c r="D16" i="58" s="1"/>
  <c r="D51" i="4" s="1"/>
  <c r="D51" i="58"/>
  <c r="D59" i="58"/>
  <c r="D67" i="58"/>
  <c r="G81" i="58"/>
  <c r="E12" i="58" s="1"/>
  <c r="D79" i="58"/>
  <c r="D91" i="58"/>
  <c r="G107" i="58"/>
  <c r="E14" i="58" s="1"/>
  <c r="G11" i="21" s="1"/>
  <c r="F120" i="58"/>
  <c r="D15" i="58" s="1"/>
  <c r="D118" i="58"/>
  <c r="D54" i="58"/>
  <c r="D62" i="58"/>
  <c r="G68" i="58"/>
  <c r="E11" i="58" s="1"/>
  <c r="E16" i="58" s="1"/>
  <c r="E51" i="4" s="1"/>
  <c r="D48" i="58"/>
  <c r="D56" i="58"/>
  <c r="D64" i="58"/>
  <c r="H81" i="58"/>
  <c r="F12" i="58" s="1"/>
  <c r="D88" i="58"/>
  <c r="E107" i="58"/>
  <c r="C14" i="58" s="1"/>
  <c r="E11" i="21" s="1"/>
  <c r="H107" i="58"/>
  <c r="F14" i="58" s="1"/>
  <c r="H11" i="21" s="1"/>
  <c r="D106" i="58"/>
  <c r="D115" i="58"/>
  <c r="E120" i="58"/>
  <c r="C15" i="58" s="1"/>
  <c r="B15" i="58" s="1"/>
  <c r="H68" i="58"/>
  <c r="F11" i="58" s="1"/>
  <c r="D53" i="58"/>
  <c r="D68" i="58" s="1"/>
  <c r="D61" i="58"/>
  <c r="I81" i="58"/>
  <c r="G12" i="58" s="1"/>
  <c r="D93" i="58"/>
  <c r="F107" i="58"/>
  <c r="D14" i="58" s="1"/>
  <c r="F11" i="21" s="1"/>
  <c r="H120" i="58"/>
  <c r="F15" i="58" s="1"/>
  <c r="G16" i="58"/>
  <c r="G51" i="4" s="1"/>
  <c r="D94" i="58"/>
  <c r="D81" i="58"/>
  <c r="B14" i="58"/>
  <c r="D113" i="58"/>
  <c r="D120" i="58" s="1"/>
  <c r="E68" i="58"/>
  <c r="C11" i="58" s="1"/>
  <c r="F81" i="58"/>
  <c r="D12" i="58" s="1"/>
  <c r="E94" i="58"/>
  <c r="C13" i="58" s="1"/>
  <c r="N59" i="57"/>
  <c r="M59" i="57"/>
  <c r="L59" i="57"/>
  <c r="K59" i="57"/>
  <c r="J59" i="57"/>
  <c r="I59" i="57"/>
  <c r="H59" i="57"/>
  <c r="G59" i="57"/>
  <c r="F59" i="57"/>
  <c r="E59" i="57"/>
  <c r="D59" i="57"/>
  <c r="C59" i="57"/>
  <c r="N58" i="57"/>
  <c r="M58" i="57"/>
  <c r="L58" i="57"/>
  <c r="K58" i="57"/>
  <c r="J58" i="57"/>
  <c r="I58" i="57"/>
  <c r="H58" i="57"/>
  <c r="G58" i="57"/>
  <c r="F58" i="57"/>
  <c r="E58" i="57"/>
  <c r="D58" i="57"/>
  <c r="C58" i="57"/>
  <c r="N57" i="57"/>
  <c r="M57" i="57"/>
  <c r="L57" i="57"/>
  <c r="K57" i="57"/>
  <c r="J57" i="57"/>
  <c r="I57" i="57"/>
  <c r="H57" i="57"/>
  <c r="G57" i="57"/>
  <c r="F57" i="57"/>
  <c r="E57" i="57"/>
  <c r="D57" i="57"/>
  <c r="C57" i="57"/>
  <c r="N56" i="57"/>
  <c r="M56" i="57"/>
  <c r="L56" i="57"/>
  <c r="K56" i="57"/>
  <c r="J56" i="57"/>
  <c r="I56" i="57"/>
  <c r="H56" i="57"/>
  <c r="G56" i="57"/>
  <c r="F56" i="57"/>
  <c r="E56" i="57"/>
  <c r="D56" i="57"/>
  <c r="C56" i="57"/>
  <c r="N55" i="57"/>
  <c r="M55" i="57"/>
  <c r="L55" i="57"/>
  <c r="K55" i="57"/>
  <c r="J55" i="57"/>
  <c r="I55" i="57"/>
  <c r="H55" i="57"/>
  <c r="G55" i="57"/>
  <c r="F55" i="57"/>
  <c r="E55" i="57"/>
  <c r="D55" i="57"/>
  <c r="C55" i="57"/>
  <c r="N54" i="57"/>
  <c r="M54" i="57"/>
  <c r="L54" i="57"/>
  <c r="K54" i="57"/>
  <c r="J54" i="57"/>
  <c r="I54" i="57"/>
  <c r="H54" i="57"/>
  <c r="G54" i="57"/>
  <c r="F54" i="57"/>
  <c r="E54" i="57"/>
  <c r="D54" i="57"/>
  <c r="C54" i="57"/>
  <c r="N53" i="57"/>
  <c r="M53" i="57"/>
  <c r="L53" i="57"/>
  <c r="K53" i="57"/>
  <c r="J53" i="57"/>
  <c r="I53" i="57"/>
  <c r="H53" i="57"/>
  <c r="G53" i="57"/>
  <c r="F53" i="57"/>
  <c r="E53" i="57"/>
  <c r="D53" i="57"/>
  <c r="C53" i="57"/>
  <c r="N52" i="57"/>
  <c r="M52" i="57"/>
  <c r="L52" i="57"/>
  <c r="K52" i="57"/>
  <c r="J52" i="57"/>
  <c r="I52" i="57"/>
  <c r="H52" i="57"/>
  <c r="G52" i="57"/>
  <c r="F52" i="57"/>
  <c r="E52" i="57"/>
  <c r="D52" i="57"/>
  <c r="C52" i="57"/>
  <c r="N51" i="57"/>
  <c r="M51" i="57"/>
  <c r="L51" i="57"/>
  <c r="K51" i="57"/>
  <c r="J51" i="57"/>
  <c r="I51" i="57"/>
  <c r="H51" i="57"/>
  <c r="G51" i="57"/>
  <c r="F51" i="57"/>
  <c r="E51" i="57"/>
  <c r="D51" i="57"/>
  <c r="C51" i="57"/>
  <c r="N50" i="57"/>
  <c r="M50" i="57"/>
  <c r="L50" i="57"/>
  <c r="K50" i="57"/>
  <c r="J50" i="57"/>
  <c r="I50" i="57"/>
  <c r="H50" i="57"/>
  <c r="G50" i="57"/>
  <c r="F50" i="57"/>
  <c r="E50" i="57"/>
  <c r="D50" i="57"/>
  <c r="C50" i="57"/>
  <c r="N49" i="57"/>
  <c r="M49" i="57"/>
  <c r="L49" i="57"/>
  <c r="K49" i="57"/>
  <c r="J49" i="57"/>
  <c r="I49" i="57"/>
  <c r="H49" i="57"/>
  <c r="G49" i="57"/>
  <c r="F49" i="57"/>
  <c r="E49" i="57"/>
  <c r="D49" i="57"/>
  <c r="C49" i="57"/>
  <c r="N48" i="57"/>
  <c r="M48" i="57"/>
  <c r="L48" i="57"/>
  <c r="K48" i="57"/>
  <c r="J48" i="57"/>
  <c r="I48" i="57"/>
  <c r="H48" i="57"/>
  <c r="G48" i="57"/>
  <c r="F48" i="57"/>
  <c r="E48" i="57"/>
  <c r="D48" i="57"/>
  <c r="C48" i="57"/>
  <c r="N47" i="57"/>
  <c r="M47" i="57"/>
  <c r="L47" i="57"/>
  <c r="K47" i="57"/>
  <c r="J47" i="57"/>
  <c r="I47" i="57"/>
  <c r="H47" i="57"/>
  <c r="G47" i="57"/>
  <c r="F47" i="57"/>
  <c r="E47" i="57"/>
  <c r="D47" i="57"/>
  <c r="C47" i="57"/>
  <c r="N46" i="57"/>
  <c r="M46" i="57"/>
  <c r="L46" i="57"/>
  <c r="K46" i="57"/>
  <c r="J46" i="57"/>
  <c r="I46" i="57"/>
  <c r="H46" i="57"/>
  <c r="G46" i="57"/>
  <c r="F46" i="57"/>
  <c r="E46" i="57"/>
  <c r="D46" i="57"/>
  <c r="C46" i="57"/>
  <c r="N45" i="57"/>
  <c r="M45" i="57"/>
  <c r="L45" i="57"/>
  <c r="K45" i="57"/>
  <c r="J45" i="57"/>
  <c r="I45" i="57"/>
  <c r="H45" i="57"/>
  <c r="G45" i="57"/>
  <c r="F45" i="57"/>
  <c r="E45" i="57"/>
  <c r="D45" i="57"/>
  <c r="C45" i="57"/>
  <c r="N44" i="57"/>
  <c r="M44" i="57"/>
  <c r="L44" i="57"/>
  <c r="K44" i="57"/>
  <c r="J44" i="57"/>
  <c r="I44" i="57"/>
  <c r="H44" i="57"/>
  <c r="G44" i="57"/>
  <c r="F44" i="57"/>
  <c r="E44" i="57"/>
  <c r="D44" i="57"/>
  <c r="C44" i="57"/>
  <c r="N43" i="57"/>
  <c r="M43" i="57"/>
  <c r="L43" i="57"/>
  <c r="K43" i="57"/>
  <c r="J43" i="57"/>
  <c r="I43" i="57"/>
  <c r="H43" i="57"/>
  <c r="G43" i="57"/>
  <c r="F43" i="57"/>
  <c r="E43" i="57"/>
  <c r="D43" i="57"/>
  <c r="C43" i="57"/>
  <c r="N42" i="57"/>
  <c r="M42" i="57"/>
  <c r="L42" i="57"/>
  <c r="K42" i="57"/>
  <c r="J42" i="57"/>
  <c r="I42" i="57"/>
  <c r="H42" i="57"/>
  <c r="G42" i="57"/>
  <c r="F42" i="57"/>
  <c r="E42" i="57"/>
  <c r="D42" i="57"/>
  <c r="C42" i="57"/>
  <c r="N41" i="57"/>
  <c r="M41" i="57"/>
  <c r="L41" i="57"/>
  <c r="K41" i="57"/>
  <c r="J41" i="57"/>
  <c r="I41" i="57"/>
  <c r="H41" i="57"/>
  <c r="G41" i="57"/>
  <c r="F41" i="57"/>
  <c r="E41" i="57"/>
  <c r="D41" i="57"/>
  <c r="C41" i="57"/>
  <c r="N40" i="57"/>
  <c r="M40" i="57"/>
  <c r="L40" i="57"/>
  <c r="K40" i="57"/>
  <c r="J40" i="57"/>
  <c r="I40" i="57"/>
  <c r="H40" i="57"/>
  <c r="G40" i="57"/>
  <c r="F40" i="57"/>
  <c r="E40" i="57"/>
  <c r="D40" i="57"/>
  <c r="C40" i="57"/>
  <c r="N39" i="57"/>
  <c r="M39" i="57"/>
  <c r="L39" i="57"/>
  <c r="K39" i="57"/>
  <c r="J39" i="57"/>
  <c r="I39" i="57"/>
  <c r="H39" i="57"/>
  <c r="G39" i="57"/>
  <c r="F39" i="57"/>
  <c r="E39" i="57"/>
  <c r="D39" i="57"/>
  <c r="C39" i="57"/>
  <c r="N38" i="57"/>
  <c r="M38" i="57"/>
  <c r="L38" i="57"/>
  <c r="K38" i="57"/>
  <c r="J38" i="57"/>
  <c r="I38" i="57"/>
  <c r="H38" i="57"/>
  <c r="G38" i="57"/>
  <c r="F38" i="57"/>
  <c r="E38" i="57"/>
  <c r="D38" i="57"/>
  <c r="C38" i="57"/>
  <c r="N37" i="57"/>
  <c r="M37" i="57"/>
  <c r="L37" i="57"/>
  <c r="K37" i="57"/>
  <c r="J37" i="57"/>
  <c r="I37" i="57"/>
  <c r="H37" i="57"/>
  <c r="G37" i="57"/>
  <c r="F37" i="57"/>
  <c r="E37" i="57"/>
  <c r="D37" i="57"/>
  <c r="C37" i="57"/>
  <c r="N36" i="57"/>
  <c r="M36" i="57"/>
  <c r="L36" i="57"/>
  <c r="K36" i="57"/>
  <c r="J36" i="57"/>
  <c r="I36" i="57"/>
  <c r="H36" i="57"/>
  <c r="G36" i="57"/>
  <c r="F36" i="57"/>
  <c r="E36" i="57"/>
  <c r="D36" i="57"/>
  <c r="C36" i="57"/>
  <c r="N35" i="57"/>
  <c r="M35" i="57"/>
  <c r="L35" i="57"/>
  <c r="K35" i="57"/>
  <c r="J35" i="57"/>
  <c r="I35" i="57"/>
  <c r="H35" i="57"/>
  <c r="G35" i="57"/>
  <c r="F35" i="57"/>
  <c r="E35" i="57"/>
  <c r="D35" i="57"/>
  <c r="C35" i="57"/>
  <c r="N34" i="57"/>
  <c r="M34" i="57"/>
  <c r="L34" i="57"/>
  <c r="K34" i="57"/>
  <c r="J34" i="57"/>
  <c r="I34" i="57"/>
  <c r="H34" i="57"/>
  <c r="G34" i="57"/>
  <c r="F34" i="57"/>
  <c r="E34" i="57"/>
  <c r="D34" i="57"/>
  <c r="C34" i="57"/>
  <c r="N33" i="57"/>
  <c r="M33" i="57"/>
  <c r="L33" i="57"/>
  <c r="K33" i="57"/>
  <c r="J33" i="57"/>
  <c r="I33" i="57"/>
  <c r="H33" i="57"/>
  <c r="G33" i="57"/>
  <c r="F33" i="57"/>
  <c r="E33" i="57"/>
  <c r="D33" i="57"/>
  <c r="C33" i="57"/>
  <c r="N32" i="57"/>
  <c r="M32" i="57"/>
  <c r="L32" i="57"/>
  <c r="K32" i="57"/>
  <c r="J32" i="57"/>
  <c r="I32" i="57"/>
  <c r="H32" i="57"/>
  <c r="G32" i="57"/>
  <c r="F32" i="57"/>
  <c r="E32" i="57"/>
  <c r="D32" i="57"/>
  <c r="C32" i="57"/>
  <c r="N31" i="57"/>
  <c r="M31" i="57"/>
  <c r="L31" i="57"/>
  <c r="K31" i="57"/>
  <c r="J31" i="57"/>
  <c r="I31" i="57"/>
  <c r="H31" i="57"/>
  <c r="G31" i="57"/>
  <c r="F31" i="57"/>
  <c r="E31" i="57"/>
  <c r="D31" i="57"/>
  <c r="C31" i="57"/>
  <c r="N30" i="57"/>
  <c r="M30" i="57"/>
  <c r="L30" i="57"/>
  <c r="K30" i="57"/>
  <c r="J30" i="57"/>
  <c r="I30" i="57"/>
  <c r="H30" i="57"/>
  <c r="G30" i="57"/>
  <c r="F30" i="57"/>
  <c r="E30" i="57"/>
  <c r="D30" i="57"/>
  <c r="C30" i="57"/>
  <c r="N29" i="57"/>
  <c r="M29" i="57"/>
  <c r="L29" i="57"/>
  <c r="K29" i="57"/>
  <c r="J29" i="57"/>
  <c r="I29" i="57"/>
  <c r="H29" i="57"/>
  <c r="G29" i="57"/>
  <c r="F29" i="57"/>
  <c r="E29" i="57"/>
  <c r="D29" i="57"/>
  <c r="C29" i="57"/>
  <c r="N28" i="57"/>
  <c r="M28" i="57"/>
  <c r="L28" i="57"/>
  <c r="K28" i="57"/>
  <c r="J28" i="57"/>
  <c r="I28" i="57"/>
  <c r="H28" i="57"/>
  <c r="G28" i="57"/>
  <c r="F28" i="57"/>
  <c r="E28" i="57"/>
  <c r="D28" i="57"/>
  <c r="C28" i="57"/>
  <c r="N27" i="57"/>
  <c r="M27" i="57"/>
  <c r="L27" i="57"/>
  <c r="K27" i="57"/>
  <c r="J27" i="57"/>
  <c r="I27" i="57"/>
  <c r="H27" i="57"/>
  <c r="G27" i="57"/>
  <c r="F27" i="57"/>
  <c r="E27" i="57"/>
  <c r="D27" i="57"/>
  <c r="C27" i="57"/>
  <c r="N26" i="57"/>
  <c r="M26" i="57"/>
  <c r="L26" i="57"/>
  <c r="K26" i="57"/>
  <c r="J26" i="57"/>
  <c r="I26" i="57"/>
  <c r="H26" i="57"/>
  <c r="G26" i="57"/>
  <c r="F26" i="57"/>
  <c r="E26" i="57"/>
  <c r="D26" i="57"/>
  <c r="C26" i="57"/>
  <c r="N25" i="57"/>
  <c r="M25" i="57"/>
  <c r="L25" i="57"/>
  <c r="K25" i="57"/>
  <c r="J25" i="57"/>
  <c r="I25" i="57"/>
  <c r="H25" i="57"/>
  <c r="G25" i="57"/>
  <c r="F25" i="57"/>
  <c r="E25" i="57"/>
  <c r="D25" i="57"/>
  <c r="C25" i="57"/>
  <c r="N24" i="57"/>
  <c r="M24" i="57"/>
  <c r="L24" i="57"/>
  <c r="K24" i="57"/>
  <c r="J24" i="57"/>
  <c r="I24" i="57"/>
  <c r="H24" i="57"/>
  <c r="G24" i="57"/>
  <c r="F24" i="57"/>
  <c r="E24" i="57"/>
  <c r="D24" i="57"/>
  <c r="C24" i="57"/>
  <c r="N23" i="57"/>
  <c r="M23" i="57"/>
  <c r="L23" i="57"/>
  <c r="K23" i="57"/>
  <c r="J23" i="57"/>
  <c r="I23" i="57"/>
  <c r="H23" i="57"/>
  <c r="G23" i="57"/>
  <c r="F23" i="57"/>
  <c r="E23" i="57"/>
  <c r="D23" i="57"/>
  <c r="C23" i="57"/>
  <c r="N22" i="57"/>
  <c r="M22" i="57"/>
  <c r="L22" i="57"/>
  <c r="K22" i="57"/>
  <c r="J22" i="57"/>
  <c r="I22" i="57"/>
  <c r="H22" i="57"/>
  <c r="G22" i="57"/>
  <c r="F22" i="57"/>
  <c r="E22" i="57"/>
  <c r="D22" i="57"/>
  <c r="C22" i="57"/>
  <c r="N21" i="57"/>
  <c r="M21" i="57"/>
  <c r="L21" i="57"/>
  <c r="K21" i="57"/>
  <c r="J21" i="57"/>
  <c r="I21" i="57"/>
  <c r="H21" i="57"/>
  <c r="G21" i="57"/>
  <c r="F21" i="57"/>
  <c r="E21" i="57"/>
  <c r="D21" i="57"/>
  <c r="C21" i="57"/>
  <c r="N20" i="57"/>
  <c r="M20" i="57"/>
  <c r="L20" i="57"/>
  <c r="K20" i="57"/>
  <c r="J20" i="57"/>
  <c r="I20" i="57"/>
  <c r="H20" i="57"/>
  <c r="G20" i="57"/>
  <c r="F20" i="57"/>
  <c r="E20" i="57"/>
  <c r="D20" i="57"/>
  <c r="C20" i="57"/>
  <c r="N19" i="57"/>
  <c r="M19" i="57"/>
  <c r="L19" i="57"/>
  <c r="K19" i="57"/>
  <c r="J19" i="57"/>
  <c r="I19" i="57"/>
  <c r="H19" i="57"/>
  <c r="G19" i="57"/>
  <c r="F19" i="57"/>
  <c r="E19" i="57"/>
  <c r="D19" i="57"/>
  <c r="C19" i="57"/>
  <c r="N18" i="57"/>
  <c r="M18" i="57"/>
  <c r="L18" i="57"/>
  <c r="K18" i="57"/>
  <c r="J18" i="57"/>
  <c r="I18" i="57"/>
  <c r="H18" i="57"/>
  <c r="G18" i="57"/>
  <c r="F18" i="57"/>
  <c r="E18" i="57"/>
  <c r="D18" i="57"/>
  <c r="C18" i="57"/>
  <c r="N17" i="57"/>
  <c r="M17" i="57"/>
  <c r="L17" i="57"/>
  <c r="K17" i="57"/>
  <c r="J17" i="57"/>
  <c r="I17" i="57"/>
  <c r="H17" i="57"/>
  <c r="G17" i="57"/>
  <c r="F17" i="57"/>
  <c r="E17" i="57"/>
  <c r="D17" i="57"/>
  <c r="C17" i="57"/>
  <c r="N16" i="57"/>
  <c r="M16" i="57"/>
  <c r="L16" i="57"/>
  <c r="K16" i="57"/>
  <c r="J16" i="57"/>
  <c r="I16" i="57"/>
  <c r="H16" i="57"/>
  <c r="G16" i="57"/>
  <c r="F16" i="57"/>
  <c r="E16" i="57"/>
  <c r="D16" i="57"/>
  <c r="C16" i="57"/>
  <c r="N15" i="57"/>
  <c r="M15" i="57"/>
  <c r="L15" i="57"/>
  <c r="K15" i="57"/>
  <c r="J15" i="57"/>
  <c r="I15" i="57"/>
  <c r="H15" i="57"/>
  <c r="G15" i="57"/>
  <c r="F15" i="57"/>
  <c r="E15" i="57"/>
  <c r="D15" i="57"/>
  <c r="C15" i="57"/>
  <c r="N14" i="57"/>
  <c r="M14" i="57"/>
  <c r="L14" i="57"/>
  <c r="K14" i="57"/>
  <c r="J14" i="57"/>
  <c r="I14" i="57"/>
  <c r="H14" i="57"/>
  <c r="G14" i="57"/>
  <c r="F14" i="57"/>
  <c r="E14" i="57"/>
  <c r="D14" i="57"/>
  <c r="C14" i="57"/>
  <c r="N13" i="57"/>
  <c r="M13" i="57"/>
  <c r="L13" i="57"/>
  <c r="K13" i="57"/>
  <c r="J13" i="57"/>
  <c r="I13" i="57"/>
  <c r="H13" i="57"/>
  <c r="G13" i="57"/>
  <c r="F13" i="57"/>
  <c r="E13" i="57"/>
  <c r="D13" i="57"/>
  <c r="C13" i="57"/>
  <c r="N12" i="57"/>
  <c r="M12" i="57"/>
  <c r="L12" i="57"/>
  <c r="K12" i="57"/>
  <c r="J12" i="57"/>
  <c r="I12" i="57"/>
  <c r="H12" i="57"/>
  <c r="G12" i="57"/>
  <c r="F12" i="57"/>
  <c r="E12" i="57"/>
  <c r="D12" i="57"/>
  <c r="C12" i="57"/>
  <c r="N11" i="57"/>
  <c r="M11" i="57"/>
  <c r="L11" i="57"/>
  <c r="K11" i="57"/>
  <c r="J11" i="57"/>
  <c r="I11" i="57"/>
  <c r="H11" i="57"/>
  <c r="G11" i="57"/>
  <c r="F11" i="57"/>
  <c r="E11" i="57"/>
  <c r="D11" i="57"/>
  <c r="C11" i="57"/>
  <c r="N10" i="57"/>
  <c r="M10" i="57"/>
  <c r="L10" i="57"/>
  <c r="K10" i="57"/>
  <c r="J10" i="57"/>
  <c r="I10" i="57"/>
  <c r="H10" i="57"/>
  <c r="G10" i="57"/>
  <c r="F10" i="57"/>
  <c r="E10" i="57"/>
  <c r="D10" i="57"/>
  <c r="C10" i="57"/>
  <c r="D9" i="57"/>
  <c r="N9" i="57"/>
  <c r="M9" i="57"/>
  <c r="L9" i="57"/>
  <c r="K9" i="57"/>
  <c r="J9" i="57"/>
  <c r="I9" i="57"/>
  <c r="H9" i="57"/>
  <c r="G9" i="57"/>
  <c r="G60" i="57" s="1"/>
  <c r="F9" i="57"/>
  <c r="E9" i="57"/>
  <c r="C9" i="57"/>
  <c r="N5" i="57"/>
  <c r="K5" i="57"/>
  <c r="I3" i="57"/>
  <c r="B12" i="58" l="1"/>
  <c r="O17" i="57"/>
  <c r="Q17" i="57" s="1"/>
  <c r="S17" i="57" s="1"/>
  <c r="O25" i="57"/>
  <c r="Q25" i="57" s="1"/>
  <c r="S25" i="57" s="1"/>
  <c r="O33" i="57"/>
  <c r="Q33" i="57" s="1"/>
  <c r="S33" i="57" s="1"/>
  <c r="O49" i="57"/>
  <c r="Q49" i="57" s="1"/>
  <c r="S49" i="57" s="1"/>
  <c r="O57" i="57"/>
  <c r="Q57" i="57" s="1"/>
  <c r="S57" i="57" s="1"/>
  <c r="N60" i="57"/>
  <c r="F16" i="58"/>
  <c r="F51" i="4" s="1"/>
  <c r="F60" i="57"/>
  <c r="B13" i="58"/>
  <c r="O10" i="57"/>
  <c r="Q10" i="57" s="1"/>
  <c r="S10" i="57" s="1"/>
  <c r="O14" i="57"/>
  <c r="Q14" i="57" s="1"/>
  <c r="S14" i="57" s="1"/>
  <c r="O18" i="57"/>
  <c r="Q18" i="57" s="1"/>
  <c r="S18" i="57" s="1"/>
  <c r="O22" i="57"/>
  <c r="Q22" i="57" s="1"/>
  <c r="S22" i="57" s="1"/>
  <c r="O26" i="57"/>
  <c r="Q26" i="57" s="1"/>
  <c r="S26" i="57" s="1"/>
  <c r="O30" i="57"/>
  <c r="Q30" i="57" s="1"/>
  <c r="S30" i="57" s="1"/>
  <c r="O34" i="57"/>
  <c r="Q34" i="57" s="1"/>
  <c r="S34" i="57" s="1"/>
  <c r="O38" i="57"/>
  <c r="Q38" i="57" s="1"/>
  <c r="S38" i="57" s="1"/>
  <c r="O42" i="57"/>
  <c r="Q42" i="57" s="1"/>
  <c r="S42" i="57" s="1"/>
  <c r="O46" i="57"/>
  <c r="Q46" i="57" s="1"/>
  <c r="S46" i="57" s="1"/>
  <c r="O50" i="57"/>
  <c r="Q50" i="57" s="1"/>
  <c r="S50" i="57" s="1"/>
  <c r="O54" i="57"/>
  <c r="Q54" i="57" s="1"/>
  <c r="S54" i="57" s="1"/>
  <c r="O58" i="57"/>
  <c r="Q58" i="57" s="1"/>
  <c r="S58" i="57" s="1"/>
  <c r="I60" i="57"/>
  <c r="D60" i="57"/>
  <c r="L60" i="57"/>
  <c r="O11" i="57"/>
  <c r="Q11" i="57" s="1"/>
  <c r="S11" i="57" s="1"/>
  <c r="O12" i="57"/>
  <c r="Q12" i="57" s="1"/>
  <c r="S12" i="57" s="1"/>
  <c r="O16" i="57"/>
  <c r="Q16" i="57" s="1"/>
  <c r="S16" i="57" s="1"/>
  <c r="O19" i="57"/>
  <c r="Q19" i="57" s="1"/>
  <c r="S19" i="57" s="1"/>
  <c r="O20" i="57"/>
  <c r="Q20" i="57" s="1"/>
  <c r="S20" i="57" s="1"/>
  <c r="O24" i="57"/>
  <c r="Q24" i="57" s="1"/>
  <c r="S24" i="57" s="1"/>
  <c r="O27" i="57"/>
  <c r="Q27" i="57" s="1"/>
  <c r="S27" i="57" s="1"/>
  <c r="O28" i="57"/>
  <c r="Q28" i="57" s="1"/>
  <c r="S28" i="57" s="1"/>
  <c r="O32" i="57"/>
  <c r="Q32" i="57" s="1"/>
  <c r="S32" i="57" s="1"/>
  <c r="O35" i="57"/>
  <c r="Q35" i="57" s="1"/>
  <c r="S35" i="57" s="1"/>
  <c r="O36" i="57"/>
  <c r="Q36" i="57" s="1"/>
  <c r="S36" i="57" s="1"/>
  <c r="O40" i="57"/>
  <c r="Q40" i="57" s="1"/>
  <c r="S40" i="57" s="1"/>
  <c r="O43" i="57"/>
  <c r="Q43" i="57" s="1"/>
  <c r="S43" i="57" s="1"/>
  <c r="O44" i="57"/>
  <c r="Q44" i="57" s="1"/>
  <c r="S44" i="57" s="1"/>
  <c r="O48" i="57"/>
  <c r="Q48" i="57" s="1"/>
  <c r="S48" i="57" s="1"/>
  <c r="O51" i="57"/>
  <c r="Q51" i="57" s="1"/>
  <c r="S51" i="57" s="1"/>
  <c r="O52" i="57"/>
  <c r="Q52" i="57" s="1"/>
  <c r="S52" i="57" s="1"/>
  <c r="O56" i="57"/>
  <c r="O59" i="57"/>
  <c r="Q59" i="57" s="1"/>
  <c r="J60" i="57"/>
  <c r="K60" i="57"/>
  <c r="O41" i="57"/>
  <c r="Q41" i="57" s="1"/>
  <c r="S41" i="57" s="1"/>
  <c r="E60" i="57"/>
  <c r="M60" i="57"/>
  <c r="H60" i="57"/>
  <c r="O13" i="57"/>
  <c r="Q13" i="57" s="1"/>
  <c r="S13" i="57" s="1"/>
  <c r="O15" i="57"/>
  <c r="Q15" i="57" s="1"/>
  <c r="S15" i="57" s="1"/>
  <c r="O21" i="57"/>
  <c r="Q21" i="57" s="1"/>
  <c r="S21" i="57" s="1"/>
  <c r="O23" i="57"/>
  <c r="Q23" i="57" s="1"/>
  <c r="S23" i="57" s="1"/>
  <c r="O29" i="57"/>
  <c r="Q29" i="57" s="1"/>
  <c r="S29" i="57" s="1"/>
  <c r="O31" i="57"/>
  <c r="Q31" i="57" s="1"/>
  <c r="S31" i="57" s="1"/>
  <c r="O37" i="57"/>
  <c r="Q37" i="57" s="1"/>
  <c r="S37" i="57" s="1"/>
  <c r="O39" i="57"/>
  <c r="Q39" i="57" s="1"/>
  <c r="S39" i="57" s="1"/>
  <c r="O45" i="57"/>
  <c r="Q45" i="57" s="1"/>
  <c r="S45" i="57" s="1"/>
  <c r="O47" i="57"/>
  <c r="Q47" i="57" s="1"/>
  <c r="S47" i="57" s="1"/>
  <c r="O53" i="57"/>
  <c r="Q53" i="57" s="1"/>
  <c r="S53" i="57" s="1"/>
  <c r="O55" i="57"/>
  <c r="Q55" i="57" s="1"/>
  <c r="S55" i="57" s="1"/>
  <c r="B11" i="58"/>
  <c r="C16" i="58"/>
  <c r="C60" i="57"/>
  <c r="O9" i="57"/>
  <c r="B16" i="58" l="1"/>
  <c r="C51" i="4"/>
  <c r="Q9" i="57"/>
  <c r="O60" i="57"/>
  <c r="S9" i="57" l="1"/>
  <c r="G67" i="15"/>
  <c r="D69" i="27"/>
  <c r="D87" i="15" s="1"/>
  <c r="M30" i="39" l="1"/>
  <c r="M29" i="39"/>
  <c r="M28" i="39"/>
  <c r="M27" i="39"/>
  <c r="M26" i="39"/>
  <c r="L30" i="39"/>
  <c r="L29" i="39"/>
  <c r="L28" i="39"/>
  <c r="L27" i="39"/>
  <c r="L26" i="39"/>
  <c r="M31" i="39" l="1"/>
  <c r="L31" i="39"/>
  <c r="J100" i="21" l="1"/>
  <c r="J98" i="21"/>
  <c r="J96" i="21"/>
  <c r="J94" i="21"/>
  <c r="J92" i="21"/>
  <c r="J90" i="21"/>
  <c r="J88" i="21"/>
  <c r="J86" i="21"/>
  <c r="J84" i="21"/>
  <c r="J82" i="21"/>
  <c r="J80" i="21"/>
  <c r="J78" i="21"/>
  <c r="J76" i="21"/>
  <c r="J74" i="21"/>
  <c r="J72" i="21"/>
  <c r="J70" i="21"/>
  <c r="J58" i="21"/>
  <c r="J60" i="21"/>
  <c r="G14" i="49" l="1"/>
  <c r="F14" i="49"/>
  <c r="E14" i="49"/>
  <c r="D14" i="49"/>
  <c r="C14" i="49"/>
  <c r="I38" i="50" l="1"/>
  <c r="H38" i="50"/>
  <c r="G38" i="50"/>
  <c r="F38" i="50"/>
  <c r="E38" i="50"/>
  <c r="W79" i="3"/>
  <c r="V79" i="3"/>
  <c r="BA19" i="3" l="1"/>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K19" i="3"/>
  <c r="J19" i="3"/>
  <c r="I19" i="3"/>
  <c r="H19" i="3"/>
  <c r="G19" i="3"/>
  <c r="F19" i="3"/>
  <c r="E19" i="3"/>
  <c r="D19" i="3"/>
  <c r="C19" i="3"/>
  <c r="BA15" i="3"/>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B7" i="3"/>
  <c r="A7" i="3"/>
  <c r="B11" i="3"/>
  <c r="A11" i="3"/>
  <c r="B15" i="3"/>
  <c r="A15" i="3"/>
  <c r="B19" i="3"/>
  <c r="A19" i="3"/>
  <c r="A23" i="3"/>
  <c r="B23" i="3"/>
  <c r="K184" i="51" l="1"/>
  <c r="I184" i="51"/>
  <c r="H184" i="51"/>
  <c r="G184" i="51"/>
  <c r="F184" i="51"/>
  <c r="D184" i="51" s="1"/>
  <c r="E184" i="51"/>
  <c r="K181" i="51"/>
  <c r="I181" i="51"/>
  <c r="H181" i="51"/>
  <c r="G181" i="51"/>
  <c r="F181" i="51"/>
  <c r="E181" i="51"/>
  <c r="K180" i="51"/>
  <c r="I180" i="51"/>
  <c r="H180" i="51"/>
  <c r="G180" i="51"/>
  <c r="F180" i="51"/>
  <c r="E180" i="51"/>
  <c r="K174" i="51"/>
  <c r="I174" i="51"/>
  <c r="H174" i="51"/>
  <c r="G174" i="51"/>
  <c r="F174" i="51"/>
  <c r="E174" i="51"/>
  <c r="D174" i="51" s="1"/>
  <c r="K173" i="51"/>
  <c r="I173" i="51"/>
  <c r="H173" i="51"/>
  <c r="D173" i="51" s="1"/>
  <c r="G173" i="51"/>
  <c r="F173" i="51"/>
  <c r="E173" i="51"/>
  <c r="K172" i="51"/>
  <c r="I172" i="51"/>
  <c r="H172" i="51"/>
  <c r="G172" i="51"/>
  <c r="D172" i="51" s="1"/>
  <c r="F172" i="51"/>
  <c r="E172" i="51"/>
  <c r="K171" i="51"/>
  <c r="I171" i="51"/>
  <c r="H171" i="51"/>
  <c r="G171" i="51"/>
  <c r="F171" i="51"/>
  <c r="D171" i="51" s="1"/>
  <c r="E171" i="51"/>
  <c r="K170" i="51"/>
  <c r="I170" i="51"/>
  <c r="H170" i="51"/>
  <c r="G170" i="51"/>
  <c r="F170" i="51"/>
  <c r="E170" i="51"/>
  <c r="D170" i="51" s="1"/>
  <c r="K169" i="51"/>
  <c r="I169" i="51"/>
  <c r="H169" i="51"/>
  <c r="G169" i="51"/>
  <c r="F169" i="51"/>
  <c r="E169" i="51"/>
  <c r="D169" i="51"/>
  <c r="K168" i="51"/>
  <c r="I168" i="51"/>
  <c r="H168" i="51"/>
  <c r="G168" i="51"/>
  <c r="F168" i="51"/>
  <c r="E168" i="51"/>
  <c r="D168" i="51"/>
  <c r="K167" i="51"/>
  <c r="I167" i="51"/>
  <c r="H167" i="51"/>
  <c r="G167" i="51"/>
  <c r="F167" i="51"/>
  <c r="D167" i="51" s="1"/>
  <c r="E167" i="51"/>
  <c r="K166" i="51"/>
  <c r="I166" i="51"/>
  <c r="H166" i="51"/>
  <c r="G166" i="51"/>
  <c r="F166" i="51"/>
  <c r="E166" i="51"/>
  <c r="D166" i="51" s="1"/>
  <c r="K165" i="51"/>
  <c r="I165" i="51"/>
  <c r="H165" i="51"/>
  <c r="D165" i="51" s="1"/>
  <c r="G165" i="51"/>
  <c r="F165" i="51"/>
  <c r="E165" i="51"/>
  <c r="K164" i="51"/>
  <c r="I164" i="51"/>
  <c r="H164" i="51"/>
  <c r="G164" i="51"/>
  <c r="D164" i="51" s="1"/>
  <c r="F164" i="51"/>
  <c r="E164" i="51"/>
  <c r="K163" i="51"/>
  <c r="I163" i="51"/>
  <c r="H163" i="51"/>
  <c r="G163" i="51"/>
  <c r="F163" i="51"/>
  <c r="D163" i="51" s="1"/>
  <c r="E163" i="51"/>
  <c r="K162" i="51"/>
  <c r="I162" i="51"/>
  <c r="H162" i="51"/>
  <c r="G162" i="51"/>
  <c r="F162" i="51"/>
  <c r="E162" i="51"/>
  <c r="D162" i="51" s="1"/>
  <c r="K161" i="51"/>
  <c r="I161" i="51"/>
  <c r="H161" i="51"/>
  <c r="G161" i="51"/>
  <c r="F161" i="51"/>
  <c r="E161" i="51"/>
  <c r="D161" i="51"/>
  <c r="K160" i="51"/>
  <c r="I160" i="51"/>
  <c r="H160" i="51"/>
  <c r="G160" i="51"/>
  <c r="F160" i="51"/>
  <c r="E160" i="51"/>
  <c r="D160" i="51"/>
  <c r="K159" i="51"/>
  <c r="I159" i="51"/>
  <c r="H159" i="51"/>
  <c r="G159" i="51"/>
  <c r="F159" i="51"/>
  <c r="D159" i="51" s="1"/>
  <c r="E159" i="51"/>
  <c r="K158" i="51"/>
  <c r="I158" i="51"/>
  <c r="H158" i="51"/>
  <c r="G158" i="51"/>
  <c r="F158" i="51"/>
  <c r="E158" i="51"/>
  <c r="D158" i="51" s="1"/>
  <c r="K157" i="51"/>
  <c r="I157" i="51"/>
  <c r="H157" i="51"/>
  <c r="D157" i="51" s="1"/>
  <c r="G157" i="51"/>
  <c r="F157" i="51"/>
  <c r="E157" i="51"/>
  <c r="K151" i="51"/>
  <c r="I151" i="51"/>
  <c r="H151" i="51"/>
  <c r="G151" i="51"/>
  <c r="F151" i="51"/>
  <c r="E151" i="51"/>
  <c r="K148" i="51"/>
  <c r="I148" i="51"/>
  <c r="H148" i="51"/>
  <c r="G148" i="51"/>
  <c r="F148" i="51"/>
  <c r="E148" i="51"/>
  <c r="K147" i="51"/>
  <c r="I147" i="51"/>
  <c r="H147" i="51"/>
  <c r="G147" i="51"/>
  <c r="F147" i="51"/>
  <c r="E147" i="51"/>
  <c r="K141" i="51"/>
  <c r="I141" i="51"/>
  <c r="H141" i="51"/>
  <c r="G141" i="51"/>
  <c r="F141" i="51"/>
  <c r="E141" i="51"/>
  <c r="K140" i="51"/>
  <c r="I140" i="51"/>
  <c r="H140" i="51"/>
  <c r="G140" i="51"/>
  <c r="F140" i="51"/>
  <c r="E140" i="51"/>
  <c r="D140" i="51" s="1"/>
  <c r="K139" i="51"/>
  <c r="I139" i="51"/>
  <c r="H139" i="51"/>
  <c r="G139" i="51"/>
  <c r="F139" i="51"/>
  <c r="E139" i="51"/>
  <c r="D139" i="51" s="1"/>
  <c r="K138" i="51"/>
  <c r="I138" i="51"/>
  <c r="H138" i="51"/>
  <c r="G138" i="51"/>
  <c r="F138" i="51"/>
  <c r="E138" i="51"/>
  <c r="K137" i="51"/>
  <c r="I137" i="51"/>
  <c r="H137" i="51"/>
  <c r="G137" i="51"/>
  <c r="F137" i="51"/>
  <c r="E137" i="51"/>
  <c r="K136" i="51"/>
  <c r="I136" i="51"/>
  <c r="H136" i="51"/>
  <c r="G136" i="51"/>
  <c r="F136" i="51"/>
  <c r="E136" i="51"/>
  <c r="K135" i="51"/>
  <c r="I135" i="51"/>
  <c r="H135" i="51"/>
  <c r="G135" i="51"/>
  <c r="F135" i="51"/>
  <c r="E135" i="51"/>
  <c r="K134" i="51"/>
  <c r="I134" i="51"/>
  <c r="H134" i="51"/>
  <c r="G134" i="51"/>
  <c r="F134" i="51"/>
  <c r="E134" i="51"/>
  <c r="K133" i="51"/>
  <c r="I133" i="51"/>
  <c r="H133" i="51"/>
  <c r="G133" i="51"/>
  <c r="F133" i="51"/>
  <c r="E133" i="51"/>
  <c r="K132" i="51"/>
  <c r="I132" i="51"/>
  <c r="H132" i="51"/>
  <c r="G132" i="51"/>
  <c r="F132" i="51"/>
  <c r="E132" i="51"/>
  <c r="K131" i="51"/>
  <c r="I131" i="51"/>
  <c r="H131" i="51"/>
  <c r="G131" i="51"/>
  <c r="F131" i="51"/>
  <c r="E131" i="51"/>
  <c r="K130" i="51"/>
  <c r="I130" i="51"/>
  <c r="H130" i="51"/>
  <c r="G130" i="51"/>
  <c r="F130" i="51"/>
  <c r="E130" i="51"/>
  <c r="K129" i="51"/>
  <c r="I129" i="51"/>
  <c r="H129" i="51"/>
  <c r="G129" i="51"/>
  <c r="F129" i="51"/>
  <c r="E129" i="51"/>
  <c r="K128" i="51"/>
  <c r="I128" i="51"/>
  <c r="H128" i="51"/>
  <c r="G128" i="51"/>
  <c r="F128" i="51"/>
  <c r="E128" i="51"/>
  <c r="K127" i="51"/>
  <c r="I127" i="51"/>
  <c r="H127" i="51"/>
  <c r="G127" i="51"/>
  <c r="F127" i="51"/>
  <c r="E127" i="51"/>
  <c r="K126" i="51"/>
  <c r="I126" i="51"/>
  <c r="H126" i="51"/>
  <c r="G126" i="51"/>
  <c r="F126" i="51"/>
  <c r="E126" i="51"/>
  <c r="K125" i="51"/>
  <c r="I125" i="51"/>
  <c r="H125" i="51"/>
  <c r="G125" i="51"/>
  <c r="F125" i="51"/>
  <c r="E125" i="51"/>
  <c r="K124" i="51"/>
  <c r="I124" i="51"/>
  <c r="I142" i="51" s="1"/>
  <c r="H124" i="51"/>
  <c r="G124" i="51"/>
  <c r="F124" i="51"/>
  <c r="E124" i="51"/>
  <c r="K118" i="51"/>
  <c r="I118" i="51"/>
  <c r="H118" i="51"/>
  <c r="G118" i="51"/>
  <c r="F118" i="51"/>
  <c r="E118" i="51"/>
  <c r="K115" i="51"/>
  <c r="I115" i="51"/>
  <c r="H115" i="51"/>
  <c r="G115" i="51"/>
  <c r="F115" i="51"/>
  <c r="E115" i="51"/>
  <c r="K114" i="51"/>
  <c r="I114" i="51"/>
  <c r="H114" i="51"/>
  <c r="G114" i="51"/>
  <c r="F114" i="51"/>
  <c r="E114" i="51"/>
  <c r="K108" i="51"/>
  <c r="I108" i="51"/>
  <c r="H108" i="51"/>
  <c r="G108" i="51"/>
  <c r="F108" i="51"/>
  <c r="E108" i="51"/>
  <c r="K107" i="51"/>
  <c r="I107" i="51"/>
  <c r="H107" i="51"/>
  <c r="G107" i="51"/>
  <c r="F107" i="51"/>
  <c r="E107" i="51"/>
  <c r="K106" i="51"/>
  <c r="I106" i="51"/>
  <c r="H106" i="51"/>
  <c r="G106" i="51"/>
  <c r="F106" i="51"/>
  <c r="E106" i="51"/>
  <c r="K105" i="51"/>
  <c r="I105" i="51"/>
  <c r="H105" i="51"/>
  <c r="G105" i="51"/>
  <c r="F105" i="51"/>
  <c r="E105" i="51"/>
  <c r="K104" i="51"/>
  <c r="I104" i="51"/>
  <c r="H104" i="51"/>
  <c r="G104" i="51"/>
  <c r="F104" i="51"/>
  <c r="E104" i="51"/>
  <c r="K103" i="51"/>
  <c r="I103" i="51"/>
  <c r="H103" i="51"/>
  <c r="G103" i="51"/>
  <c r="F103" i="51"/>
  <c r="E103" i="51"/>
  <c r="K102" i="51"/>
  <c r="I102" i="51"/>
  <c r="H102" i="51"/>
  <c r="G102" i="51"/>
  <c r="F102" i="51"/>
  <c r="E102" i="51"/>
  <c r="K101" i="51"/>
  <c r="I101" i="51"/>
  <c r="H101" i="51"/>
  <c r="G101" i="51"/>
  <c r="F101" i="51"/>
  <c r="E101" i="51"/>
  <c r="K100" i="51"/>
  <c r="I100" i="51"/>
  <c r="H100" i="51"/>
  <c r="G100" i="51"/>
  <c r="F100" i="51"/>
  <c r="E100" i="51"/>
  <c r="K99" i="51"/>
  <c r="I99" i="51"/>
  <c r="H99" i="51"/>
  <c r="G99" i="51"/>
  <c r="F99" i="51"/>
  <c r="E99" i="51"/>
  <c r="K98" i="51"/>
  <c r="I98" i="51"/>
  <c r="H98" i="51"/>
  <c r="G98" i="51"/>
  <c r="F98" i="51"/>
  <c r="E98" i="51"/>
  <c r="K97" i="51"/>
  <c r="I97" i="51"/>
  <c r="H97" i="51"/>
  <c r="G97" i="51"/>
  <c r="F97" i="51"/>
  <c r="E97" i="51"/>
  <c r="K96" i="51"/>
  <c r="I96" i="51"/>
  <c r="H96" i="51"/>
  <c r="G96" i="51"/>
  <c r="F96" i="51"/>
  <c r="E96" i="51"/>
  <c r="K95" i="51"/>
  <c r="I95" i="51"/>
  <c r="H95" i="51"/>
  <c r="G95" i="51"/>
  <c r="F95" i="51"/>
  <c r="E95" i="51"/>
  <c r="K94" i="51"/>
  <c r="I94" i="51"/>
  <c r="H94" i="51"/>
  <c r="G94" i="51"/>
  <c r="F94" i="51"/>
  <c r="E94" i="51"/>
  <c r="K93" i="51"/>
  <c r="I93" i="51"/>
  <c r="H93" i="51"/>
  <c r="G93" i="51"/>
  <c r="F93" i="51"/>
  <c r="E93" i="51"/>
  <c r="K92" i="51"/>
  <c r="I92" i="51"/>
  <c r="H92" i="51"/>
  <c r="G92" i="51"/>
  <c r="F92" i="51"/>
  <c r="E92" i="51"/>
  <c r="K91" i="51"/>
  <c r="I91" i="51"/>
  <c r="H91" i="51"/>
  <c r="G91" i="51"/>
  <c r="G109" i="51" s="1"/>
  <c r="F91" i="51"/>
  <c r="F109" i="51" s="1"/>
  <c r="E91" i="51"/>
  <c r="K85" i="51"/>
  <c r="I85" i="51"/>
  <c r="H85" i="51"/>
  <c r="G85" i="51"/>
  <c r="F85" i="51"/>
  <c r="E85" i="51"/>
  <c r="K82" i="51"/>
  <c r="I82" i="51"/>
  <c r="H82" i="51"/>
  <c r="G82" i="51"/>
  <c r="F82" i="51"/>
  <c r="E82" i="51"/>
  <c r="K81" i="51"/>
  <c r="I81" i="51"/>
  <c r="H81" i="51"/>
  <c r="G81" i="51"/>
  <c r="F81" i="51"/>
  <c r="E81" i="51"/>
  <c r="D81" i="51" s="1"/>
  <c r="K75" i="51"/>
  <c r="I75" i="51"/>
  <c r="D75" i="51" s="1"/>
  <c r="H75" i="51"/>
  <c r="G75" i="51"/>
  <c r="F75" i="51"/>
  <c r="E75" i="51"/>
  <c r="K74" i="51"/>
  <c r="I74" i="51"/>
  <c r="H74" i="51"/>
  <c r="G74" i="51"/>
  <c r="F74" i="51"/>
  <c r="E74" i="51"/>
  <c r="K73" i="51"/>
  <c r="I73" i="51"/>
  <c r="H73" i="51"/>
  <c r="G73" i="51"/>
  <c r="F73" i="51"/>
  <c r="E73" i="51"/>
  <c r="K72" i="51"/>
  <c r="I72" i="51"/>
  <c r="H72" i="51"/>
  <c r="G72" i="51"/>
  <c r="F72" i="51"/>
  <c r="E72" i="51"/>
  <c r="K71" i="51"/>
  <c r="I71" i="51"/>
  <c r="D71" i="51" s="1"/>
  <c r="H71" i="51"/>
  <c r="G71" i="51"/>
  <c r="F71" i="51"/>
  <c r="E71" i="51"/>
  <c r="K70" i="51"/>
  <c r="I70" i="51"/>
  <c r="H70" i="51"/>
  <c r="G70" i="51"/>
  <c r="F70" i="51"/>
  <c r="E70" i="51"/>
  <c r="K69" i="51"/>
  <c r="I69" i="51"/>
  <c r="H69" i="51"/>
  <c r="G69" i="51"/>
  <c r="F69" i="51"/>
  <c r="E69" i="51"/>
  <c r="K68" i="51"/>
  <c r="I68" i="51"/>
  <c r="H68" i="51"/>
  <c r="G68" i="51"/>
  <c r="F68" i="51"/>
  <c r="E68" i="51"/>
  <c r="K67" i="51"/>
  <c r="I67" i="51"/>
  <c r="D67" i="51" s="1"/>
  <c r="H67" i="51"/>
  <c r="G67" i="51"/>
  <c r="F67" i="51"/>
  <c r="E67" i="51"/>
  <c r="K66" i="51"/>
  <c r="I66" i="51"/>
  <c r="H66" i="51"/>
  <c r="G66" i="51"/>
  <c r="F66" i="51"/>
  <c r="E66" i="51"/>
  <c r="K65" i="51"/>
  <c r="I65" i="51"/>
  <c r="H65" i="51"/>
  <c r="G65" i="51"/>
  <c r="F65" i="51"/>
  <c r="E65" i="51"/>
  <c r="K64" i="51"/>
  <c r="I64" i="51"/>
  <c r="H64" i="51"/>
  <c r="G64" i="51"/>
  <c r="F64" i="51"/>
  <c r="E64" i="51"/>
  <c r="K63" i="51"/>
  <c r="I63" i="51"/>
  <c r="D63" i="51" s="1"/>
  <c r="H63" i="51"/>
  <c r="G63" i="51"/>
  <c r="F63" i="51"/>
  <c r="E63" i="51"/>
  <c r="K62" i="51"/>
  <c r="I62" i="51"/>
  <c r="H62" i="51"/>
  <c r="G62" i="51"/>
  <c r="F62" i="51"/>
  <c r="E62" i="51"/>
  <c r="K61" i="51"/>
  <c r="I61" i="51"/>
  <c r="H61" i="51"/>
  <c r="G61" i="51"/>
  <c r="F61" i="51"/>
  <c r="E61" i="51"/>
  <c r="K60" i="51"/>
  <c r="I60" i="51"/>
  <c r="H60" i="51"/>
  <c r="G60" i="51"/>
  <c r="F60" i="51"/>
  <c r="E60" i="51"/>
  <c r="K59" i="51"/>
  <c r="I59" i="51"/>
  <c r="D59" i="51" s="1"/>
  <c r="H59" i="51"/>
  <c r="G59" i="51"/>
  <c r="F59" i="51"/>
  <c r="E59" i="51"/>
  <c r="K58" i="51"/>
  <c r="I58" i="51"/>
  <c r="H58" i="51"/>
  <c r="G58" i="51"/>
  <c r="G76" i="51" s="1"/>
  <c r="F58" i="51"/>
  <c r="E58" i="51"/>
  <c r="K52" i="51"/>
  <c r="I52" i="51"/>
  <c r="H52" i="51"/>
  <c r="G52" i="51"/>
  <c r="F52" i="51"/>
  <c r="E52" i="51"/>
  <c r="K49" i="51"/>
  <c r="I49" i="51"/>
  <c r="H49" i="51"/>
  <c r="G49" i="51"/>
  <c r="F49" i="51"/>
  <c r="E49" i="51"/>
  <c r="K48" i="51"/>
  <c r="I48" i="51"/>
  <c r="H48" i="51"/>
  <c r="G48" i="51"/>
  <c r="F48" i="51"/>
  <c r="E48" i="51"/>
  <c r="Q42" i="51"/>
  <c r="K42" i="51"/>
  <c r="I42" i="51"/>
  <c r="H42" i="51"/>
  <c r="G42" i="51"/>
  <c r="F42" i="51"/>
  <c r="E42" i="51"/>
  <c r="Q41" i="51"/>
  <c r="K41" i="51"/>
  <c r="I41" i="51"/>
  <c r="H41" i="51"/>
  <c r="G41" i="51"/>
  <c r="F41" i="51"/>
  <c r="E41" i="51"/>
  <c r="Q40" i="51"/>
  <c r="K40" i="51"/>
  <c r="I40" i="51"/>
  <c r="H40" i="51"/>
  <c r="G40" i="51"/>
  <c r="F40" i="51"/>
  <c r="E40" i="51"/>
  <c r="Q39" i="51"/>
  <c r="K39" i="51"/>
  <c r="I39" i="51"/>
  <c r="H39" i="51"/>
  <c r="G39" i="51"/>
  <c r="F39" i="51"/>
  <c r="E39" i="51"/>
  <c r="Q38" i="51"/>
  <c r="K38" i="51"/>
  <c r="I38" i="51"/>
  <c r="H38" i="51"/>
  <c r="G38" i="51"/>
  <c r="F38" i="51"/>
  <c r="E38" i="51"/>
  <c r="D38" i="51" s="1"/>
  <c r="Q37" i="51"/>
  <c r="K37" i="51"/>
  <c r="I37" i="51"/>
  <c r="H37" i="51"/>
  <c r="G37" i="51"/>
  <c r="F37" i="51"/>
  <c r="E37" i="51"/>
  <c r="D37" i="51" s="1"/>
  <c r="Q36" i="51"/>
  <c r="K36" i="51"/>
  <c r="I36" i="51"/>
  <c r="H36" i="51"/>
  <c r="G36" i="51"/>
  <c r="F36" i="51"/>
  <c r="E36" i="51"/>
  <c r="Q35" i="51"/>
  <c r="K35" i="51"/>
  <c r="I35" i="51"/>
  <c r="H35" i="51"/>
  <c r="G35" i="51"/>
  <c r="F35" i="51"/>
  <c r="E35" i="51"/>
  <c r="Q34" i="51"/>
  <c r="K34" i="51"/>
  <c r="I34" i="51"/>
  <c r="H34" i="51"/>
  <c r="G34" i="51"/>
  <c r="F34" i="51"/>
  <c r="E34" i="51"/>
  <c r="Q33" i="51"/>
  <c r="K33" i="51"/>
  <c r="I33" i="51"/>
  <c r="H33" i="51"/>
  <c r="G33" i="51"/>
  <c r="F33" i="51"/>
  <c r="E33" i="51"/>
  <c r="Q32" i="51"/>
  <c r="K32" i="51"/>
  <c r="I32" i="51"/>
  <c r="H32" i="51"/>
  <c r="G32" i="51"/>
  <c r="F32" i="51"/>
  <c r="E32" i="51"/>
  <c r="Q31" i="51"/>
  <c r="K31" i="51"/>
  <c r="I31" i="51"/>
  <c r="H31" i="51"/>
  <c r="G31" i="51"/>
  <c r="F31" i="51"/>
  <c r="E31" i="51"/>
  <c r="Q30" i="51"/>
  <c r="K30" i="51"/>
  <c r="I30" i="51"/>
  <c r="H30" i="51"/>
  <c r="G30" i="51"/>
  <c r="F30" i="51"/>
  <c r="E30" i="51"/>
  <c r="D30" i="51" s="1"/>
  <c r="Q29" i="51"/>
  <c r="K29" i="51"/>
  <c r="I29" i="51"/>
  <c r="H29" i="51"/>
  <c r="G29" i="51"/>
  <c r="F29" i="51"/>
  <c r="E29" i="51"/>
  <c r="D29" i="51" s="1"/>
  <c r="Q28" i="51"/>
  <c r="K28" i="51"/>
  <c r="I28" i="51"/>
  <c r="H28" i="51"/>
  <c r="G28" i="51"/>
  <c r="F28" i="51"/>
  <c r="E28" i="51"/>
  <c r="Q27" i="51"/>
  <c r="K27" i="51"/>
  <c r="I27" i="51"/>
  <c r="H27" i="51"/>
  <c r="G27" i="51"/>
  <c r="F27" i="51"/>
  <c r="E27" i="51"/>
  <c r="Q26" i="51"/>
  <c r="K26" i="51"/>
  <c r="I26" i="51"/>
  <c r="H26" i="51"/>
  <c r="G26" i="51"/>
  <c r="F26" i="51"/>
  <c r="E26" i="51"/>
  <c r="Q25" i="51"/>
  <c r="K25" i="51"/>
  <c r="I25" i="51"/>
  <c r="H25" i="51"/>
  <c r="H43" i="51" s="1"/>
  <c r="G25" i="51"/>
  <c r="F25" i="51"/>
  <c r="E25" i="51"/>
  <c r="H15" i="51"/>
  <c r="AK75" i="3" s="1"/>
  <c r="E15" i="51"/>
  <c r="AH75" i="3" s="1"/>
  <c r="O13" i="51"/>
  <c r="S79" i="3" s="1"/>
  <c r="B13" i="51"/>
  <c r="O12" i="51"/>
  <c r="B12" i="51"/>
  <c r="O11" i="51"/>
  <c r="B11" i="51"/>
  <c r="O10" i="51"/>
  <c r="B10" i="51"/>
  <c r="O9" i="51"/>
  <c r="B9" i="51"/>
  <c r="O8" i="51"/>
  <c r="H5" i="51"/>
  <c r="F5" i="51"/>
  <c r="E3" i="51"/>
  <c r="C60" i="50"/>
  <c r="C59" i="50"/>
  <c r="C58" i="50"/>
  <c r="C57" i="50"/>
  <c r="C56" i="50"/>
  <c r="C55" i="50"/>
  <c r="C54" i="50"/>
  <c r="C53" i="50"/>
  <c r="C52" i="50"/>
  <c r="C51" i="50"/>
  <c r="C50" i="50"/>
  <c r="C49" i="50"/>
  <c r="C48" i="50"/>
  <c r="C47" i="50"/>
  <c r="C46" i="50"/>
  <c r="C45" i="50"/>
  <c r="C44" i="50"/>
  <c r="C43" i="50"/>
  <c r="C42" i="50"/>
  <c r="C41"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0" i="50"/>
  <c r="C9" i="50"/>
  <c r="I5" i="50"/>
  <c r="G5" i="50"/>
  <c r="F3" i="50"/>
  <c r="G21" i="49"/>
  <c r="F21" i="49"/>
  <c r="F22" i="49" s="1"/>
  <c r="E21" i="49"/>
  <c r="E22" i="49" s="1"/>
  <c r="D21" i="49"/>
  <c r="D22" i="49" s="1"/>
  <c r="C21" i="49"/>
  <c r="B21" i="49" s="1"/>
  <c r="B19" i="49"/>
  <c r="B18" i="49"/>
  <c r="B17" i="49"/>
  <c r="G22" i="49"/>
  <c r="B13" i="49"/>
  <c r="B12" i="49"/>
  <c r="B11" i="49"/>
  <c r="B10" i="49"/>
  <c r="G6" i="49"/>
  <c r="E6" i="49"/>
  <c r="D4" i="49"/>
  <c r="I29" i="48"/>
  <c r="G25" i="48"/>
  <c r="F25" i="48"/>
  <c r="I24" i="48"/>
  <c r="H23" i="48"/>
  <c r="H25" i="48" s="1"/>
  <c r="G23" i="48"/>
  <c r="F23" i="48"/>
  <c r="E23" i="48"/>
  <c r="E25" i="48" s="1"/>
  <c r="D23" i="48"/>
  <c r="D25" i="48" s="1"/>
  <c r="C23" i="48"/>
  <c r="C25" i="48" s="1"/>
  <c r="B23" i="48"/>
  <c r="B25" i="48" s="1"/>
  <c r="H22" i="48"/>
  <c r="G22" i="48"/>
  <c r="F22" i="48"/>
  <c r="E22" i="48"/>
  <c r="D22" i="48"/>
  <c r="C22" i="48"/>
  <c r="B22" i="48"/>
  <c r="I19" i="48"/>
  <c r="H18" i="48"/>
  <c r="G18" i="48"/>
  <c r="F18" i="48"/>
  <c r="E18" i="48"/>
  <c r="D18" i="48"/>
  <c r="C18" i="48"/>
  <c r="B18" i="48"/>
  <c r="H5" i="48"/>
  <c r="F5" i="48"/>
  <c r="E3" i="48"/>
  <c r="G72" i="47"/>
  <c r="F72" i="47"/>
  <c r="E72" i="47"/>
  <c r="D72" i="47"/>
  <c r="C72" i="47"/>
  <c r="B71" i="47"/>
  <c r="B70" i="47"/>
  <c r="F67" i="27" s="1"/>
  <c r="B69" i="47"/>
  <c r="B68" i="47"/>
  <c r="B66" i="47"/>
  <c r="B65" i="47"/>
  <c r="B64" i="47"/>
  <c r="B62" i="47"/>
  <c r="F59" i="27" s="1"/>
  <c r="B61" i="47"/>
  <c r="B60" i="47"/>
  <c r="F57" i="27" s="1"/>
  <c r="B58" i="47"/>
  <c r="B57" i="47"/>
  <c r="B56" i="47"/>
  <c r="B55" i="47"/>
  <c r="B53" i="47"/>
  <c r="B51" i="47"/>
  <c r="F48" i="27" s="1"/>
  <c r="B50" i="47"/>
  <c r="B49" i="47"/>
  <c r="F46" i="27" s="1"/>
  <c r="B47" i="47"/>
  <c r="B46" i="47"/>
  <c r="B45" i="47"/>
  <c r="B44" i="47"/>
  <c r="B41" i="47"/>
  <c r="B40" i="47"/>
  <c r="B39" i="47"/>
  <c r="B37" i="47"/>
  <c r="B36" i="47"/>
  <c r="B35" i="47"/>
  <c r="B33" i="47"/>
  <c r="B32" i="47"/>
  <c r="B31" i="47"/>
  <c r="B29" i="47"/>
  <c r="B27" i="47"/>
  <c r="B26" i="47"/>
  <c r="B25" i="47"/>
  <c r="B24" i="47"/>
  <c r="B22" i="47"/>
  <c r="B21" i="47"/>
  <c r="B20" i="47"/>
  <c r="B19" i="47"/>
  <c r="B17" i="47"/>
  <c r="B16" i="47"/>
  <c r="B15" i="47"/>
  <c r="B12" i="47"/>
  <c r="B11" i="47"/>
  <c r="G6" i="47"/>
  <c r="E6" i="47"/>
  <c r="D4" i="47"/>
  <c r="F78" i="46"/>
  <c r="E69" i="27" s="1"/>
  <c r="F6" i="46"/>
  <c r="D6" i="46"/>
  <c r="C4" i="46"/>
  <c r="C15" i="45"/>
  <c r="C14" i="45"/>
  <c r="H6" i="45"/>
  <c r="F6" i="45"/>
  <c r="E4" i="45"/>
  <c r="E25" i="44"/>
  <c r="D25" i="44"/>
  <c r="C25" i="44"/>
  <c r="B25" i="44"/>
  <c r="E21" i="44"/>
  <c r="D21" i="44"/>
  <c r="C21" i="44"/>
  <c r="B21" i="44"/>
  <c r="E15" i="44"/>
  <c r="D15" i="44"/>
  <c r="C15" i="44"/>
  <c r="B15" i="44"/>
  <c r="E12" i="44"/>
  <c r="D12" i="44"/>
  <c r="D35" i="44" s="1"/>
  <c r="C12" i="44"/>
  <c r="C35" i="44" s="1"/>
  <c r="B12" i="44"/>
  <c r="B35" i="44" s="1"/>
  <c r="E6" i="44"/>
  <c r="C6" i="44"/>
  <c r="B4" i="44"/>
  <c r="C19" i="43"/>
  <c r="C21" i="43" s="1"/>
  <c r="D21" i="43" s="1"/>
  <c r="B19" i="43"/>
  <c r="B21" i="43" s="1"/>
  <c r="F6" i="43"/>
  <c r="D6" i="43"/>
  <c r="C4" i="43"/>
  <c r="D22" i="42"/>
  <c r="E6" i="42"/>
  <c r="C6" i="42"/>
  <c r="B4" i="42"/>
  <c r="H12" i="41"/>
  <c r="H15" i="41" s="1"/>
  <c r="H6" i="41"/>
  <c r="F6" i="41"/>
  <c r="E4" i="41"/>
  <c r="F19" i="40"/>
  <c r="D19" i="40"/>
  <c r="C19" i="40"/>
  <c r="F6" i="40"/>
  <c r="D6" i="40"/>
  <c r="C4" i="40"/>
  <c r="E18" i="39"/>
  <c r="D18" i="39"/>
  <c r="C18" i="39"/>
  <c r="B18" i="39"/>
  <c r="F17" i="39"/>
  <c r="F16" i="39"/>
  <c r="F15" i="39"/>
  <c r="E13" i="39"/>
  <c r="D13" i="39"/>
  <c r="C13" i="39"/>
  <c r="B13" i="39"/>
  <c r="F12" i="39"/>
  <c r="F11" i="39"/>
  <c r="F10" i="39"/>
  <c r="F6" i="39"/>
  <c r="D6" i="39"/>
  <c r="C4" i="39"/>
  <c r="H6" i="38"/>
  <c r="F6" i="38"/>
  <c r="E4" i="38"/>
  <c r="I18" i="37"/>
  <c r="I19" i="37" s="1"/>
  <c r="I6" i="37"/>
  <c r="G6" i="37"/>
  <c r="F4" i="37"/>
  <c r="H33" i="36"/>
  <c r="F25" i="36"/>
  <c r="H24" i="36"/>
  <c r="H23" i="36"/>
  <c r="H22" i="36"/>
  <c r="H21" i="36"/>
  <c r="H20" i="36"/>
  <c r="H25" i="36" s="1"/>
  <c r="H27" i="36" s="1"/>
  <c r="H40" i="36" s="1"/>
  <c r="H42" i="36" s="1"/>
  <c r="H6" i="36"/>
  <c r="F6" i="36"/>
  <c r="E4" i="36"/>
  <c r="I24" i="35"/>
  <c r="E33" i="35" s="1"/>
  <c r="H24" i="35"/>
  <c r="E32" i="35" s="1"/>
  <c r="G24" i="35"/>
  <c r="E31" i="35" s="1"/>
  <c r="F24" i="35"/>
  <c r="E27" i="35" s="1"/>
  <c r="E24" i="35"/>
  <c r="E28" i="35" s="1"/>
  <c r="I6" i="35"/>
  <c r="G6" i="35"/>
  <c r="F4" i="35"/>
  <c r="F40" i="34"/>
  <c r="H32" i="34"/>
  <c r="H24" i="34"/>
  <c r="H16" i="34"/>
  <c r="H6" i="34"/>
  <c r="F6" i="34"/>
  <c r="E4" i="34"/>
  <c r="E13" i="33"/>
  <c r="G6" i="33"/>
  <c r="E6" i="33"/>
  <c r="D4" i="33"/>
  <c r="G44" i="32"/>
  <c r="G46" i="32" s="1"/>
  <c r="D30" i="28" s="1"/>
  <c r="G43" i="32"/>
  <c r="F43" i="32"/>
  <c r="E43" i="32"/>
  <c r="D42" i="32"/>
  <c r="D41" i="32"/>
  <c r="D40" i="32"/>
  <c r="D39" i="32"/>
  <c r="D37" i="32"/>
  <c r="D36" i="32"/>
  <c r="D34" i="32"/>
  <c r="D33" i="32"/>
  <c r="D31" i="32"/>
  <c r="D30" i="32"/>
  <c r="D29" i="32"/>
  <c r="D27" i="32"/>
  <c r="D26" i="32"/>
  <c r="D25" i="32"/>
  <c r="E20" i="32"/>
  <c r="G6" i="32"/>
  <c r="E6" i="32"/>
  <c r="D4" i="32"/>
  <c r="H18" i="31"/>
  <c r="I6" i="31"/>
  <c r="G6" i="31"/>
  <c r="F4" i="31"/>
  <c r="I22" i="30"/>
  <c r="H22" i="30"/>
  <c r="AR51" i="3" s="1"/>
  <c r="G22" i="30"/>
  <c r="AC51" i="3" s="1"/>
  <c r="F22" i="30"/>
  <c r="I6" i="30"/>
  <c r="G6" i="30"/>
  <c r="F4" i="30"/>
  <c r="D83" i="29"/>
  <c r="D84" i="29" s="1"/>
  <c r="H81" i="29"/>
  <c r="I81" i="29" s="1"/>
  <c r="H80" i="29"/>
  <c r="I80" i="29" s="1"/>
  <c r="H79" i="29"/>
  <c r="I79" i="29" s="1"/>
  <c r="H78" i="29"/>
  <c r="I78" i="29" s="1"/>
  <c r="H77" i="29"/>
  <c r="I77" i="29" s="1"/>
  <c r="H76" i="29"/>
  <c r="I76" i="29" s="1"/>
  <c r="H75" i="29"/>
  <c r="I75" i="29" s="1"/>
  <c r="H74" i="29"/>
  <c r="I74" i="29" s="1"/>
  <c r="H73" i="29"/>
  <c r="I73" i="29" s="1"/>
  <c r="H72" i="29"/>
  <c r="I72" i="29" s="1"/>
  <c r="H71" i="29"/>
  <c r="I71" i="29" s="1"/>
  <c r="H70" i="29"/>
  <c r="I70" i="29" s="1"/>
  <c r="H69" i="29"/>
  <c r="I69" i="29" s="1"/>
  <c r="H68" i="29"/>
  <c r="I68" i="29" s="1"/>
  <c r="H67" i="29"/>
  <c r="I67" i="29" s="1"/>
  <c r="H66" i="29"/>
  <c r="I66" i="29" s="1"/>
  <c r="H65" i="29"/>
  <c r="I65" i="29" s="1"/>
  <c r="H64" i="29"/>
  <c r="I64" i="29" s="1"/>
  <c r="H63" i="29"/>
  <c r="I63" i="29" s="1"/>
  <c r="H62" i="29"/>
  <c r="I62" i="29" s="1"/>
  <c r="H61" i="29"/>
  <c r="I61" i="29" s="1"/>
  <c r="H60" i="29"/>
  <c r="I60" i="29" s="1"/>
  <c r="H59" i="29"/>
  <c r="I59" i="29" s="1"/>
  <c r="H58" i="29"/>
  <c r="I58" i="29" s="1"/>
  <c r="H57" i="29"/>
  <c r="I57" i="29" s="1"/>
  <c r="H56" i="29"/>
  <c r="I56" i="29" s="1"/>
  <c r="H55" i="29"/>
  <c r="I55" i="29" s="1"/>
  <c r="H54" i="29"/>
  <c r="I54" i="29" s="1"/>
  <c r="H53" i="29"/>
  <c r="I53" i="29" s="1"/>
  <c r="H52" i="29"/>
  <c r="I52" i="29" s="1"/>
  <c r="H51" i="29"/>
  <c r="I51" i="29" s="1"/>
  <c r="H50" i="29"/>
  <c r="I50" i="29" s="1"/>
  <c r="H49" i="29"/>
  <c r="I49" i="29" s="1"/>
  <c r="H48" i="29"/>
  <c r="I48" i="29" s="1"/>
  <c r="H47" i="29"/>
  <c r="I47" i="29" s="1"/>
  <c r="H46" i="29"/>
  <c r="I46" i="29" s="1"/>
  <c r="H45" i="29"/>
  <c r="I45" i="29" s="1"/>
  <c r="H44" i="29"/>
  <c r="I44" i="29" s="1"/>
  <c r="H43" i="29"/>
  <c r="I43" i="29" s="1"/>
  <c r="H42" i="29"/>
  <c r="I42" i="29" s="1"/>
  <c r="H41" i="29"/>
  <c r="I41" i="29" s="1"/>
  <c r="H40" i="29"/>
  <c r="I40" i="29" s="1"/>
  <c r="H39" i="29"/>
  <c r="I39" i="29" s="1"/>
  <c r="H38" i="29"/>
  <c r="I38" i="29" s="1"/>
  <c r="H37" i="29"/>
  <c r="I37" i="29" s="1"/>
  <c r="H36" i="29"/>
  <c r="I36" i="29" s="1"/>
  <c r="H35" i="29"/>
  <c r="I35" i="29" s="1"/>
  <c r="H34" i="29"/>
  <c r="I34" i="29" s="1"/>
  <c r="H33" i="29"/>
  <c r="I33" i="29" s="1"/>
  <c r="H32" i="29"/>
  <c r="I32" i="29" s="1"/>
  <c r="H31" i="29"/>
  <c r="I31" i="29" s="1"/>
  <c r="H30" i="29"/>
  <c r="I30" i="29" s="1"/>
  <c r="H29" i="29"/>
  <c r="I29" i="29" s="1"/>
  <c r="H28" i="29"/>
  <c r="I28" i="29" s="1"/>
  <c r="H27" i="29"/>
  <c r="I27" i="29" s="1"/>
  <c r="H26" i="29"/>
  <c r="I26" i="29" s="1"/>
  <c r="H25" i="29"/>
  <c r="I25" i="29" s="1"/>
  <c r="H24" i="29"/>
  <c r="I24" i="29" s="1"/>
  <c r="H23" i="29"/>
  <c r="I23" i="29" s="1"/>
  <c r="H22" i="29"/>
  <c r="I22" i="29" s="1"/>
  <c r="H21" i="29"/>
  <c r="I21" i="29" s="1"/>
  <c r="H20" i="29"/>
  <c r="I20" i="29" s="1"/>
  <c r="H19" i="29"/>
  <c r="I19" i="29" s="1"/>
  <c r="H18" i="29"/>
  <c r="I18" i="29" s="1"/>
  <c r="H17" i="29"/>
  <c r="I17" i="29" s="1"/>
  <c r="H16" i="29"/>
  <c r="I16" i="29" s="1"/>
  <c r="H15" i="29"/>
  <c r="I15" i="29" s="1"/>
  <c r="H14" i="29"/>
  <c r="I14" i="29" s="1"/>
  <c r="H13" i="29"/>
  <c r="I13" i="29" s="1"/>
  <c r="H11" i="29"/>
  <c r="I11" i="29" s="1"/>
  <c r="H10" i="29"/>
  <c r="I10" i="29" s="1"/>
  <c r="F5" i="29"/>
  <c r="D5" i="29"/>
  <c r="C3" i="29"/>
  <c r="D225" i="28"/>
  <c r="H224" i="28"/>
  <c r="I224" i="28" s="1"/>
  <c r="J224" i="28" s="1"/>
  <c r="H223" i="28"/>
  <c r="I223" i="28" s="1"/>
  <c r="J223" i="28" s="1"/>
  <c r="H222" i="28"/>
  <c r="I222" i="28" s="1"/>
  <c r="J222" i="28" s="1"/>
  <c r="H221" i="28"/>
  <c r="I221" i="28" s="1"/>
  <c r="J221" i="28" s="1"/>
  <c r="H220" i="28"/>
  <c r="I220" i="28" s="1"/>
  <c r="J220" i="28" s="1"/>
  <c r="H219" i="28"/>
  <c r="I219" i="28" s="1"/>
  <c r="J219" i="28" s="1"/>
  <c r="H218" i="28"/>
  <c r="I218" i="28" s="1"/>
  <c r="J218" i="28" s="1"/>
  <c r="H217" i="28"/>
  <c r="I217" i="28" s="1"/>
  <c r="J217" i="28" s="1"/>
  <c r="H216" i="28"/>
  <c r="I216" i="28" s="1"/>
  <c r="J216" i="28" s="1"/>
  <c r="H215" i="28"/>
  <c r="I215" i="28" s="1"/>
  <c r="J215" i="28" s="1"/>
  <c r="H214" i="28"/>
  <c r="I214" i="28" s="1"/>
  <c r="J214" i="28" s="1"/>
  <c r="H213" i="28"/>
  <c r="I213" i="28" s="1"/>
  <c r="J213" i="28" s="1"/>
  <c r="H212" i="28"/>
  <c r="I212" i="28" s="1"/>
  <c r="J212" i="28" s="1"/>
  <c r="H211" i="28"/>
  <c r="I211" i="28" s="1"/>
  <c r="J211" i="28" s="1"/>
  <c r="H210" i="28"/>
  <c r="I210" i="28" s="1"/>
  <c r="J210" i="28" s="1"/>
  <c r="H209" i="28"/>
  <c r="I209" i="28" s="1"/>
  <c r="J209" i="28" s="1"/>
  <c r="H208" i="28"/>
  <c r="I208" i="28" s="1"/>
  <c r="J208" i="28" s="1"/>
  <c r="H207" i="28"/>
  <c r="I207" i="28" s="1"/>
  <c r="J207" i="28" s="1"/>
  <c r="H206" i="28"/>
  <c r="I206" i="28" s="1"/>
  <c r="J206" i="28" s="1"/>
  <c r="H205" i="28"/>
  <c r="I205" i="28" s="1"/>
  <c r="J205" i="28" s="1"/>
  <c r="H204" i="28"/>
  <c r="I204" i="28" s="1"/>
  <c r="J204" i="28" s="1"/>
  <c r="H203" i="28"/>
  <c r="I203" i="28" s="1"/>
  <c r="J203" i="28" s="1"/>
  <c r="H202" i="28"/>
  <c r="I202" i="28" s="1"/>
  <c r="J202" i="28" s="1"/>
  <c r="H201" i="28"/>
  <c r="I201" i="28" s="1"/>
  <c r="J201" i="28" s="1"/>
  <c r="H200" i="28"/>
  <c r="I200" i="28" s="1"/>
  <c r="J200" i="28" s="1"/>
  <c r="H199" i="28"/>
  <c r="I199" i="28" s="1"/>
  <c r="J199" i="28" s="1"/>
  <c r="H198" i="28"/>
  <c r="I198" i="28" s="1"/>
  <c r="J198" i="28" s="1"/>
  <c r="H197" i="28"/>
  <c r="I197" i="28" s="1"/>
  <c r="J197" i="28" s="1"/>
  <c r="H196" i="28"/>
  <c r="I196" i="28" s="1"/>
  <c r="J196" i="28" s="1"/>
  <c r="H195" i="28"/>
  <c r="I195" i="28" s="1"/>
  <c r="J195" i="28" s="1"/>
  <c r="H194" i="28"/>
  <c r="I194" i="28" s="1"/>
  <c r="J194" i="28" s="1"/>
  <c r="H193" i="28"/>
  <c r="I193" i="28" s="1"/>
  <c r="J193" i="28" s="1"/>
  <c r="H192" i="28"/>
  <c r="I192" i="28" s="1"/>
  <c r="J192" i="28" s="1"/>
  <c r="H191" i="28"/>
  <c r="I191" i="28" s="1"/>
  <c r="J191" i="28" s="1"/>
  <c r="H190" i="28"/>
  <c r="I190" i="28" s="1"/>
  <c r="J190" i="28" s="1"/>
  <c r="H189" i="28"/>
  <c r="I189" i="28" s="1"/>
  <c r="J189" i="28" s="1"/>
  <c r="H188" i="28"/>
  <c r="I188" i="28" s="1"/>
  <c r="J188" i="28" s="1"/>
  <c r="H187" i="28"/>
  <c r="I187" i="28" s="1"/>
  <c r="J187" i="28" s="1"/>
  <c r="H186" i="28"/>
  <c r="I186" i="28" s="1"/>
  <c r="J186" i="28" s="1"/>
  <c r="H185" i="28"/>
  <c r="I185" i="28" s="1"/>
  <c r="J185" i="28" s="1"/>
  <c r="H184" i="28"/>
  <c r="I184" i="28" s="1"/>
  <c r="J184" i="28" s="1"/>
  <c r="H183" i="28"/>
  <c r="I183" i="28" s="1"/>
  <c r="J183" i="28" s="1"/>
  <c r="H182" i="28"/>
  <c r="I182" i="28" s="1"/>
  <c r="J182" i="28" s="1"/>
  <c r="H181" i="28"/>
  <c r="I181" i="28" s="1"/>
  <c r="J181" i="28" s="1"/>
  <c r="H180" i="28"/>
  <c r="I180" i="28" s="1"/>
  <c r="J180" i="28" s="1"/>
  <c r="H179" i="28"/>
  <c r="I179" i="28" s="1"/>
  <c r="J179" i="28" s="1"/>
  <c r="H178" i="28"/>
  <c r="I178" i="28" s="1"/>
  <c r="J178" i="28" s="1"/>
  <c r="H177" i="28"/>
  <c r="I177" i="28" s="1"/>
  <c r="J177" i="28" s="1"/>
  <c r="H176" i="28"/>
  <c r="I176" i="28" s="1"/>
  <c r="J176" i="28" s="1"/>
  <c r="H175" i="28"/>
  <c r="I175" i="28" s="1"/>
  <c r="J175" i="28" s="1"/>
  <c r="H174" i="28"/>
  <c r="I174" i="28" s="1"/>
  <c r="J174" i="28" s="1"/>
  <c r="H173" i="28"/>
  <c r="I173" i="28" s="1"/>
  <c r="J173" i="28" s="1"/>
  <c r="H172" i="28"/>
  <c r="I172" i="28" s="1"/>
  <c r="J172" i="28" s="1"/>
  <c r="H171" i="28"/>
  <c r="I171" i="28" s="1"/>
  <c r="J171" i="28" s="1"/>
  <c r="H170" i="28"/>
  <c r="I170" i="28" s="1"/>
  <c r="J170" i="28" s="1"/>
  <c r="H169" i="28"/>
  <c r="I169" i="28" s="1"/>
  <c r="J169" i="28" s="1"/>
  <c r="H168" i="28"/>
  <c r="I168" i="28" s="1"/>
  <c r="J168" i="28" s="1"/>
  <c r="H167" i="28"/>
  <c r="I167" i="28" s="1"/>
  <c r="J167" i="28" s="1"/>
  <c r="H166" i="28"/>
  <c r="I166" i="28" s="1"/>
  <c r="J166" i="28" s="1"/>
  <c r="H165" i="28"/>
  <c r="I165" i="28" s="1"/>
  <c r="J165" i="28" s="1"/>
  <c r="H164" i="28"/>
  <c r="I164" i="28" s="1"/>
  <c r="J164" i="28" s="1"/>
  <c r="H163" i="28"/>
  <c r="I163" i="28" s="1"/>
  <c r="J163" i="28" s="1"/>
  <c r="H162" i="28"/>
  <c r="I162" i="28" s="1"/>
  <c r="J162" i="28" s="1"/>
  <c r="H161" i="28"/>
  <c r="I161" i="28" s="1"/>
  <c r="J161" i="28" s="1"/>
  <c r="H160" i="28"/>
  <c r="I160" i="28" s="1"/>
  <c r="J160" i="28" s="1"/>
  <c r="H159" i="28"/>
  <c r="I159" i="28" s="1"/>
  <c r="J159" i="28" s="1"/>
  <c r="H158" i="28"/>
  <c r="I158" i="28" s="1"/>
  <c r="J158" i="28" s="1"/>
  <c r="H157" i="28"/>
  <c r="I157" i="28" s="1"/>
  <c r="J157" i="28" s="1"/>
  <c r="H156" i="28"/>
  <c r="I156" i="28" s="1"/>
  <c r="J156" i="28" s="1"/>
  <c r="H155" i="28"/>
  <c r="I155" i="28" s="1"/>
  <c r="J155" i="28" s="1"/>
  <c r="H154" i="28"/>
  <c r="I154" i="28" s="1"/>
  <c r="J154" i="28" s="1"/>
  <c r="H153" i="28"/>
  <c r="I153" i="28" s="1"/>
  <c r="J153" i="28" s="1"/>
  <c r="H152" i="28"/>
  <c r="I152" i="28" s="1"/>
  <c r="J152" i="28" s="1"/>
  <c r="H151" i="28"/>
  <c r="I151" i="28" s="1"/>
  <c r="J151" i="28" s="1"/>
  <c r="H150" i="28"/>
  <c r="I150" i="28" s="1"/>
  <c r="J150" i="28" s="1"/>
  <c r="H149" i="28"/>
  <c r="I149" i="28" s="1"/>
  <c r="J149" i="28" s="1"/>
  <c r="H148" i="28"/>
  <c r="I148" i="28" s="1"/>
  <c r="J148" i="28" s="1"/>
  <c r="H147" i="28"/>
  <c r="I147" i="28" s="1"/>
  <c r="J147" i="28" s="1"/>
  <c r="H146" i="28"/>
  <c r="I146" i="28" s="1"/>
  <c r="J146" i="28" s="1"/>
  <c r="H145" i="28"/>
  <c r="I145" i="28" s="1"/>
  <c r="J145" i="28" s="1"/>
  <c r="H144" i="28"/>
  <c r="I144" i="28" s="1"/>
  <c r="J144" i="28" s="1"/>
  <c r="H143" i="28"/>
  <c r="I143" i="28" s="1"/>
  <c r="J143" i="28" s="1"/>
  <c r="H142" i="28"/>
  <c r="I142" i="28" s="1"/>
  <c r="J142" i="28" s="1"/>
  <c r="H141" i="28"/>
  <c r="I141" i="28" s="1"/>
  <c r="J141" i="28" s="1"/>
  <c r="H140" i="28"/>
  <c r="I140" i="28" s="1"/>
  <c r="J140" i="28" s="1"/>
  <c r="H139" i="28"/>
  <c r="I139" i="28" s="1"/>
  <c r="J139" i="28" s="1"/>
  <c r="H138" i="28"/>
  <c r="I138" i="28" s="1"/>
  <c r="J138" i="28" s="1"/>
  <c r="H137" i="28"/>
  <c r="I137" i="28" s="1"/>
  <c r="J137" i="28" s="1"/>
  <c r="H136" i="28"/>
  <c r="I136" i="28" s="1"/>
  <c r="J136" i="28" s="1"/>
  <c r="H135" i="28"/>
  <c r="I135" i="28" s="1"/>
  <c r="J135" i="28" s="1"/>
  <c r="H134" i="28"/>
  <c r="I134" i="28" s="1"/>
  <c r="J134" i="28" s="1"/>
  <c r="H133" i="28"/>
  <c r="I133" i="28" s="1"/>
  <c r="J133" i="28" s="1"/>
  <c r="H132" i="28"/>
  <c r="I132" i="28" s="1"/>
  <c r="J132" i="28" s="1"/>
  <c r="H131" i="28"/>
  <c r="I131" i="28" s="1"/>
  <c r="J131" i="28" s="1"/>
  <c r="H130" i="28"/>
  <c r="I130" i="28" s="1"/>
  <c r="J130" i="28" s="1"/>
  <c r="H129" i="28"/>
  <c r="I129" i="28" s="1"/>
  <c r="J129" i="28" s="1"/>
  <c r="H128" i="28"/>
  <c r="I128" i="28" s="1"/>
  <c r="J128" i="28" s="1"/>
  <c r="H127" i="28"/>
  <c r="I127" i="28" s="1"/>
  <c r="J127" i="28" s="1"/>
  <c r="H126" i="28"/>
  <c r="I126" i="28" s="1"/>
  <c r="J126" i="28" s="1"/>
  <c r="H125" i="28"/>
  <c r="I125" i="28" s="1"/>
  <c r="J125" i="28" s="1"/>
  <c r="H124" i="28"/>
  <c r="I124" i="28" s="1"/>
  <c r="J124" i="28" s="1"/>
  <c r="H123" i="28"/>
  <c r="I123" i="28" s="1"/>
  <c r="J123" i="28" s="1"/>
  <c r="H122" i="28"/>
  <c r="I122" i="28" s="1"/>
  <c r="J122" i="28" s="1"/>
  <c r="H121" i="28"/>
  <c r="I121" i="28" s="1"/>
  <c r="J121" i="28" s="1"/>
  <c r="H120" i="28"/>
  <c r="I120" i="28" s="1"/>
  <c r="J120" i="28" s="1"/>
  <c r="H119" i="28"/>
  <c r="I119" i="28" s="1"/>
  <c r="J119" i="28" s="1"/>
  <c r="H118" i="28"/>
  <c r="I118" i="28" s="1"/>
  <c r="J118" i="28" s="1"/>
  <c r="H117" i="28"/>
  <c r="I117" i="28" s="1"/>
  <c r="J117" i="28" s="1"/>
  <c r="H116" i="28"/>
  <c r="I116" i="28" s="1"/>
  <c r="J116" i="28" s="1"/>
  <c r="H115" i="28"/>
  <c r="I115" i="28" s="1"/>
  <c r="J115" i="28" s="1"/>
  <c r="H114" i="28"/>
  <c r="I114" i="28" s="1"/>
  <c r="J114" i="28" s="1"/>
  <c r="H113" i="28"/>
  <c r="I113" i="28" s="1"/>
  <c r="J113" i="28" s="1"/>
  <c r="H111" i="28"/>
  <c r="I111" i="28" s="1"/>
  <c r="J111" i="28" s="1"/>
  <c r="H110" i="28"/>
  <c r="I110" i="28" s="1"/>
  <c r="J110" i="28" s="1"/>
  <c r="H107" i="28"/>
  <c r="I107" i="28" s="1"/>
  <c r="J107" i="28" s="1"/>
  <c r="H105" i="28"/>
  <c r="I105" i="28" s="1"/>
  <c r="J105" i="28" s="1"/>
  <c r="H100" i="28"/>
  <c r="I100" i="28" s="1"/>
  <c r="J100" i="28" s="1"/>
  <c r="H99" i="28"/>
  <c r="I99" i="28" s="1"/>
  <c r="J99" i="28" s="1"/>
  <c r="H97" i="28"/>
  <c r="I97" i="28" s="1"/>
  <c r="J97" i="28" s="1"/>
  <c r="D96" i="28"/>
  <c r="H95" i="28"/>
  <c r="I95" i="28" s="1"/>
  <c r="J95" i="28" s="1"/>
  <c r="H94" i="28"/>
  <c r="I94" i="28" s="1"/>
  <c r="J94" i="28" s="1"/>
  <c r="D93" i="28"/>
  <c r="H92" i="28"/>
  <c r="I92" i="28" s="1"/>
  <c r="J92" i="28" s="1"/>
  <c r="D91" i="28"/>
  <c r="H90" i="28"/>
  <c r="I90" i="28" s="1"/>
  <c r="J90" i="28" s="1"/>
  <c r="H89" i="28"/>
  <c r="I89" i="28" s="1"/>
  <c r="J89" i="28" s="1"/>
  <c r="H88" i="28"/>
  <c r="I88" i="28" s="1"/>
  <c r="J88" i="28" s="1"/>
  <c r="H87" i="28"/>
  <c r="I87" i="28" s="1"/>
  <c r="J87" i="28" s="1"/>
  <c r="H86" i="28"/>
  <c r="I86" i="28" s="1"/>
  <c r="J86" i="28" s="1"/>
  <c r="D85" i="28"/>
  <c r="H84" i="28"/>
  <c r="I84" i="28" s="1"/>
  <c r="J84" i="28" s="1"/>
  <c r="H83" i="28"/>
  <c r="I83" i="28" s="1"/>
  <c r="J83" i="28" s="1"/>
  <c r="H82" i="28"/>
  <c r="I82" i="28" s="1"/>
  <c r="J82" i="28" s="1"/>
  <c r="H81" i="28"/>
  <c r="I81" i="28" s="1"/>
  <c r="J81" i="28" s="1"/>
  <c r="H77" i="28"/>
  <c r="I77" i="28" s="1"/>
  <c r="J77" i="28" s="1"/>
  <c r="H76" i="28"/>
  <c r="I76" i="28" s="1"/>
  <c r="J76" i="28" s="1"/>
  <c r="H75" i="28"/>
  <c r="I75" i="28" s="1"/>
  <c r="J75" i="28" s="1"/>
  <c r="J70" i="28"/>
  <c r="H66" i="28"/>
  <c r="I66" i="28" s="1"/>
  <c r="J66" i="28" s="1"/>
  <c r="H65" i="28"/>
  <c r="I65" i="28" s="1"/>
  <c r="J65" i="28" s="1"/>
  <c r="H64" i="28"/>
  <c r="I64" i="28" s="1"/>
  <c r="J64" i="28" s="1"/>
  <c r="H63" i="28"/>
  <c r="I63" i="28" s="1"/>
  <c r="J63" i="28" s="1"/>
  <c r="H62" i="28"/>
  <c r="I62" i="28" s="1"/>
  <c r="J62" i="28" s="1"/>
  <c r="H61" i="28"/>
  <c r="I61" i="28" s="1"/>
  <c r="J61" i="28" s="1"/>
  <c r="H60" i="28"/>
  <c r="I60" i="28" s="1"/>
  <c r="J60" i="28" s="1"/>
  <c r="H59" i="28"/>
  <c r="I59" i="28" s="1"/>
  <c r="J59" i="28" s="1"/>
  <c r="H57" i="28"/>
  <c r="I57" i="28" s="1"/>
  <c r="J57" i="28" s="1"/>
  <c r="H56" i="28"/>
  <c r="I56" i="28" s="1"/>
  <c r="J56" i="28" s="1"/>
  <c r="H55" i="28"/>
  <c r="I55" i="28" s="1"/>
  <c r="J55" i="28" s="1"/>
  <c r="H54" i="28"/>
  <c r="I54" i="28" s="1"/>
  <c r="J54" i="28" s="1"/>
  <c r="H53" i="28"/>
  <c r="I53" i="28" s="1"/>
  <c r="J53" i="28" s="1"/>
  <c r="H52" i="28"/>
  <c r="I52" i="28" s="1"/>
  <c r="J52" i="28" s="1"/>
  <c r="H51" i="28"/>
  <c r="I51" i="28" s="1"/>
  <c r="J51" i="28" s="1"/>
  <c r="H50" i="28"/>
  <c r="I50" i="28" s="1"/>
  <c r="J50" i="28" s="1"/>
  <c r="H49" i="28"/>
  <c r="I49" i="28" s="1"/>
  <c r="J49" i="28" s="1"/>
  <c r="H48" i="28"/>
  <c r="I48" i="28" s="1"/>
  <c r="J48" i="28" s="1"/>
  <c r="H47" i="28"/>
  <c r="I47" i="28" s="1"/>
  <c r="J47" i="28" s="1"/>
  <c r="H46" i="28"/>
  <c r="I46" i="28" s="1"/>
  <c r="J46" i="28" s="1"/>
  <c r="H45" i="28"/>
  <c r="I45" i="28" s="1"/>
  <c r="J45" i="28" s="1"/>
  <c r="H44" i="28"/>
  <c r="I44" i="28" s="1"/>
  <c r="J44" i="28" s="1"/>
  <c r="H43" i="28"/>
  <c r="I43" i="28" s="1"/>
  <c r="J43" i="28" s="1"/>
  <c r="H42" i="28"/>
  <c r="I42" i="28" s="1"/>
  <c r="J42" i="28" s="1"/>
  <c r="H41" i="28"/>
  <c r="I41" i="28" s="1"/>
  <c r="J41" i="28" s="1"/>
  <c r="H40" i="28"/>
  <c r="I40" i="28" s="1"/>
  <c r="J40" i="28" s="1"/>
  <c r="H39" i="28"/>
  <c r="I39" i="28" s="1"/>
  <c r="J39" i="28" s="1"/>
  <c r="H38" i="28"/>
  <c r="I38" i="28" s="1"/>
  <c r="J38" i="28" s="1"/>
  <c r="H37" i="28"/>
  <c r="I37" i="28" s="1"/>
  <c r="J37" i="28" s="1"/>
  <c r="H36" i="28"/>
  <c r="I36" i="28" s="1"/>
  <c r="J36" i="28" s="1"/>
  <c r="H35" i="28"/>
  <c r="I35" i="28" s="1"/>
  <c r="J35" i="28" s="1"/>
  <c r="H34" i="28"/>
  <c r="I34" i="28" s="1"/>
  <c r="J34" i="28" s="1"/>
  <c r="H33" i="28"/>
  <c r="I33" i="28" s="1"/>
  <c r="J33" i="28" s="1"/>
  <c r="H32" i="28"/>
  <c r="I32" i="28" s="1"/>
  <c r="J32" i="28" s="1"/>
  <c r="H31" i="28"/>
  <c r="I31" i="28" s="1"/>
  <c r="J31" i="28" s="1"/>
  <c r="H29" i="28"/>
  <c r="I29" i="28" s="1"/>
  <c r="J29" i="28" s="1"/>
  <c r="H28" i="28"/>
  <c r="I28" i="28" s="1"/>
  <c r="J28" i="28" s="1"/>
  <c r="H27" i="28"/>
  <c r="I27" i="28" s="1"/>
  <c r="J27" i="28" s="1"/>
  <c r="H26" i="28"/>
  <c r="I26" i="28" s="1"/>
  <c r="J26" i="28" s="1"/>
  <c r="H25" i="28"/>
  <c r="I25" i="28" s="1"/>
  <c r="J25" i="28" s="1"/>
  <c r="H24" i="28"/>
  <c r="I24" i="28" s="1"/>
  <c r="J24" i="28" s="1"/>
  <c r="H23" i="28"/>
  <c r="I23" i="28" s="1"/>
  <c r="J23" i="28" s="1"/>
  <c r="J22" i="28"/>
  <c r="H18" i="28"/>
  <c r="I18" i="28" s="1"/>
  <c r="J18" i="28" s="1"/>
  <c r="H17" i="28"/>
  <c r="I17" i="28" s="1"/>
  <c r="J17" i="28" s="1"/>
  <c r="H16" i="28"/>
  <c r="I16" i="28" s="1"/>
  <c r="J16" i="28" s="1"/>
  <c r="H15" i="28"/>
  <c r="I15" i="28" s="1"/>
  <c r="J15" i="28" s="1"/>
  <c r="H14" i="28"/>
  <c r="I14" i="28" s="1"/>
  <c r="J14" i="28" s="1"/>
  <c r="H13" i="28"/>
  <c r="I13" i="28" s="1"/>
  <c r="J13" i="28" s="1"/>
  <c r="H12" i="28"/>
  <c r="I12" i="28" s="1"/>
  <c r="J12" i="28" s="1"/>
  <c r="H11" i="28"/>
  <c r="I11" i="28" s="1"/>
  <c r="J11" i="28" s="1"/>
  <c r="H10" i="28"/>
  <c r="I10" i="28" s="1"/>
  <c r="J10" i="28" s="1"/>
  <c r="H9" i="28"/>
  <c r="I9" i="28" s="1"/>
  <c r="J9" i="28" s="1"/>
  <c r="H8" i="28"/>
  <c r="I8" i="28" s="1"/>
  <c r="J8" i="28" s="1"/>
  <c r="F5" i="28"/>
  <c r="D5" i="28"/>
  <c r="C3" i="28"/>
  <c r="D82" i="27"/>
  <c r="BA35" i="3" s="1"/>
  <c r="C82" i="27"/>
  <c r="D81" i="27"/>
  <c r="AZ35" i="3" s="1"/>
  <c r="C81" i="27"/>
  <c r="D79" i="27"/>
  <c r="C79" i="27"/>
  <c r="D78" i="27"/>
  <c r="AX35" i="3" s="1"/>
  <c r="C78" i="27"/>
  <c r="D76" i="27"/>
  <c r="AW35" i="3" s="1"/>
  <c r="C76" i="27"/>
  <c r="D75" i="27"/>
  <c r="AV35" i="3" s="1"/>
  <c r="C75" i="27"/>
  <c r="D73" i="27"/>
  <c r="C73" i="27"/>
  <c r="D72" i="27"/>
  <c r="AT35" i="3" s="1"/>
  <c r="C72" i="27"/>
  <c r="F68" i="27"/>
  <c r="E68" i="27"/>
  <c r="D68" i="27"/>
  <c r="E67" i="27"/>
  <c r="D67" i="27"/>
  <c r="C67" i="27"/>
  <c r="F66" i="27"/>
  <c r="E66" i="27"/>
  <c r="D66" i="27"/>
  <c r="C66" i="27"/>
  <c r="F65" i="27"/>
  <c r="E65" i="27"/>
  <c r="D65" i="27"/>
  <c r="C65" i="27"/>
  <c r="F63" i="27"/>
  <c r="E63" i="27"/>
  <c r="D63" i="27"/>
  <c r="C63" i="27"/>
  <c r="H73" i="28" s="1"/>
  <c r="I73" i="28" s="1"/>
  <c r="F62" i="27"/>
  <c r="E62" i="27"/>
  <c r="D62" i="27"/>
  <c r="C62" i="27"/>
  <c r="H72" i="28" s="1"/>
  <c r="I72" i="28" s="1"/>
  <c r="F61" i="27"/>
  <c r="E61" i="27"/>
  <c r="D61" i="27"/>
  <c r="C61" i="27"/>
  <c r="H71" i="28" s="1"/>
  <c r="I71" i="28" s="1"/>
  <c r="J71" i="28" s="1"/>
  <c r="E59" i="27"/>
  <c r="D59" i="27"/>
  <c r="C59" i="27"/>
  <c r="F58" i="27"/>
  <c r="E58" i="27"/>
  <c r="D58" i="27"/>
  <c r="C58" i="27"/>
  <c r="E57" i="27"/>
  <c r="D57" i="27"/>
  <c r="C57" i="27"/>
  <c r="F55" i="27"/>
  <c r="E55" i="27"/>
  <c r="D55" i="27"/>
  <c r="C55" i="27"/>
  <c r="F54" i="27"/>
  <c r="E54" i="27"/>
  <c r="D54" i="27"/>
  <c r="C54" i="27"/>
  <c r="F53" i="27"/>
  <c r="E53" i="27"/>
  <c r="D53" i="27"/>
  <c r="C53" i="27"/>
  <c r="F52" i="27"/>
  <c r="E52" i="27"/>
  <c r="D52" i="27"/>
  <c r="C52" i="27"/>
  <c r="F50" i="27"/>
  <c r="E50" i="27"/>
  <c r="D50" i="27"/>
  <c r="C50" i="27"/>
  <c r="E48" i="27"/>
  <c r="D48" i="27"/>
  <c r="C48" i="27"/>
  <c r="F47" i="27"/>
  <c r="E47" i="27"/>
  <c r="D47" i="27"/>
  <c r="C47" i="27"/>
  <c r="E46" i="27"/>
  <c r="D46" i="27"/>
  <c r="C46" i="27"/>
  <c r="F44" i="27"/>
  <c r="E44" i="27"/>
  <c r="D44" i="27"/>
  <c r="F43" i="27"/>
  <c r="E43" i="27"/>
  <c r="D43" i="27"/>
  <c r="C43" i="27"/>
  <c r="F42" i="27"/>
  <c r="E42" i="27"/>
  <c r="D42" i="27"/>
  <c r="C42" i="27"/>
  <c r="H20" i="28" s="1"/>
  <c r="I20" i="28" s="1"/>
  <c r="F41" i="27"/>
  <c r="E41" i="27"/>
  <c r="D41" i="27"/>
  <c r="C41" i="27"/>
  <c r="H19" i="28" s="1"/>
  <c r="I19" i="28" s="1"/>
  <c r="J19" i="28" s="1"/>
  <c r="F38" i="27"/>
  <c r="E38" i="27"/>
  <c r="D38" i="27"/>
  <c r="C38" i="27"/>
  <c r="H69" i="28" s="1"/>
  <c r="I69" i="28" s="1"/>
  <c r="F37" i="27"/>
  <c r="E37" i="27"/>
  <c r="D37" i="27"/>
  <c r="C37" i="27"/>
  <c r="H68" i="28" s="1"/>
  <c r="I68" i="28" s="1"/>
  <c r="F36" i="27"/>
  <c r="E36" i="27"/>
  <c r="D36" i="27"/>
  <c r="C36" i="27"/>
  <c r="H67" i="28" s="1"/>
  <c r="I67" i="28" s="1"/>
  <c r="J67" i="28" s="1"/>
  <c r="F34" i="27"/>
  <c r="E34" i="27"/>
  <c r="D34" i="27"/>
  <c r="C34" i="27"/>
  <c r="F33" i="27"/>
  <c r="E33" i="27"/>
  <c r="D33" i="27"/>
  <c r="C33" i="27"/>
  <c r="F32" i="27"/>
  <c r="E32" i="27"/>
  <c r="D32" i="27"/>
  <c r="C32" i="27"/>
  <c r="F30" i="27"/>
  <c r="E30" i="27"/>
  <c r="D30" i="27"/>
  <c r="C30" i="27"/>
  <c r="H80" i="28" s="1"/>
  <c r="I80" i="28" s="1"/>
  <c r="F29" i="27"/>
  <c r="E29" i="27"/>
  <c r="D29" i="27"/>
  <c r="C29" i="27"/>
  <c r="H79" i="28" s="1"/>
  <c r="I79" i="28" s="1"/>
  <c r="F28" i="27"/>
  <c r="E28" i="27"/>
  <c r="D28" i="27"/>
  <c r="C28" i="27"/>
  <c r="F26" i="27"/>
  <c r="E26" i="27"/>
  <c r="D26" i="27"/>
  <c r="C26" i="27"/>
  <c r="H74" i="28" s="1"/>
  <c r="I74" i="28" s="1"/>
  <c r="F24" i="27"/>
  <c r="E24" i="27"/>
  <c r="D24" i="27"/>
  <c r="C24" i="27"/>
  <c r="F23" i="27"/>
  <c r="E23" i="27"/>
  <c r="D23" i="27"/>
  <c r="C23" i="27"/>
  <c r="F22" i="27"/>
  <c r="E22" i="27"/>
  <c r="D22" i="27"/>
  <c r="C22" i="27"/>
  <c r="F21" i="27"/>
  <c r="E21" i="27"/>
  <c r="D21" i="27"/>
  <c r="C21" i="27"/>
  <c r="F19" i="27"/>
  <c r="E19" i="27"/>
  <c r="D19" i="27"/>
  <c r="C19" i="27"/>
  <c r="F18" i="27"/>
  <c r="E18" i="27"/>
  <c r="D18" i="27"/>
  <c r="C18" i="27"/>
  <c r="F17" i="27"/>
  <c r="E17" i="27"/>
  <c r="D17" i="27"/>
  <c r="C17" i="27"/>
  <c r="F16" i="27"/>
  <c r="E16" i="27"/>
  <c r="D16" i="27"/>
  <c r="C16" i="27"/>
  <c r="F14" i="27"/>
  <c r="E14" i="27"/>
  <c r="D14" i="27"/>
  <c r="C14" i="27"/>
  <c r="F13" i="27"/>
  <c r="E13" i="27"/>
  <c r="D13" i="27"/>
  <c r="C13" i="27"/>
  <c r="F12" i="27"/>
  <c r="E12" i="27"/>
  <c r="D12" i="27"/>
  <c r="C12" i="27"/>
  <c r="G6" i="27"/>
  <c r="E6" i="27"/>
  <c r="D4" i="27"/>
  <c r="E6" i="26"/>
  <c r="C6" i="26"/>
  <c r="B4" i="26"/>
  <c r="E31" i="25"/>
  <c r="E9" i="26" s="1"/>
  <c r="E34" i="26" s="1"/>
  <c r="E6" i="25"/>
  <c r="C6" i="25"/>
  <c r="B4" i="25"/>
  <c r="E6" i="24"/>
  <c r="C6" i="24"/>
  <c r="B4" i="24"/>
  <c r="E40" i="23"/>
  <c r="B39" i="23"/>
  <c r="B38" i="23"/>
  <c r="B37" i="23"/>
  <c r="B36" i="23"/>
  <c r="B35" i="23"/>
  <c r="B34" i="23"/>
  <c r="B33" i="23"/>
  <c r="B32" i="23"/>
  <c r="B31" i="23"/>
  <c r="B30" i="23"/>
  <c r="B29" i="23"/>
  <c r="B28" i="23"/>
  <c r="B27" i="23"/>
  <c r="B26" i="23"/>
  <c r="B25" i="23"/>
  <c r="B24" i="23"/>
  <c r="D20" i="23"/>
  <c r="C20" i="23"/>
  <c r="E19" i="23"/>
  <c r="E18" i="23"/>
  <c r="E17" i="23"/>
  <c r="E16" i="23"/>
  <c r="E15" i="23"/>
  <c r="E14" i="23"/>
  <c r="E13" i="23"/>
  <c r="E12" i="23"/>
  <c r="E11" i="23"/>
  <c r="E10" i="23"/>
  <c r="E9" i="23"/>
  <c r="F6" i="23"/>
  <c r="D6" i="23"/>
  <c r="C4" i="23"/>
  <c r="S53" i="22"/>
  <c r="R53" i="22"/>
  <c r="AS27" i="3" s="1"/>
  <c r="M53" i="22"/>
  <c r="G53" i="22"/>
  <c r="W52" i="22"/>
  <c r="V52" i="22"/>
  <c r="U52" i="22"/>
  <c r="T52" i="22"/>
  <c r="Q52" i="22"/>
  <c r="P52" i="22"/>
  <c r="O52" i="22"/>
  <c r="AL27" i="3" s="1"/>
  <c r="N52" i="22"/>
  <c r="M52" i="22"/>
  <c r="L52" i="22"/>
  <c r="K52" i="22"/>
  <c r="J52" i="22"/>
  <c r="I52" i="22"/>
  <c r="H52" i="22"/>
  <c r="Q27" i="3" s="1"/>
  <c r="G52" i="22"/>
  <c r="F52" i="22"/>
  <c r="E52" i="22"/>
  <c r="D52" i="22"/>
  <c r="E27" i="3" s="1"/>
  <c r="C51" i="22"/>
  <c r="C50" i="22"/>
  <c r="C67" i="50" s="1"/>
  <c r="C49" i="22"/>
  <c r="C48" i="22"/>
  <c r="C47" i="22"/>
  <c r="C46" i="22"/>
  <c r="C45" i="22"/>
  <c r="C44" i="22"/>
  <c r="C43" i="22"/>
  <c r="F22" i="40" s="1"/>
  <c r="F23" i="40" s="1"/>
  <c r="C42" i="22"/>
  <c r="H18" i="39" s="1"/>
  <c r="C41" i="22"/>
  <c r="C40" i="22"/>
  <c r="C39" i="22"/>
  <c r="C38" i="22"/>
  <c r="C37" i="22"/>
  <c r="C36" i="22"/>
  <c r="C35" i="22"/>
  <c r="C34" i="22"/>
  <c r="C33" i="22"/>
  <c r="C32" i="22"/>
  <c r="G9" i="33" s="1"/>
  <c r="G14" i="33" s="1"/>
  <c r="E55" i="3" s="1"/>
  <c r="C31" i="22"/>
  <c r="C30" i="22"/>
  <c r="C29" i="22"/>
  <c r="C28" i="22"/>
  <c r="C27" i="22"/>
  <c r="C26" i="22"/>
  <c r="C25" i="22"/>
  <c r="C24" i="22"/>
  <c r="C23" i="22"/>
  <c r="C22" i="22"/>
  <c r="C21" i="22"/>
  <c r="C20" i="22"/>
  <c r="C19" i="22"/>
  <c r="C18" i="22"/>
  <c r="C17" i="22"/>
  <c r="C15" i="22"/>
  <c r="C14" i="22"/>
  <c r="C13" i="22"/>
  <c r="C12" i="22"/>
  <c r="C11" i="22"/>
  <c r="C9" i="22"/>
  <c r="W5" i="22"/>
  <c r="U5" i="22"/>
  <c r="M5" i="22"/>
  <c r="K5" i="22"/>
  <c r="T3" i="22"/>
  <c r="J3" i="22"/>
  <c r="D99" i="21"/>
  <c r="D97" i="21"/>
  <c r="D95" i="21"/>
  <c r="D93" i="21"/>
  <c r="D91" i="21"/>
  <c r="D89" i="21"/>
  <c r="D87" i="21"/>
  <c r="D85" i="21"/>
  <c r="D83" i="21"/>
  <c r="D81" i="21"/>
  <c r="D79" i="21"/>
  <c r="D77" i="21"/>
  <c r="D75" i="21"/>
  <c r="D73" i="21"/>
  <c r="D71" i="21"/>
  <c r="D69" i="21"/>
  <c r="J68" i="21"/>
  <c r="D67" i="21"/>
  <c r="J66" i="21"/>
  <c r="D65" i="21"/>
  <c r="J64" i="21"/>
  <c r="D63" i="21"/>
  <c r="J62" i="21"/>
  <c r="D61" i="21"/>
  <c r="D59" i="21"/>
  <c r="D57" i="21"/>
  <c r="D35" i="21"/>
  <c r="D33" i="21"/>
  <c r="D31" i="21"/>
  <c r="D29" i="21"/>
  <c r="D27" i="21"/>
  <c r="D25" i="21"/>
  <c r="D11" i="21"/>
  <c r="I5" i="21"/>
  <c r="G5" i="21"/>
  <c r="F3" i="21"/>
  <c r="I119" i="20"/>
  <c r="H119" i="20"/>
  <c r="G119" i="20"/>
  <c r="F119" i="20"/>
  <c r="E119" i="20"/>
  <c r="I118" i="20"/>
  <c r="H118" i="20"/>
  <c r="G118" i="20"/>
  <c r="F118" i="20"/>
  <c r="E118" i="20"/>
  <c r="D118" i="20" s="1"/>
  <c r="I117" i="20"/>
  <c r="H117" i="20"/>
  <c r="G117" i="20"/>
  <c r="F117" i="20"/>
  <c r="E117" i="20"/>
  <c r="I116" i="20"/>
  <c r="H116" i="20"/>
  <c r="G116" i="20"/>
  <c r="F116" i="20"/>
  <c r="E116" i="20"/>
  <c r="I115" i="20"/>
  <c r="H115" i="20"/>
  <c r="G115" i="20"/>
  <c r="F115" i="20"/>
  <c r="E115" i="20"/>
  <c r="D115" i="20"/>
  <c r="I114" i="20"/>
  <c r="H114" i="20"/>
  <c r="G114" i="20"/>
  <c r="F114" i="20"/>
  <c r="E114" i="20"/>
  <c r="I113" i="20"/>
  <c r="H113" i="20"/>
  <c r="G113" i="20"/>
  <c r="G120" i="20" s="1"/>
  <c r="F113" i="20"/>
  <c r="E113" i="20"/>
  <c r="E120" i="20" s="1"/>
  <c r="C15" i="20" s="1"/>
  <c r="D112" i="20"/>
  <c r="I106" i="20"/>
  <c r="H106" i="20"/>
  <c r="G106" i="20"/>
  <c r="F106" i="20"/>
  <c r="E106" i="20"/>
  <c r="D106" i="20"/>
  <c r="I105" i="20"/>
  <c r="H105" i="20"/>
  <c r="G105" i="20"/>
  <c r="F105" i="20"/>
  <c r="E105" i="20"/>
  <c r="I104" i="20"/>
  <c r="H104" i="20"/>
  <c r="G104" i="20"/>
  <c r="F104" i="20"/>
  <c r="D104" i="20" s="1"/>
  <c r="E104" i="20"/>
  <c r="I103" i="20"/>
  <c r="H103" i="20"/>
  <c r="G103" i="20"/>
  <c r="F103" i="20"/>
  <c r="E103" i="20"/>
  <c r="I102" i="20"/>
  <c r="H102" i="20"/>
  <c r="G102" i="20"/>
  <c r="F102" i="20"/>
  <c r="E102" i="20"/>
  <c r="D102" i="20"/>
  <c r="I101" i="20"/>
  <c r="H101" i="20"/>
  <c r="G101" i="20"/>
  <c r="F101" i="20"/>
  <c r="E101" i="20"/>
  <c r="I100" i="20"/>
  <c r="H100" i="20"/>
  <c r="G100" i="20"/>
  <c r="G107" i="20" s="1"/>
  <c r="E14" i="20" s="1"/>
  <c r="F100" i="20"/>
  <c r="E100" i="20"/>
  <c r="E107" i="20" s="1"/>
  <c r="C14" i="20" s="1"/>
  <c r="D99" i="20"/>
  <c r="I93" i="20"/>
  <c r="H93" i="20"/>
  <c r="G93" i="20"/>
  <c r="F93" i="20"/>
  <c r="E93" i="20"/>
  <c r="I92" i="20"/>
  <c r="H92" i="20"/>
  <c r="G92" i="20"/>
  <c r="F92" i="20"/>
  <c r="E92" i="20"/>
  <c r="I91" i="20"/>
  <c r="H91" i="20"/>
  <c r="G91" i="20"/>
  <c r="F91" i="20"/>
  <c r="E91" i="20"/>
  <c r="I90" i="20"/>
  <c r="H90" i="20"/>
  <c r="G90" i="20"/>
  <c r="F90" i="20"/>
  <c r="E90" i="20"/>
  <c r="D90" i="20" s="1"/>
  <c r="I89" i="20"/>
  <c r="H89" i="20"/>
  <c r="G89" i="20"/>
  <c r="F89" i="20"/>
  <c r="E89" i="20"/>
  <c r="I88" i="20"/>
  <c r="H88" i="20"/>
  <c r="G88" i="20"/>
  <c r="F88" i="20"/>
  <c r="E88" i="20"/>
  <c r="I87" i="20"/>
  <c r="H87" i="20"/>
  <c r="G87" i="20"/>
  <c r="F87" i="20"/>
  <c r="E87" i="20"/>
  <c r="D86" i="20"/>
  <c r="I81" i="20"/>
  <c r="G12" i="20" s="1"/>
  <c r="I80" i="20"/>
  <c r="H80" i="20"/>
  <c r="G80" i="20"/>
  <c r="F80" i="20"/>
  <c r="E80" i="20"/>
  <c r="I79" i="20"/>
  <c r="H79" i="20"/>
  <c r="G79" i="20"/>
  <c r="F79" i="20"/>
  <c r="D79" i="20" s="1"/>
  <c r="E79" i="20"/>
  <c r="I78" i="20"/>
  <c r="H78" i="20"/>
  <c r="G78" i="20"/>
  <c r="F78" i="20"/>
  <c r="E78" i="20"/>
  <c r="I77" i="20"/>
  <c r="H77" i="20"/>
  <c r="G77" i="20"/>
  <c r="F77" i="20"/>
  <c r="E77" i="20"/>
  <c r="D77" i="20"/>
  <c r="I76" i="20"/>
  <c r="H76" i="20"/>
  <c r="G76" i="20"/>
  <c r="F76" i="20"/>
  <c r="E76" i="20"/>
  <c r="I75" i="20"/>
  <c r="H75" i="20"/>
  <c r="G75" i="20"/>
  <c r="F75" i="20"/>
  <c r="E75" i="20"/>
  <c r="E81" i="20" s="1"/>
  <c r="C12" i="20" s="1"/>
  <c r="I74" i="20"/>
  <c r="H74" i="20"/>
  <c r="G74" i="20"/>
  <c r="F74" i="20"/>
  <c r="E74" i="20"/>
  <c r="D73" i="20"/>
  <c r="I67" i="20"/>
  <c r="H67" i="20"/>
  <c r="G67" i="20"/>
  <c r="F67" i="20"/>
  <c r="E67" i="20"/>
  <c r="I66" i="20"/>
  <c r="H66" i="20"/>
  <c r="G66" i="20"/>
  <c r="F66" i="20"/>
  <c r="E66" i="20"/>
  <c r="I65" i="20"/>
  <c r="H65" i="20"/>
  <c r="G65" i="20"/>
  <c r="F65" i="20"/>
  <c r="E65" i="20"/>
  <c r="D65" i="20" s="1"/>
  <c r="I64" i="20"/>
  <c r="H64" i="20"/>
  <c r="G64" i="20"/>
  <c r="F64" i="20"/>
  <c r="E64" i="20"/>
  <c r="I63" i="20"/>
  <c r="H63" i="20"/>
  <c r="G63" i="20"/>
  <c r="F63" i="20"/>
  <c r="E63" i="20"/>
  <c r="D63" i="20" s="1"/>
  <c r="I62" i="20"/>
  <c r="H62" i="20"/>
  <c r="G62" i="20"/>
  <c r="F62" i="20"/>
  <c r="E62" i="20"/>
  <c r="I61" i="20"/>
  <c r="H61" i="20"/>
  <c r="G61" i="20"/>
  <c r="F61" i="20"/>
  <c r="E61" i="20"/>
  <c r="D61" i="20" s="1"/>
  <c r="I60" i="20"/>
  <c r="H60" i="20"/>
  <c r="G60" i="20"/>
  <c r="F60" i="20"/>
  <c r="E60" i="20"/>
  <c r="I59" i="20"/>
  <c r="H59" i="20"/>
  <c r="G59" i="20"/>
  <c r="F59" i="20"/>
  <c r="E59" i="20"/>
  <c r="I58" i="20"/>
  <c r="H58" i="20"/>
  <c r="G58" i="20"/>
  <c r="F58" i="20"/>
  <c r="E58" i="20"/>
  <c r="I57" i="20"/>
  <c r="H57" i="20"/>
  <c r="G57" i="20"/>
  <c r="F57" i="20"/>
  <c r="E57" i="20"/>
  <c r="I56" i="20"/>
  <c r="H56" i="20"/>
  <c r="G56" i="20"/>
  <c r="F56" i="20"/>
  <c r="E56" i="20"/>
  <c r="I55" i="20"/>
  <c r="H55" i="20"/>
  <c r="G55" i="20"/>
  <c r="F55" i="20"/>
  <c r="E55" i="20"/>
  <c r="D55" i="20" s="1"/>
  <c r="I54" i="20"/>
  <c r="H54" i="20"/>
  <c r="G54" i="20"/>
  <c r="F54" i="20"/>
  <c r="E54" i="20"/>
  <c r="I53" i="20"/>
  <c r="H53" i="20"/>
  <c r="G53" i="20"/>
  <c r="F53" i="20"/>
  <c r="E53" i="20"/>
  <c r="I52" i="20"/>
  <c r="H52" i="20"/>
  <c r="G52" i="20"/>
  <c r="F52" i="20"/>
  <c r="E52" i="20"/>
  <c r="I51" i="20"/>
  <c r="H51" i="20"/>
  <c r="G51" i="20"/>
  <c r="F51" i="20"/>
  <c r="E51" i="20"/>
  <c r="D51" i="20" s="1"/>
  <c r="I50" i="20"/>
  <c r="H50" i="20"/>
  <c r="G50" i="20"/>
  <c r="F50" i="20"/>
  <c r="E50" i="20"/>
  <c r="I49" i="20"/>
  <c r="H49" i="20"/>
  <c r="G49" i="20"/>
  <c r="F49" i="20"/>
  <c r="E49" i="20"/>
  <c r="D49" i="20" s="1"/>
  <c r="I48" i="20"/>
  <c r="H48" i="20"/>
  <c r="G48" i="20"/>
  <c r="F48" i="20"/>
  <c r="E48" i="20"/>
  <c r="I47" i="20"/>
  <c r="H47" i="20"/>
  <c r="G47" i="20"/>
  <c r="F47" i="20"/>
  <c r="E47" i="20"/>
  <c r="I46" i="20"/>
  <c r="H46" i="20"/>
  <c r="G46" i="20"/>
  <c r="F46" i="20"/>
  <c r="E46" i="20"/>
  <c r="D46" i="20" s="1"/>
  <c r="D45" i="20"/>
  <c r="D40" i="20"/>
  <c r="D39" i="20"/>
  <c r="D38" i="20"/>
  <c r="D37" i="20"/>
  <c r="D36" i="20"/>
  <c r="D35" i="20"/>
  <c r="D34" i="20"/>
  <c r="D33" i="20"/>
  <c r="D32" i="20"/>
  <c r="D31" i="20"/>
  <c r="D30" i="20"/>
  <c r="D29" i="20"/>
  <c r="D28" i="20"/>
  <c r="D27" i="20"/>
  <c r="D26" i="20"/>
  <c r="D25" i="20"/>
  <c r="D24" i="20"/>
  <c r="D23" i="20"/>
  <c r="D22" i="20"/>
  <c r="D21" i="20"/>
  <c r="E15" i="20"/>
  <c r="G5" i="20"/>
  <c r="E5" i="20"/>
  <c r="D3" i="20"/>
  <c r="I119" i="19"/>
  <c r="H119" i="19"/>
  <c r="G119" i="19"/>
  <c r="F119" i="19"/>
  <c r="E119" i="19"/>
  <c r="I118" i="19"/>
  <c r="H118" i="19"/>
  <c r="G118" i="19"/>
  <c r="F118" i="19"/>
  <c r="E118" i="19"/>
  <c r="I117" i="19"/>
  <c r="H117" i="19"/>
  <c r="G117" i="19"/>
  <c r="F117" i="19"/>
  <c r="E117" i="19"/>
  <c r="I116" i="19"/>
  <c r="H116" i="19"/>
  <c r="G116" i="19"/>
  <c r="F116" i="19"/>
  <c r="E116" i="19"/>
  <c r="I115" i="19"/>
  <c r="H115" i="19"/>
  <c r="G115" i="19"/>
  <c r="F115" i="19"/>
  <c r="E115" i="19"/>
  <c r="I114" i="19"/>
  <c r="H114" i="19"/>
  <c r="H120" i="19" s="1"/>
  <c r="F15" i="19" s="1"/>
  <c r="G114" i="19"/>
  <c r="F114" i="19"/>
  <c r="E114" i="19"/>
  <c r="I113" i="19"/>
  <c r="H113" i="19"/>
  <c r="G113" i="19"/>
  <c r="F113" i="19"/>
  <c r="E113" i="19"/>
  <c r="E120" i="19" s="1"/>
  <c r="C15" i="19" s="1"/>
  <c r="D112" i="19"/>
  <c r="I106" i="19"/>
  <c r="H106" i="19"/>
  <c r="G106" i="19"/>
  <c r="F106" i="19"/>
  <c r="D106" i="19" s="1"/>
  <c r="E106" i="19"/>
  <c r="I105" i="19"/>
  <c r="H105" i="19"/>
  <c r="D105" i="19" s="1"/>
  <c r="G105" i="19"/>
  <c r="F105" i="19"/>
  <c r="E105" i="19"/>
  <c r="I104" i="19"/>
  <c r="H104" i="19"/>
  <c r="G104" i="19"/>
  <c r="F104" i="19"/>
  <c r="E104" i="19"/>
  <c r="I103" i="19"/>
  <c r="H103" i="19"/>
  <c r="G103" i="19"/>
  <c r="F103" i="19"/>
  <c r="E103" i="19"/>
  <c r="D103" i="19"/>
  <c r="I102" i="19"/>
  <c r="H102" i="19"/>
  <c r="G102" i="19"/>
  <c r="F102" i="19"/>
  <c r="E102" i="19"/>
  <c r="I101" i="19"/>
  <c r="H101" i="19"/>
  <c r="G101" i="19"/>
  <c r="F101" i="19"/>
  <c r="D101" i="19" s="1"/>
  <c r="E101" i="19"/>
  <c r="I100" i="19"/>
  <c r="I107" i="19" s="1"/>
  <c r="G14" i="19" s="1"/>
  <c r="H100" i="19"/>
  <c r="G100" i="19"/>
  <c r="F100" i="19"/>
  <c r="E100" i="19"/>
  <c r="D99" i="19"/>
  <c r="I93" i="19"/>
  <c r="H93" i="19"/>
  <c r="G93" i="19"/>
  <c r="F93" i="19"/>
  <c r="E93" i="19"/>
  <c r="D93" i="19" s="1"/>
  <c r="I92" i="19"/>
  <c r="H92" i="19"/>
  <c r="G92" i="19"/>
  <c r="F92" i="19"/>
  <c r="E92" i="19"/>
  <c r="I91" i="19"/>
  <c r="H91" i="19"/>
  <c r="G91" i="19"/>
  <c r="F91" i="19"/>
  <c r="E91" i="19"/>
  <c r="D91" i="19" s="1"/>
  <c r="I90" i="19"/>
  <c r="H90" i="19"/>
  <c r="G90" i="19"/>
  <c r="F90" i="19"/>
  <c r="E90" i="19"/>
  <c r="I89" i="19"/>
  <c r="H89" i="19"/>
  <c r="G89" i="19"/>
  <c r="F89" i="19"/>
  <c r="E89" i="19"/>
  <c r="I88" i="19"/>
  <c r="H88" i="19"/>
  <c r="G88" i="19"/>
  <c r="F88" i="19"/>
  <c r="E88" i="19"/>
  <c r="D88" i="19" s="1"/>
  <c r="I87" i="19"/>
  <c r="H87" i="19"/>
  <c r="G87" i="19"/>
  <c r="F87" i="19"/>
  <c r="E87" i="19"/>
  <c r="D86" i="19"/>
  <c r="I80" i="19"/>
  <c r="H80" i="19"/>
  <c r="G80" i="19"/>
  <c r="F80" i="19"/>
  <c r="E80" i="19"/>
  <c r="I79" i="19"/>
  <c r="H79" i="19"/>
  <c r="G79" i="19"/>
  <c r="F79" i="19"/>
  <c r="D79" i="19" s="1"/>
  <c r="E79" i="19"/>
  <c r="I78" i="19"/>
  <c r="H78" i="19"/>
  <c r="G78" i="19"/>
  <c r="F78" i="19"/>
  <c r="E78" i="19"/>
  <c r="D78" i="19" s="1"/>
  <c r="I77" i="19"/>
  <c r="H77" i="19"/>
  <c r="G77" i="19"/>
  <c r="F77" i="19"/>
  <c r="E77" i="19"/>
  <c r="I76" i="19"/>
  <c r="H76" i="19"/>
  <c r="G76" i="19"/>
  <c r="F76" i="19"/>
  <c r="E76" i="19"/>
  <c r="D76" i="19" s="1"/>
  <c r="I75" i="19"/>
  <c r="H75" i="19"/>
  <c r="G75" i="19"/>
  <c r="F75" i="19"/>
  <c r="E75" i="19"/>
  <c r="I74" i="19"/>
  <c r="H74" i="19"/>
  <c r="H81" i="19" s="1"/>
  <c r="F12" i="19" s="1"/>
  <c r="G74" i="19"/>
  <c r="F74" i="19"/>
  <c r="E74" i="19"/>
  <c r="D73" i="19"/>
  <c r="I67" i="19"/>
  <c r="H67" i="19"/>
  <c r="G67" i="19"/>
  <c r="F67" i="19"/>
  <c r="E67" i="19"/>
  <c r="D67" i="19" s="1"/>
  <c r="I66" i="19"/>
  <c r="H66" i="19"/>
  <c r="G66" i="19"/>
  <c r="F66" i="19"/>
  <c r="E66" i="19"/>
  <c r="I65" i="19"/>
  <c r="H65" i="19"/>
  <c r="G65" i="19"/>
  <c r="F65" i="19"/>
  <c r="E65" i="19"/>
  <c r="I64" i="19"/>
  <c r="H64" i="19"/>
  <c r="G64" i="19"/>
  <c r="F64" i="19"/>
  <c r="E64" i="19"/>
  <c r="I63" i="19"/>
  <c r="H63" i="19"/>
  <c r="G63" i="19"/>
  <c r="F63" i="19"/>
  <c r="E63" i="19"/>
  <c r="I62" i="19"/>
  <c r="H62" i="19"/>
  <c r="G62" i="19"/>
  <c r="F62" i="19"/>
  <c r="E62" i="19"/>
  <c r="D62" i="19" s="1"/>
  <c r="I61" i="19"/>
  <c r="H61" i="19"/>
  <c r="G61" i="19"/>
  <c r="F61" i="19"/>
  <c r="E61" i="19"/>
  <c r="I60" i="19"/>
  <c r="H60" i="19"/>
  <c r="G60" i="19"/>
  <c r="F60" i="19"/>
  <c r="E60" i="19"/>
  <c r="I59" i="19"/>
  <c r="H59" i="19"/>
  <c r="G59" i="19"/>
  <c r="F59" i="19"/>
  <c r="E59" i="19"/>
  <c r="I58" i="19"/>
  <c r="H58" i="19"/>
  <c r="G58" i="19"/>
  <c r="F58" i="19"/>
  <c r="E58" i="19"/>
  <c r="D58" i="19" s="1"/>
  <c r="I57" i="19"/>
  <c r="H57" i="19"/>
  <c r="G57" i="19"/>
  <c r="F57" i="19"/>
  <c r="E57" i="19"/>
  <c r="I56" i="19"/>
  <c r="H56" i="19"/>
  <c r="G56" i="19"/>
  <c r="F56" i="19"/>
  <c r="E56" i="19"/>
  <c r="D56" i="19" s="1"/>
  <c r="I55" i="19"/>
  <c r="H55" i="19"/>
  <c r="G55" i="19"/>
  <c r="F55" i="19"/>
  <c r="E55" i="19"/>
  <c r="I54" i="19"/>
  <c r="H54" i="19"/>
  <c r="G54" i="19"/>
  <c r="F54" i="19"/>
  <c r="D54" i="19" s="1"/>
  <c r="E54" i="19"/>
  <c r="I53" i="19"/>
  <c r="H53" i="19"/>
  <c r="G53" i="19"/>
  <c r="F53" i="19"/>
  <c r="E53" i="19"/>
  <c r="I52" i="19"/>
  <c r="H52" i="19"/>
  <c r="G52" i="19"/>
  <c r="F52" i="19"/>
  <c r="E52" i="19"/>
  <c r="I51" i="19"/>
  <c r="H51" i="19"/>
  <c r="G51" i="19"/>
  <c r="F51" i="19"/>
  <c r="E51" i="19"/>
  <c r="I50" i="19"/>
  <c r="H50" i="19"/>
  <c r="G50" i="19"/>
  <c r="F50" i="19"/>
  <c r="E50" i="19"/>
  <c r="I49" i="19"/>
  <c r="H49" i="19"/>
  <c r="G49" i="19"/>
  <c r="F49" i="19"/>
  <c r="E49" i="19"/>
  <c r="I48" i="19"/>
  <c r="H48" i="19"/>
  <c r="G48" i="19"/>
  <c r="F48" i="19"/>
  <c r="E48" i="19"/>
  <c r="I47" i="19"/>
  <c r="H47" i="19"/>
  <c r="G47" i="19"/>
  <c r="F47" i="19"/>
  <c r="E47" i="19"/>
  <c r="I46" i="19"/>
  <c r="H46" i="19"/>
  <c r="H68" i="19" s="1"/>
  <c r="F11" i="19" s="1"/>
  <c r="G46" i="19"/>
  <c r="D46" i="19" s="1"/>
  <c r="F46" i="19"/>
  <c r="E46" i="19"/>
  <c r="D45" i="19"/>
  <c r="D40" i="19"/>
  <c r="D39" i="19"/>
  <c r="D38" i="19"/>
  <c r="D37" i="19"/>
  <c r="D36" i="19"/>
  <c r="D35" i="19"/>
  <c r="D34" i="19"/>
  <c r="D33" i="19"/>
  <c r="D32" i="19"/>
  <c r="D31" i="19"/>
  <c r="D30" i="19"/>
  <c r="D29" i="19"/>
  <c r="D28" i="19"/>
  <c r="D27" i="19"/>
  <c r="D26" i="19"/>
  <c r="D25" i="19"/>
  <c r="D24" i="19"/>
  <c r="D23" i="19"/>
  <c r="D22" i="19"/>
  <c r="D21" i="19"/>
  <c r="G5" i="19"/>
  <c r="E5" i="19"/>
  <c r="D3" i="19"/>
  <c r="I118" i="18"/>
  <c r="H118" i="18"/>
  <c r="G118" i="18"/>
  <c r="F118" i="18"/>
  <c r="E118" i="18"/>
  <c r="I117" i="18"/>
  <c r="H117" i="18"/>
  <c r="G117" i="18"/>
  <c r="F117" i="18"/>
  <c r="E117" i="18"/>
  <c r="I116" i="18"/>
  <c r="H116" i="18"/>
  <c r="G116" i="18"/>
  <c r="F116" i="18"/>
  <c r="E116" i="18"/>
  <c r="D116" i="18" s="1"/>
  <c r="I115" i="18"/>
  <c r="H115" i="18"/>
  <c r="G115" i="18"/>
  <c r="F115" i="18"/>
  <c r="E115" i="18"/>
  <c r="I114" i="18"/>
  <c r="H114" i="18"/>
  <c r="G114" i="18"/>
  <c r="F114" i="18"/>
  <c r="E114" i="18"/>
  <c r="I113" i="18"/>
  <c r="H113" i="18"/>
  <c r="G113" i="18"/>
  <c r="F113" i="18"/>
  <c r="E113" i="18"/>
  <c r="D113" i="18" s="1"/>
  <c r="I112" i="18"/>
  <c r="H112" i="18"/>
  <c r="G112" i="18"/>
  <c r="F112" i="18"/>
  <c r="E112" i="18"/>
  <c r="D111" i="18"/>
  <c r="I105" i="18"/>
  <c r="H105" i="18"/>
  <c r="G105" i="18"/>
  <c r="F105" i="18"/>
  <c r="E105" i="18"/>
  <c r="I104" i="18"/>
  <c r="H104" i="18"/>
  <c r="G104" i="18"/>
  <c r="F104" i="18"/>
  <c r="E104" i="18"/>
  <c r="I103" i="18"/>
  <c r="H103" i="18"/>
  <c r="G103" i="18"/>
  <c r="F103" i="18"/>
  <c r="E103" i="18"/>
  <c r="I102" i="18"/>
  <c r="H102" i="18"/>
  <c r="G102" i="18"/>
  <c r="F102" i="18"/>
  <c r="E102" i="18"/>
  <c r="I101" i="18"/>
  <c r="H101" i="18"/>
  <c r="G101" i="18"/>
  <c r="F101" i="18"/>
  <c r="E101" i="18"/>
  <c r="I100" i="18"/>
  <c r="H100" i="18"/>
  <c r="G100" i="18"/>
  <c r="F100" i="18"/>
  <c r="E100" i="18"/>
  <c r="I99" i="18"/>
  <c r="H99" i="18"/>
  <c r="G99" i="18"/>
  <c r="F99" i="18"/>
  <c r="E99" i="18"/>
  <c r="D98" i="18"/>
  <c r="I92" i="18"/>
  <c r="H92" i="18"/>
  <c r="G92" i="18"/>
  <c r="F92" i="18"/>
  <c r="E92" i="18"/>
  <c r="I91" i="18"/>
  <c r="H91" i="18"/>
  <c r="G91" i="18"/>
  <c r="F91" i="18"/>
  <c r="E91" i="18"/>
  <c r="I90" i="18"/>
  <c r="H90" i="18"/>
  <c r="G90" i="18"/>
  <c r="F90" i="18"/>
  <c r="E90" i="18"/>
  <c r="I89" i="18"/>
  <c r="H89" i="18"/>
  <c r="G89" i="18"/>
  <c r="F89" i="18"/>
  <c r="E89" i="18"/>
  <c r="I88" i="18"/>
  <c r="H88" i="18"/>
  <c r="G88" i="18"/>
  <c r="F88" i="18"/>
  <c r="E88" i="18"/>
  <c r="I87" i="18"/>
  <c r="H87" i="18"/>
  <c r="G87" i="18"/>
  <c r="F87" i="18"/>
  <c r="E87" i="18"/>
  <c r="D87" i="18" s="1"/>
  <c r="I86" i="18"/>
  <c r="H86" i="18"/>
  <c r="G86" i="18"/>
  <c r="F86" i="18"/>
  <c r="E86" i="18"/>
  <c r="D85" i="18"/>
  <c r="I79" i="18"/>
  <c r="H79" i="18"/>
  <c r="G79" i="18"/>
  <c r="F79" i="18"/>
  <c r="E79" i="18"/>
  <c r="D79" i="18" s="1"/>
  <c r="I78" i="18"/>
  <c r="H78" i="18"/>
  <c r="G78" i="18"/>
  <c r="F78" i="18"/>
  <c r="E78" i="18"/>
  <c r="I77" i="18"/>
  <c r="H77" i="18"/>
  <c r="G77" i="18"/>
  <c r="F77" i="18"/>
  <c r="E77" i="18"/>
  <c r="I76" i="18"/>
  <c r="H76" i="18"/>
  <c r="G76" i="18"/>
  <c r="F76" i="18"/>
  <c r="E76" i="18"/>
  <c r="I75" i="18"/>
  <c r="H75" i="18"/>
  <c r="G75" i="18"/>
  <c r="F75" i="18"/>
  <c r="E75" i="18"/>
  <c r="I74" i="18"/>
  <c r="H74" i="18"/>
  <c r="G74" i="18"/>
  <c r="F74" i="18"/>
  <c r="E74" i="18"/>
  <c r="I73" i="18"/>
  <c r="H73" i="18"/>
  <c r="G73" i="18"/>
  <c r="F73" i="18"/>
  <c r="E73" i="18"/>
  <c r="D72" i="18"/>
  <c r="I66" i="18"/>
  <c r="H66" i="18"/>
  <c r="G66" i="18"/>
  <c r="F66" i="18"/>
  <c r="E66" i="18"/>
  <c r="D66" i="18"/>
  <c r="I65" i="18"/>
  <c r="H65" i="18"/>
  <c r="G65" i="18"/>
  <c r="F65" i="18"/>
  <c r="E65" i="18"/>
  <c r="I64" i="18"/>
  <c r="H64" i="18"/>
  <c r="G64" i="18"/>
  <c r="F64" i="18"/>
  <c r="E64" i="18"/>
  <c r="I63" i="18"/>
  <c r="H63" i="18"/>
  <c r="G63" i="18"/>
  <c r="F63" i="18"/>
  <c r="E63" i="18"/>
  <c r="I62" i="18"/>
  <c r="H62" i="18"/>
  <c r="G62" i="18"/>
  <c r="F62" i="18"/>
  <c r="E62" i="18"/>
  <c r="I61" i="18"/>
  <c r="H61" i="18"/>
  <c r="G61" i="18"/>
  <c r="F61" i="18"/>
  <c r="E61" i="18"/>
  <c r="I60" i="18"/>
  <c r="H60" i="18"/>
  <c r="G60" i="18"/>
  <c r="F60" i="18"/>
  <c r="E60" i="18"/>
  <c r="I59" i="18"/>
  <c r="H59" i="18"/>
  <c r="G59" i="18"/>
  <c r="F59" i="18"/>
  <c r="E59" i="18"/>
  <c r="I58" i="18"/>
  <c r="H58" i="18"/>
  <c r="G58" i="18"/>
  <c r="F58" i="18"/>
  <c r="E58" i="18"/>
  <c r="D58" i="18" s="1"/>
  <c r="I57" i="18"/>
  <c r="H57" i="18"/>
  <c r="G57" i="18"/>
  <c r="F57" i="18"/>
  <c r="E57" i="18"/>
  <c r="I56" i="18"/>
  <c r="H56" i="18"/>
  <c r="G56" i="18"/>
  <c r="F56" i="18"/>
  <c r="E56" i="18"/>
  <c r="I55" i="18"/>
  <c r="H55" i="18"/>
  <c r="G55" i="18"/>
  <c r="F55" i="18"/>
  <c r="E55" i="18"/>
  <c r="D55" i="18" s="1"/>
  <c r="I54" i="18"/>
  <c r="H54" i="18"/>
  <c r="G54" i="18"/>
  <c r="F54" i="18"/>
  <c r="E54" i="18"/>
  <c r="I53" i="18"/>
  <c r="H53" i="18"/>
  <c r="G53" i="18"/>
  <c r="F53" i="18"/>
  <c r="E53" i="18"/>
  <c r="I52" i="18"/>
  <c r="H52" i="18"/>
  <c r="G52" i="18"/>
  <c r="F52" i="18"/>
  <c r="E52" i="18"/>
  <c r="I51" i="18"/>
  <c r="H51" i="18"/>
  <c r="G51" i="18"/>
  <c r="F51" i="18"/>
  <c r="E51" i="18"/>
  <c r="I50" i="18"/>
  <c r="H50" i="18"/>
  <c r="G50" i="18"/>
  <c r="F50" i="18"/>
  <c r="E50" i="18"/>
  <c r="D50" i="18" s="1"/>
  <c r="I49" i="18"/>
  <c r="H49" i="18"/>
  <c r="G49" i="18"/>
  <c r="F49" i="18"/>
  <c r="E49" i="18"/>
  <c r="I48" i="18"/>
  <c r="H48" i="18"/>
  <c r="G48" i="18"/>
  <c r="F48" i="18"/>
  <c r="E48" i="18"/>
  <c r="I47" i="18"/>
  <c r="H47" i="18"/>
  <c r="G47" i="18"/>
  <c r="F47" i="18"/>
  <c r="E47" i="18"/>
  <c r="I46" i="18"/>
  <c r="H46" i="18"/>
  <c r="G46" i="18"/>
  <c r="F46" i="18"/>
  <c r="E46" i="18"/>
  <c r="I45" i="18"/>
  <c r="H45" i="18"/>
  <c r="G45" i="18"/>
  <c r="F45" i="18"/>
  <c r="E45" i="18"/>
  <c r="D44" i="18"/>
  <c r="D39" i="18"/>
  <c r="D38" i="18"/>
  <c r="D37" i="18"/>
  <c r="D36" i="18"/>
  <c r="D35" i="18"/>
  <c r="D34" i="18"/>
  <c r="D33" i="18"/>
  <c r="D32" i="18"/>
  <c r="D31" i="18"/>
  <c r="D30" i="18"/>
  <c r="D29" i="18"/>
  <c r="D28" i="18"/>
  <c r="D27" i="18"/>
  <c r="D26" i="18"/>
  <c r="D25" i="18"/>
  <c r="D24" i="18"/>
  <c r="D23" i="18"/>
  <c r="D22" i="18"/>
  <c r="D21" i="18"/>
  <c r="D20" i="18"/>
  <c r="G5" i="18"/>
  <c r="E5" i="18"/>
  <c r="D3" i="18"/>
  <c r="I118" i="17"/>
  <c r="H118" i="17"/>
  <c r="G118" i="17"/>
  <c r="F118" i="17"/>
  <c r="E118" i="17"/>
  <c r="I117" i="17"/>
  <c r="H117" i="17"/>
  <c r="G117" i="17"/>
  <c r="F117" i="17"/>
  <c r="E117" i="17"/>
  <c r="I116" i="17"/>
  <c r="H116" i="17"/>
  <c r="G116" i="17"/>
  <c r="F116" i="17"/>
  <c r="E116" i="17"/>
  <c r="I115" i="17"/>
  <c r="H115" i="17"/>
  <c r="G115" i="17"/>
  <c r="F115" i="17"/>
  <c r="E115" i="17"/>
  <c r="I114" i="17"/>
  <c r="H114" i="17"/>
  <c r="G114" i="17"/>
  <c r="F114" i="17"/>
  <c r="E114" i="17"/>
  <c r="I113" i="17"/>
  <c r="H113" i="17"/>
  <c r="D113" i="17" s="1"/>
  <c r="G113" i="17"/>
  <c r="F113" i="17"/>
  <c r="E113" i="17"/>
  <c r="I112" i="17"/>
  <c r="H112" i="17"/>
  <c r="G112" i="17"/>
  <c r="F112" i="17"/>
  <c r="E112" i="17"/>
  <c r="D111" i="17"/>
  <c r="I105" i="17"/>
  <c r="H105" i="17"/>
  <c r="G105" i="17"/>
  <c r="F105" i="17"/>
  <c r="E105" i="17"/>
  <c r="I104" i="17"/>
  <c r="H104" i="17"/>
  <c r="G104" i="17"/>
  <c r="F104" i="17"/>
  <c r="E104" i="17"/>
  <c r="I103" i="17"/>
  <c r="H103" i="17"/>
  <c r="G103" i="17"/>
  <c r="F103" i="17"/>
  <c r="E103" i="17"/>
  <c r="I102" i="17"/>
  <c r="H102" i="17"/>
  <c r="G102" i="17"/>
  <c r="F102" i="17"/>
  <c r="E102" i="17"/>
  <c r="I101" i="17"/>
  <c r="H101" i="17"/>
  <c r="G101" i="17"/>
  <c r="F101" i="17"/>
  <c r="E101" i="17"/>
  <c r="I100" i="17"/>
  <c r="H100" i="17"/>
  <c r="H106" i="17" s="1"/>
  <c r="F14" i="17" s="1"/>
  <c r="H47" i="21" s="1"/>
  <c r="G100" i="17"/>
  <c r="F100" i="17"/>
  <c r="E100" i="17"/>
  <c r="I99" i="17"/>
  <c r="H99" i="17"/>
  <c r="G99" i="17"/>
  <c r="F99" i="17"/>
  <c r="E99" i="17"/>
  <c r="D99" i="17" s="1"/>
  <c r="D98" i="17"/>
  <c r="I92" i="17"/>
  <c r="H92" i="17"/>
  <c r="G92" i="17"/>
  <c r="F92" i="17"/>
  <c r="E92" i="17"/>
  <c r="I91" i="17"/>
  <c r="H91" i="17"/>
  <c r="G91" i="17"/>
  <c r="F91" i="17"/>
  <c r="E91" i="17"/>
  <c r="I90" i="17"/>
  <c r="H90" i="17"/>
  <c r="G90" i="17"/>
  <c r="F90" i="17"/>
  <c r="E90" i="17"/>
  <c r="D90" i="17" s="1"/>
  <c r="I89" i="17"/>
  <c r="H89" i="17"/>
  <c r="G89" i="17"/>
  <c r="F89" i="17"/>
  <c r="E89" i="17"/>
  <c r="I88" i="17"/>
  <c r="H88" i="17"/>
  <c r="G88" i="17"/>
  <c r="F88" i="17"/>
  <c r="E88" i="17"/>
  <c r="I87" i="17"/>
  <c r="H87" i="17"/>
  <c r="G87" i="17"/>
  <c r="F87" i="17"/>
  <c r="E87" i="17"/>
  <c r="E93" i="17" s="1"/>
  <c r="C13" i="17" s="1"/>
  <c r="E45" i="21" s="1"/>
  <c r="I86" i="17"/>
  <c r="H86" i="17"/>
  <c r="G86" i="17"/>
  <c r="F86" i="17"/>
  <c r="E86" i="17"/>
  <c r="D86" i="17" s="1"/>
  <c r="D85" i="17"/>
  <c r="I79" i="17"/>
  <c r="H79" i="17"/>
  <c r="G79" i="17"/>
  <c r="F79" i="17"/>
  <c r="E79" i="17"/>
  <c r="I78" i="17"/>
  <c r="H78" i="17"/>
  <c r="G78" i="17"/>
  <c r="F78" i="17"/>
  <c r="E78" i="17"/>
  <c r="I77" i="17"/>
  <c r="H77" i="17"/>
  <c r="G77" i="17"/>
  <c r="F77" i="17"/>
  <c r="E77" i="17"/>
  <c r="I76" i="17"/>
  <c r="H76" i="17"/>
  <c r="G76" i="17"/>
  <c r="F76" i="17"/>
  <c r="E76" i="17"/>
  <c r="I75" i="17"/>
  <c r="H75" i="17"/>
  <c r="G75" i="17"/>
  <c r="F75" i="17"/>
  <c r="E75" i="17"/>
  <c r="D75" i="17" s="1"/>
  <c r="I74" i="17"/>
  <c r="H74" i="17"/>
  <c r="G74" i="17"/>
  <c r="F74" i="17"/>
  <c r="E74" i="17"/>
  <c r="I73" i="17"/>
  <c r="H73" i="17"/>
  <c r="G73" i="17"/>
  <c r="F73" i="17"/>
  <c r="E73" i="17"/>
  <c r="D72" i="17"/>
  <c r="I66" i="17"/>
  <c r="H66" i="17"/>
  <c r="G66" i="17"/>
  <c r="F66" i="17"/>
  <c r="E66" i="17"/>
  <c r="I65" i="17"/>
  <c r="H65" i="17"/>
  <c r="G65" i="17"/>
  <c r="F65" i="17"/>
  <c r="E65" i="17"/>
  <c r="D65" i="17" s="1"/>
  <c r="I64" i="17"/>
  <c r="H64" i="17"/>
  <c r="G64" i="17"/>
  <c r="F64" i="17"/>
  <c r="E64" i="17"/>
  <c r="I63" i="17"/>
  <c r="H63" i="17"/>
  <c r="G63" i="17"/>
  <c r="F63" i="17"/>
  <c r="E63" i="17"/>
  <c r="D63" i="17" s="1"/>
  <c r="I62" i="17"/>
  <c r="H62" i="17"/>
  <c r="G62" i="17"/>
  <c r="F62" i="17"/>
  <c r="E62" i="17"/>
  <c r="I61" i="17"/>
  <c r="H61" i="17"/>
  <c r="G61" i="17"/>
  <c r="D61" i="17" s="1"/>
  <c r="F61" i="17"/>
  <c r="E61" i="17"/>
  <c r="I60" i="17"/>
  <c r="H60" i="17"/>
  <c r="G60" i="17"/>
  <c r="F60" i="17"/>
  <c r="E60" i="17"/>
  <c r="I59" i="17"/>
  <c r="H59" i="17"/>
  <c r="G59" i="17"/>
  <c r="F59" i="17"/>
  <c r="E59" i="17"/>
  <c r="I58" i="17"/>
  <c r="H58" i="17"/>
  <c r="G58" i="17"/>
  <c r="F58" i="17"/>
  <c r="E58" i="17"/>
  <c r="I57" i="17"/>
  <c r="H57" i="17"/>
  <c r="G57" i="17"/>
  <c r="F57" i="17"/>
  <c r="E57" i="17"/>
  <c r="I56" i="17"/>
  <c r="H56" i="17"/>
  <c r="G56" i="17"/>
  <c r="F56" i="17"/>
  <c r="E56" i="17"/>
  <c r="I55" i="17"/>
  <c r="H55" i="17"/>
  <c r="G55" i="17"/>
  <c r="F55" i="17"/>
  <c r="E55" i="17"/>
  <c r="I54" i="17"/>
  <c r="H54" i="17"/>
  <c r="G54" i="17"/>
  <c r="F54" i="17"/>
  <c r="E54" i="17"/>
  <c r="I53" i="17"/>
  <c r="H53" i="17"/>
  <c r="G53" i="17"/>
  <c r="F53" i="17"/>
  <c r="E53" i="17"/>
  <c r="D53" i="17" s="1"/>
  <c r="I52" i="17"/>
  <c r="H52" i="17"/>
  <c r="G52" i="17"/>
  <c r="F52" i="17"/>
  <c r="E52" i="17"/>
  <c r="I51" i="17"/>
  <c r="H51" i="17"/>
  <c r="G51" i="17"/>
  <c r="F51" i="17"/>
  <c r="E51" i="17"/>
  <c r="I50" i="17"/>
  <c r="H50" i="17"/>
  <c r="G50" i="17"/>
  <c r="F50" i="17"/>
  <c r="E50" i="17"/>
  <c r="I49" i="17"/>
  <c r="H49" i="17"/>
  <c r="G49" i="17"/>
  <c r="F49" i="17"/>
  <c r="E49" i="17"/>
  <c r="D49" i="17"/>
  <c r="I48" i="17"/>
  <c r="H48" i="17"/>
  <c r="G48" i="17"/>
  <c r="F48" i="17"/>
  <c r="E48" i="17"/>
  <c r="I47" i="17"/>
  <c r="H47" i="17"/>
  <c r="G47" i="17"/>
  <c r="F47" i="17"/>
  <c r="E47" i="17"/>
  <c r="I46" i="17"/>
  <c r="H46" i="17"/>
  <c r="G46" i="17"/>
  <c r="F46" i="17"/>
  <c r="E46" i="17"/>
  <c r="I45" i="17"/>
  <c r="H45" i="17"/>
  <c r="G45" i="17"/>
  <c r="F45" i="17"/>
  <c r="E45" i="17"/>
  <c r="D44" i="17"/>
  <c r="D39" i="17"/>
  <c r="D38" i="17"/>
  <c r="D37" i="17"/>
  <c r="D36" i="17"/>
  <c r="D35" i="17"/>
  <c r="D34" i="17"/>
  <c r="D33" i="17"/>
  <c r="D32" i="17"/>
  <c r="D31" i="17"/>
  <c r="D30" i="17"/>
  <c r="D29" i="17"/>
  <c r="D28" i="17"/>
  <c r="D27" i="17"/>
  <c r="D26" i="17"/>
  <c r="D25" i="17"/>
  <c r="D24" i="17"/>
  <c r="D23" i="17"/>
  <c r="D22" i="17"/>
  <c r="D21" i="17"/>
  <c r="D20" i="17"/>
  <c r="G5" i="17"/>
  <c r="E5" i="17"/>
  <c r="D3" i="17"/>
  <c r="I155" i="16"/>
  <c r="H155" i="16"/>
  <c r="G155" i="16"/>
  <c r="F155" i="16"/>
  <c r="E155" i="16"/>
  <c r="I154" i="16"/>
  <c r="H154" i="16"/>
  <c r="G154" i="16"/>
  <c r="F154" i="16"/>
  <c r="E154" i="16"/>
  <c r="I153" i="16"/>
  <c r="H153" i="16"/>
  <c r="G153" i="16"/>
  <c r="F153" i="16"/>
  <c r="E153" i="16"/>
  <c r="I152" i="16"/>
  <c r="H152" i="16"/>
  <c r="G152" i="16"/>
  <c r="F152" i="16"/>
  <c r="E152" i="16"/>
  <c r="I151" i="16"/>
  <c r="H151" i="16"/>
  <c r="G151" i="16"/>
  <c r="F151" i="16"/>
  <c r="E151" i="16"/>
  <c r="I150" i="16"/>
  <c r="H150" i="16"/>
  <c r="G150" i="16"/>
  <c r="F150" i="16"/>
  <c r="E150" i="16"/>
  <c r="I149" i="16"/>
  <c r="H149" i="16"/>
  <c r="G149" i="16"/>
  <c r="F149" i="16"/>
  <c r="E149" i="16"/>
  <c r="D148" i="16"/>
  <c r="I142" i="16"/>
  <c r="H142" i="16"/>
  <c r="G142" i="16"/>
  <c r="F142" i="16"/>
  <c r="E142" i="16"/>
  <c r="I141" i="16"/>
  <c r="H141" i="16"/>
  <c r="G141" i="16"/>
  <c r="F141" i="16"/>
  <c r="E141" i="16"/>
  <c r="I140" i="16"/>
  <c r="H140" i="16"/>
  <c r="G140" i="16"/>
  <c r="F140" i="16"/>
  <c r="E140" i="16"/>
  <c r="I139" i="16"/>
  <c r="H139" i="16"/>
  <c r="G139" i="16"/>
  <c r="F139" i="16"/>
  <c r="E139" i="16"/>
  <c r="I138" i="16"/>
  <c r="H138" i="16"/>
  <c r="G138" i="16"/>
  <c r="F138" i="16"/>
  <c r="E138" i="16"/>
  <c r="I137" i="16"/>
  <c r="H137" i="16"/>
  <c r="G137" i="16"/>
  <c r="F137" i="16"/>
  <c r="E137" i="16"/>
  <c r="I136" i="16"/>
  <c r="H136" i="16"/>
  <c r="G136" i="16"/>
  <c r="F136" i="16"/>
  <c r="E136" i="16"/>
  <c r="D135" i="16"/>
  <c r="I129" i="16"/>
  <c r="H129" i="16"/>
  <c r="G129" i="16"/>
  <c r="F129" i="16"/>
  <c r="E129" i="16"/>
  <c r="I128" i="16"/>
  <c r="H128" i="16"/>
  <c r="G128" i="16"/>
  <c r="F128" i="16"/>
  <c r="E128" i="16"/>
  <c r="I127" i="16"/>
  <c r="H127" i="16"/>
  <c r="G127" i="16"/>
  <c r="F127" i="16"/>
  <c r="E127" i="16"/>
  <c r="I126" i="16"/>
  <c r="H126" i="16"/>
  <c r="G126" i="16"/>
  <c r="F126" i="16"/>
  <c r="E126" i="16"/>
  <c r="I125" i="16"/>
  <c r="H125" i="16"/>
  <c r="G125" i="16"/>
  <c r="F125" i="16"/>
  <c r="E125" i="16"/>
  <c r="I124" i="16"/>
  <c r="H124" i="16"/>
  <c r="G124" i="16"/>
  <c r="F124" i="16"/>
  <c r="E124" i="16"/>
  <c r="I123" i="16"/>
  <c r="H123" i="16"/>
  <c r="G123" i="16"/>
  <c r="F123" i="16"/>
  <c r="E123" i="16"/>
  <c r="I122" i="16"/>
  <c r="H122" i="16"/>
  <c r="G122" i="16"/>
  <c r="F122" i="16"/>
  <c r="E122" i="16"/>
  <c r="I121" i="16"/>
  <c r="H121" i="16"/>
  <c r="G121" i="16"/>
  <c r="F121" i="16"/>
  <c r="E121" i="16"/>
  <c r="I120" i="16"/>
  <c r="H120" i="16"/>
  <c r="G120" i="16"/>
  <c r="F120" i="16"/>
  <c r="E120" i="16"/>
  <c r="D119" i="16"/>
  <c r="I113" i="16"/>
  <c r="H113" i="16"/>
  <c r="G113" i="16"/>
  <c r="F113" i="16"/>
  <c r="E113" i="16"/>
  <c r="I112" i="16"/>
  <c r="H112" i="16"/>
  <c r="G112" i="16"/>
  <c r="F112" i="16"/>
  <c r="E112" i="16"/>
  <c r="I111" i="16"/>
  <c r="H111" i="16"/>
  <c r="G111" i="16"/>
  <c r="F111" i="16"/>
  <c r="E111" i="16"/>
  <c r="I110" i="16"/>
  <c r="H110" i="16"/>
  <c r="G110" i="16"/>
  <c r="F110" i="16"/>
  <c r="E110" i="16"/>
  <c r="I109" i="16"/>
  <c r="H109" i="16"/>
  <c r="G109" i="16"/>
  <c r="F109" i="16"/>
  <c r="E109" i="16"/>
  <c r="I108" i="16"/>
  <c r="H108" i="16"/>
  <c r="G108" i="16"/>
  <c r="F108" i="16"/>
  <c r="E108" i="16"/>
  <c r="I107" i="16"/>
  <c r="H107" i="16"/>
  <c r="G107" i="16"/>
  <c r="F107" i="16"/>
  <c r="E107" i="16"/>
  <c r="I106" i="16"/>
  <c r="H106" i="16"/>
  <c r="G106" i="16"/>
  <c r="F106" i="16"/>
  <c r="E106" i="16"/>
  <c r="I105" i="16"/>
  <c r="H105" i="16"/>
  <c r="G105" i="16"/>
  <c r="F105" i="16"/>
  <c r="E105" i="16"/>
  <c r="I104" i="16"/>
  <c r="H104" i="16"/>
  <c r="G104" i="16"/>
  <c r="F104" i="16"/>
  <c r="E104" i="16"/>
  <c r="I103" i="16"/>
  <c r="H103" i="16"/>
  <c r="G103" i="16"/>
  <c r="F103" i="16"/>
  <c r="E103" i="16"/>
  <c r="I102" i="16"/>
  <c r="H102" i="16"/>
  <c r="G102" i="16"/>
  <c r="F102" i="16"/>
  <c r="E102" i="16"/>
  <c r="I101" i="16"/>
  <c r="H101" i="16"/>
  <c r="G101" i="16"/>
  <c r="F101" i="16"/>
  <c r="E101" i="16"/>
  <c r="I100" i="16"/>
  <c r="H100" i="16"/>
  <c r="G100" i="16"/>
  <c r="F100" i="16"/>
  <c r="E100" i="16"/>
  <c r="I99" i="16"/>
  <c r="H99" i="16"/>
  <c r="G99" i="16"/>
  <c r="F99" i="16"/>
  <c r="E99" i="16"/>
  <c r="I98" i="16"/>
  <c r="H98" i="16"/>
  <c r="G98" i="16"/>
  <c r="F98" i="16"/>
  <c r="E98" i="16"/>
  <c r="I97" i="16"/>
  <c r="H97" i="16"/>
  <c r="G97" i="16"/>
  <c r="F97" i="16"/>
  <c r="E97" i="16"/>
  <c r="I96" i="16"/>
  <c r="H96" i="16"/>
  <c r="G96" i="16"/>
  <c r="F96" i="16"/>
  <c r="E96" i="16"/>
  <c r="I95" i="16"/>
  <c r="H95" i="16"/>
  <c r="G95" i="16"/>
  <c r="F95" i="16"/>
  <c r="E95" i="16"/>
  <c r="D94" i="16"/>
  <c r="I88" i="16"/>
  <c r="H88" i="16"/>
  <c r="G88" i="16"/>
  <c r="F88" i="16"/>
  <c r="E88" i="16"/>
  <c r="I87" i="16"/>
  <c r="H87" i="16"/>
  <c r="G87" i="16"/>
  <c r="F87" i="16"/>
  <c r="E87" i="16"/>
  <c r="I86" i="16"/>
  <c r="H86" i="16"/>
  <c r="G86" i="16"/>
  <c r="F86" i="16"/>
  <c r="E86" i="16"/>
  <c r="I85" i="16"/>
  <c r="H85" i="16"/>
  <c r="G85" i="16"/>
  <c r="F85" i="16"/>
  <c r="E85" i="16"/>
  <c r="I84" i="16"/>
  <c r="H84" i="16"/>
  <c r="G84" i="16"/>
  <c r="F84" i="16"/>
  <c r="E84" i="16"/>
  <c r="I83" i="16"/>
  <c r="H83" i="16"/>
  <c r="G83" i="16"/>
  <c r="F83" i="16"/>
  <c r="E83" i="16"/>
  <c r="I82" i="16"/>
  <c r="H82" i="16"/>
  <c r="G82" i="16"/>
  <c r="F82" i="16"/>
  <c r="E82" i="16"/>
  <c r="I81" i="16"/>
  <c r="H81" i="16"/>
  <c r="G81" i="16"/>
  <c r="F81" i="16"/>
  <c r="E81" i="16"/>
  <c r="I80" i="16"/>
  <c r="H80" i="16"/>
  <c r="G80" i="16"/>
  <c r="F80" i="16"/>
  <c r="E80" i="16"/>
  <c r="I79" i="16"/>
  <c r="H79" i="16"/>
  <c r="G79" i="16"/>
  <c r="F79" i="16"/>
  <c r="E79" i="16"/>
  <c r="I78" i="16"/>
  <c r="H78" i="16"/>
  <c r="G78" i="16"/>
  <c r="F78" i="16"/>
  <c r="E78" i="16"/>
  <c r="I77" i="16"/>
  <c r="H77" i="16"/>
  <c r="G77" i="16"/>
  <c r="F77" i="16"/>
  <c r="E77" i="16"/>
  <c r="I76" i="16"/>
  <c r="H76" i="16"/>
  <c r="G76" i="16"/>
  <c r="F76" i="16"/>
  <c r="E76" i="16"/>
  <c r="I75" i="16"/>
  <c r="H75" i="16"/>
  <c r="G75" i="16"/>
  <c r="F75" i="16"/>
  <c r="E75" i="16"/>
  <c r="I74" i="16"/>
  <c r="H74" i="16"/>
  <c r="G74" i="16"/>
  <c r="F74" i="16"/>
  <c r="E74" i="16"/>
  <c r="I73" i="16"/>
  <c r="H73" i="16"/>
  <c r="G73" i="16"/>
  <c r="F73" i="16"/>
  <c r="E73" i="16"/>
  <c r="I72" i="16"/>
  <c r="H72" i="16"/>
  <c r="G72" i="16"/>
  <c r="F72" i="16"/>
  <c r="E72" i="16"/>
  <c r="I71" i="16"/>
  <c r="H71" i="16"/>
  <c r="G71" i="16"/>
  <c r="F71" i="16"/>
  <c r="E71" i="16"/>
  <c r="I70" i="16"/>
  <c r="H70" i="16"/>
  <c r="G70" i="16"/>
  <c r="F70" i="16"/>
  <c r="E70" i="16"/>
  <c r="I69" i="16"/>
  <c r="H69" i="16"/>
  <c r="G69" i="16"/>
  <c r="F69" i="16"/>
  <c r="E69" i="16"/>
  <c r="I68" i="16"/>
  <c r="H68" i="16"/>
  <c r="G68" i="16"/>
  <c r="F68" i="16"/>
  <c r="E68" i="16"/>
  <c r="I67" i="16"/>
  <c r="H67" i="16"/>
  <c r="G67" i="16"/>
  <c r="F67" i="16"/>
  <c r="E67" i="16"/>
  <c r="I66" i="16"/>
  <c r="H66" i="16"/>
  <c r="G66" i="16"/>
  <c r="F66" i="16"/>
  <c r="E66" i="16"/>
  <c r="I65" i="16"/>
  <c r="H65" i="16"/>
  <c r="G65" i="16"/>
  <c r="F65" i="16"/>
  <c r="E65" i="16"/>
  <c r="I64" i="16"/>
  <c r="H64" i="16"/>
  <c r="G64" i="16"/>
  <c r="F64" i="16"/>
  <c r="E64" i="16"/>
  <c r="I63" i="16"/>
  <c r="H63" i="16"/>
  <c r="G63" i="16"/>
  <c r="F63" i="16"/>
  <c r="E63" i="16"/>
  <c r="I62" i="16"/>
  <c r="H62" i="16"/>
  <c r="G62" i="16"/>
  <c r="F62" i="16"/>
  <c r="E62" i="16"/>
  <c r="D61" i="16"/>
  <c r="D56" i="16"/>
  <c r="D55" i="16"/>
  <c r="D54" i="16"/>
  <c r="D53" i="16"/>
  <c r="D52" i="16"/>
  <c r="D51" i="16"/>
  <c r="D50" i="16"/>
  <c r="D49" i="16"/>
  <c r="D48" i="16"/>
  <c r="D47" i="16"/>
  <c r="D46" i="16"/>
  <c r="D45" i="16"/>
  <c r="D44" i="16"/>
  <c r="D43" i="16"/>
  <c r="D42" i="16"/>
  <c r="D41" i="16"/>
  <c r="D40" i="16"/>
  <c r="D39" i="16"/>
  <c r="D38" i="16"/>
  <c r="D37" i="16"/>
  <c r="D36" i="16"/>
  <c r="D35" i="16"/>
  <c r="B18" i="16"/>
  <c r="G5" i="16"/>
  <c r="E5" i="16"/>
  <c r="D3" i="16"/>
  <c r="G66" i="15"/>
  <c r="AP27" i="3"/>
  <c r="AI27" i="3"/>
  <c r="AH27" i="3"/>
  <c r="AF27" i="3"/>
  <c r="AE27" i="3"/>
  <c r="AD27" i="3"/>
  <c r="Z27" i="3"/>
  <c r="W27" i="3"/>
  <c r="U27" i="3"/>
  <c r="O27" i="3"/>
  <c r="N27" i="3"/>
  <c r="M27" i="3"/>
  <c r="L27" i="3"/>
  <c r="J27" i="3"/>
  <c r="I27" i="3"/>
  <c r="H27" i="3"/>
  <c r="F27" i="3"/>
  <c r="C27" i="3"/>
  <c r="L5" i="15"/>
  <c r="J5" i="15"/>
  <c r="I3" i="15"/>
  <c r="K61" i="14"/>
  <c r="G23" i="3" s="1"/>
  <c r="J61" i="14"/>
  <c r="F23" i="3" s="1"/>
  <c r="I61" i="14"/>
  <c r="E23" i="3" s="1"/>
  <c r="H61" i="14"/>
  <c r="D23" i="3" s="1"/>
  <c r="G61" i="14"/>
  <c r="C23" i="3" s="1"/>
  <c r="F61" i="14"/>
  <c r="E61" i="14"/>
  <c r="D61" i="14"/>
  <c r="C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5" i="14"/>
  <c r="I5" i="14"/>
  <c r="G3" i="14"/>
  <c r="N60" i="12"/>
  <c r="M60" i="12"/>
  <c r="L60" i="12"/>
  <c r="K60" i="12"/>
  <c r="J60" i="12"/>
  <c r="I60" i="12"/>
  <c r="H60" i="12"/>
  <c r="G60" i="12"/>
  <c r="F60" i="12"/>
  <c r="E60" i="12"/>
  <c r="D60" i="12"/>
  <c r="C60" i="12"/>
  <c r="O59" i="12"/>
  <c r="O58" i="12"/>
  <c r="O57" i="12"/>
  <c r="O56" i="12"/>
  <c r="O55" i="12"/>
  <c r="O54" i="12"/>
  <c r="O53" i="12"/>
  <c r="O52" i="12"/>
  <c r="O51" i="12"/>
  <c r="O50" i="12"/>
  <c r="O49" i="12"/>
  <c r="O48" i="12"/>
  <c r="O47" i="12"/>
  <c r="O46" i="12"/>
  <c r="O45" i="12"/>
  <c r="O44" i="12"/>
  <c r="O43" i="12"/>
  <c r="O42" i="12"/>
  <c r="O41"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5" i="12"/>
  <c r="L5" i="12"/>
  <c r="J3" i="12"/>
  <c r="N60" i="11"/>
  <c r="M60" i="11"/>
  <c r="L60" i="11"/>
  <c r="K60" i="11"/>
  <c r="J60" i="11"/>
  <c r="I60" i="11"/>
  <c r="H60" i="11"/>
  <c r="G60" i="11"/>
  <c r="F60" i="11"/>
  <c r="E60" i="11"/>
  <c r="D60" i="11"/>
  <c r="C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O18" i="11"/>
  <c r="O17" i="11"/>
  <c r="O16" i="11"/>
  <c r="O15" i="11"/>
  <c r="O14" i="11"/>
  <c r="O13" i="11"/>
  <c r="O12" i="11"/>
  <c r="O11" i="11"/>
  <c r="O10" i="11"/>
  <c r="O9" i="11"/>
  <c r="O5" i="11"/>
  <c r="L5" i="11"/>
  <c r="J3" i="11"/>
  <c r="N60" i="10"/>
  <c r="M60" i="10"/>
  <c r="L60" i="10"/>
  <c r="K60" i="10"/>
  <c r="J60" i="10"/>
  <c r="I60" i="10"/>
  <c r="H60" i="10"/>
  <c r="G60" i="10"/>
  <c r="F60" i="10"/>
  <c r="E60" i="10"/>
  <c r="D60" i="10"/>
  <c r="C60" i="10"/>
  <c r="O59" i="10"/>
  <c r="O58" i="10"/>
  <c r="O57" i="10"/>
  <c r="O56" i="10"/>
  <c r="O55" i="10"/>
  <c r="O54" i="10"/>
  <c r="O53" i="10"/>
  <c r="O52" i="10"/>
  <c r="O51" i="10"/>
  <c r="O50" i="10"/>
  <c r="O49" i="10"/>
  <c r="O48" i="10"/>
  <c r="O47" i="10"/>
  <c r="O46" i="10"/>
  <c r="O45" i="10"/>
  <c r="O44" i="10"/>
  <c r="O43" i="10"/>
  <c r="O42" i="10"/>
  <c r="O41" i="10"/>
  <c r="O40" i="10"/>
  <c r="O39" i="10"/>
  <c r="O38" i="10"/>
  <c r="O37" i="10"/>
  <c r="O36" i="10"/>
  <c r="O35" i="10"/>
  <c r="O34" i="10"/>
  <c r="O33" i="10"/>
  <c r="O32" i="10"/>
  <c r="O31" i="10"/>
  <c r="O30" i="10"/>
  <c r="O29" i="10"/>
  <c r="O28" i="10"/>
  <c r="O27" i="10"/>
  <c r="O26" i="10"/>
  <c r="O25" i="10"/>
  <c r="O24" i="10"/>
  <c r="O23" i="10"/>
  <c r="O22" i="10"/>
  <c r="O21" i="10"/>
  <c r="O20" i="10"/>
  <c r="O19" i="10"/>
  <c r="O18" i="10"/>
  <c r="O17" i="10"/>
  <c r="O16" i="10"/>
  <c r="O15" i="10"/>
  <c r="O14" i="10"/>
  <c r="O13" i="10"/>
  <c r="O12" i="10"/>
  <c r="O11" i="10"/>
  <c r="O10" i="10"/>
  <c r="O9" i="10"/>
  <c r="O5" i="10"/>
  <c r="L5" i="10"/>
  <c r="J3" i="10"/>
  <c r="R22" i="9"/>
  <c r="Q22" i="9"/>
  <c r="O22" i="9"/>
  <c r="N22" i="9"/>
  <c r="L22" i="9"/>
  <c r="K22" i="9"/>
  <c r="I22" i="9"/>
  <c r="H22" i="9"/>
  <c r="F22" i="9"/>
  <c r="E22" i="9"/>
  <c r="C22" i="9"/>
  <c r="B22" i="9"/>
  <c r="S21" i="9"/>
  <c r="P21" i="9"/>
  <c r="M21" i="9"/>
  <c r="J21" i="9"/>
  <c r="G21" i="9"/>
  <c r="D21" i="9"/>
  <c r="S20" i="9"/>
  <c r="P20" i="9"/>
  <c r="M20" i="9"/>
  <c r="J20" i="9"/>
  <c r="G20" i="9"/>
  <c r="D20" i="9"/>
  <c r="S19" i="9"/>
  <c r="P19" i="9"/>
  <c r="M19" i="9"/>
  <c r="J19" i="9"/>
  <c r="G19" i="9"/>
  <c r="D19" i="9"/>
  <c r="S18" i="9"/>
  <c r="P18" i="9"/>
  <c r="M18" i="9"/>
  <c r="J18" i="9"/>
  <c r="G18" i="9"/>
  <c r="D18" i="9"/>
  <c r="T18" i="9" s="1"/>
  <c r="S17" i="9"/>
  <c r="P17" i="9"/>
  <c r="M17" i="9"/>
  <c r="J17" i="9"/>
  <c r="G17" i="9"/>
  <c r="D17" i="9"/>
  <c r="S16" i="9"/>
  <c r="P16" i="9"/>
  <c r="M16" i="9"/>
  <c r="J16" i="9"/>
  <c r="G16" i="9"/>
  <c r="D16" i="9"/>
  <c r="S15" i="9"/>
  <c r="P15" i="9"/>
  <c r="M15" i="9"/>
  <c r="J15" i="9"/>
  <c r="G15" i="9"/>
  <c r="D15" i="9"/>
  <c r="S14" i="9"/>
  <c r="P14" i="9"/>
  <c r="M14" i="9"/>
  <c r="J14" i="9"/>
  <c r="G14" i="9"/>
  <c r="D14" i="9"/>
  <c r="T14" i="9" s="1"/>
  <c r="S13" i="9"/>
  <c r="P13" i="9"/>
  <c r="M13" i="9"/>
  <c r="J13" i="9"/>
  <c r="G13" i="9"/>
  <c r="D13" i="9"/>
  <c r="S12" i="9"/>
  <c r="P12" i="9"/>
  <c r="M12" i="9"/>
  <c r="J12" i="9"/>
  <c r="G12" i="9"/>
  <c r="D12" i="9"/>
  <c r="S11" i="9"/>
  <c r="P11" i="9"/>
  <c r="M11" i="9"/>
  <c r="J11" i="9"/>
  <c r="G11" i="9"/>
  <c r="D11" i="9"/>
  <c r="S10" i="9"/>
  <c r="P10" i="9"/>
  <c r="M10" i="9"/>
  <c r="J10" i="9"/>
  <c r="G10" i="9"/>
  <c r="D10" i="9"/>
  <c r="D22" i="9" s="1"/>
  <c r="D26" i="6" s="1"/>
  <c r="T5" i="9"/>
  <c r="R5" i="9"/>
  <c r="Q3" i="9"/>
  <c r="F6" i="8"/>
  <c r="D6" i="8"/>
  <c r="C4" i="8"/>
  <c r="F5" i="7"/>
  <c r="D5" i="7"/>
  <c r="C3" i="7"/>
  <c r="H23" i="6"/>
  <c r="G23" i="6"/>
  <c r="F23" i="6"/>
  <c r="E23" i="6"/>
  <c r="D23" i="6"/>
  <c r="C23" i="6"/>
  <c r="B19" i="6"/>
  <c r="J3" i="3" s="1"/>
  <c r="B17" i="6"/>
  <c r="F6" i="5"/>
  <c r="D6" i="5"/>
  <c r="C4" i="5"/>
  <c r="G4" i="4"/>
  <c r="E4" i="4"/>
  <c r="D2" i="4"/>
  <c r="U79" i="3"/>
  <c r="T79" i="3"/>
  <c r="R79" i="3"/>
  <c r="Q79" i="3"/>
  <c r="P79" i="3"/>
  <c r="O79" i="3"/>
  <c r="N79" i="3"/>
  <c r="M79" i="3"/>
  <c r="L79" i="3"/>
  <c r="K79" i="3"/>
  <c r="J79" i="3"/>
  <c r="I79" i="3"/>
  <c r="H79" i="3"/>
  <c r="G79" i="3"/>
  <c r="F79" i="3"/>
  <c r="E79" i="3"/>
  <c r="D79" i="3"/>
  <c r="B79" i="3"/>
  <c r="A79" i="3"/>
  <c r="B75" i="3"/>
  <c r="A75" i="3"/>
  <c r="V71" i="3"/>
  <c r="U71" i="3"/>
  <c r="T71" i="3"/>
  <c r="S71" i="3"/>
  <c r="R71" i="3"/>
  <c r="Q71" i="3"/>
  <c r="P71" i="3"/>
  <c r="O71" i="3"/>
  <c r="N71" i="3"/>
  <c r="M71" i="3"/>
  <c r="L71" i="3"/>
  <c r="K71" i="3"/>
  <c r="J71" i="3"/>
  <c r="I71" i="3"/>
  <c r="H71" i="3"/>
  <c r="G71" i="3"/>
  <c r="F71" i="3"/>
  <c r="E71" i="3"/>
  <c r="D71" i="3"/>
  <c r="C71" i="3"/>
  <c r="B71" i="3"/>
  <c r="A71" i="3"/>
  <c r="V67" i="3"/>
  <c r="U67" i="3"/>
  <c r="T67" i="3"/>
  <c r="S67" i="3"/>
  <c r="R67" i="3"/>
  <c r="Q67" i="3"/>
  <c r="P67" i="3"/>
  <c r="O67" i="3"/>
  <c r="N67" i="3"/>
  <c r="M67" i="3"/>
  <c r="L67" i="3"/>
  <c r="K67" i="3"/>
  <c r="J67" i="3"/>
  <c r="I67" i="3"/>
  <c r="H67" i="3"/>
  <c r="G67" i="3"/>
  <c r="F67" i="3"/>
  <c r="E67" i="3"/>
  <c r="D67" i="3"/>
  <c r="C67" i="3"/>
  <c r="B67" i="3"/>
  <c r="A67" i="3"/>
  <c r="V63" i="3"/>
  <c r="U63" i="3"/>
  <c r="T63" i="3"/>
  <c r="S63" i="3"/>
  <c r="R63" i="3"/>
  <c r="Q63" i="3"/>
  <c r="P63" i="3"/>
  <c r="O63" i="3"/>
  <c r="N63" i="3"/>
  <c r="M63" i="3"/>
  <c r="L63" i="3"/>
  <c r="K63" i="3"/>
  <c r="J63" i="3"/>
  <c r="I63" i="3"/>
  <c r="H63" i="3"/>
  <c r="G63" i="3"/>
  <c r="F63" i="3"/>
  <c r="E63" i="3"/>
  <c r="D63" i="3"/>
  <c r="C63" i="3"/>
  <c r="B63" i="3"/>
  <c r="A63" i="3"/>
  <c r="V59" i="3"/>
  <c r="U59" i="3"/>
  <c r="T59" i="3"/>
  <c r="S59" i="3"/>
  <c r="R59" i="3"/>
  <c r="Q59" i="3"/>
  <c r="P59" i="3"/>
  <c r="O59" i="3"/>
  <c r="N59" i="3"/>
  <c r="M59" i="3"/>
  <c r="L59" i="3"/>
  <c r="K59" i="3"/>
  <c r="J59" i="3"/>
  <c r="I59" i="3"/>
  <c r="H59" i="3"/>
  <c r="G59" i="3"/>
  <c r="F59" i="3"/>
  <c r="E59" i="3"/>
  <c r="D59" i="3"/>
  <c r="C59" i="3"/>
  <c r="B59" i="3"/>
  <c r="A59" i="3"/>
  <c r="D55" i="3"/>
  <c r="C55" i="3"/>
  <c r="B55" i="3"/>
  <c r="A55" i="3"/>
  <c r="D51" i="3"/>
  <c r="C51" i="3"/>
  <c r="B51" i="3"/>
  <c r="A51" i="3"/>
  <c r="C47" i="3"/>
  <c r="B47" i="3"/>
  <c r="A47" i="3"/>
  <c r="B43" i="3"/>
  <c r="A43" i="3"/>
  <c r="B39" i="3"/>
  <c r="A39" i="3"/>
  <c r="B35" i="3"/>
  <c r="A35" i="3"/>
  <c r="B31" i="3"/>
  <c r="A31" i="3"/>
  <c r="AZ27" i="3"/>
  <c r="AX27" i="3"/>
  <c r="AV27" i="3"/>
  <c r="AT27" i="3"/>
  <c r="AO27" i="3"/>
  <c r="AM27" i="3"/>
  <c r="AJ27" i="3"/>
  <c r="AB27" i="3"/>
  <c r="AA27" i="3"/>
  <c r="X27" i="3"/>
  <c r="T27" i="3"/>
  <c r="R27" i="3"/>
  <c r="B27" i="3"/>
  <c r="A27" i="3"/>
  <c r="S3" i="3"/>
  <c r="R3" i="3"/>
  <c r="Q3" i="3"/>
  <c r="P3" i="3"/>
  <c r="O3" i="3"/>
  <c r="N3" i="3"/>
  <c r="M3" i="3"/>
  <c r="L3" i="3"/>
  <c r="K3" i="3"/>
  <c r="I3" i="3"/>
  <c r="H3" i="3"/>
  <c r="G3" i="3"/>
  <c r="F3" i="3"/>
  <c r="E3" i="3"/>
  <c r="D3" i="3"/>
  <c r="C3" i="3"/>
  <c r="B3" i="3"/>
  <c r="A3" i="3"/>
  <c r="D76" i="18" l="1"/>
  <c r="D48" i="18"/>
  <c r="D73" i="18"/>
  <c r="H93" i="18"/>
  <c r="F13" i="18" s="1"/>
  <c r="H53" i="21" s="1"/>
  <c r="D101" i="18"/>
  <c r="D104" i="18"/>
  <c r="D75" i="18"/>
  <c r="D77" i="18"/>
  <c r="G93" i="18"/>
  <c r="E13" i="18" s="1"/>
  <c r="G53" i="21" s="1"/>
  <c r="D89" i="18"/>
  <c r="H106" i="18"/>
  <c r="F14" i="18" s="1"/>
  <c r="H55" i="21" s="1"/>
  <c r="H80" i="18"/>
  <c r="F12" i="18" s="1"/>
  <c r="H51" i="21" s="1"/>
  <c r="F80" i="18"/>
  <c r="D12" i="18" s="1"/>
  <c r="F51" i="21" s="1"/>
  <c r="D46" i="17"/>
  <c r="D57" i="17"/>
  <c r="D77" i="17"/>
  <c r="D55" i="17"/>
  <c r="D62" i="17"/>
  <c r="D115" i="17"/>
  <c r="D51" i="17"/>
  <c r="D59" i="17"/>
  <c r="D92" i="17"/>
  <c r="D117" i="17"/>
  <c r="D45" i="17"/>
  <c r="D88" i="17"/>
  <c r="D47" i="17"/>
  <c r="D19" i="31"/>
  <c r="D21" i="31" s="1"/>
  <c r="C19" i="31"/>
  <c r="F19" i="31"/>
  <c r="F21" i="31" s="1"/>
  <c r="G19" i="31"/>
  <c r="G21" i="31" s="1"/>
  <c r="E19" i="31"/>
  <c r="C44" i="27"/>
  <c r="I175" i="51"/>
  <c r="H175" i="51"/>
  <c r="E175" i="51"/>
  <c r="F175" i="51"/>
  <c r="G175" i="51"/>
  <c r="I15" i="51"/>
  <c r="AL75" i="3" s="1"/>
  <c r="E142" i="51"/>
  <c r="D128" i="51"/>
  <c r="D132" i="51"/>
  <c r="D136" i="51"/>
  <c r="F142" i="51"/>
  <c r="G142" i="51"/>
  <c r="D127" i="51"/>
  <c r="D131" i="51"/>
  <c r="D135" i="51"/>
  <c r="H142" i="51"/>
  <c r="D126" i="51"/>
  <c r="D130" i="51"/>
  <c r="D134" i="51"/>
  <c r="D138" i="51"/>
  <c r="D125" i="51"/>
  <c r="D129" i="51"/>
  <c r="D133" i="51"/>
  <c r="D137" i="51"/>
  <c r="D141" i="51"/>
  <c r="H109" i="51"/>
  <c r="D94" i="51"/>
  <c r="D98" i="51"/>
  <c r="D102" i="51"/>
  <c r="D106" i="51"/>
  <c r="I109" i="51"/>
  <c r="D93" i="51"/>
  <c r="D97" i="51"/>
  <c r="D101" i="51"/>
  <c r="D105" i="51"/>
  <c r="D92" i="51"/>
  <c r="D96" i="51"/>
  <c r="D100" i="51"/>
  <c r="D104" i="51"/>
  <c r="D108" i="51"/>
  <c r="E109" i="51"/>
  <c r="D95" i="51"/>
  <c r="D99" i="51"/>
  <c r="D103" i="51"/>
  <c r="D107" i="51"/>
  <c r="D61" i="51"/>
  <c r="D65" i="51"/>
  <c r="D69" i="51"/>
  <c r="D73" i="51"/>
  <c r="E76" i="51"/>
  <c r="D76" i="51" s="1"/>
  <c r="D60" i="51"/>
  <c r="D64" i="51"/>
  <c r="D68" i="51"/>
  <c r="D72" i="51"/>
  <c r="F76" i="51"/>
  <c r="H76" i="51"/>
  <c r="I76" i="51"/>
  <c r="D62" i="51"/>
  <c r="D66" i="51"/>
  <c r="D70" i="51"/>
  <c r="D74" i="51"/>
  <c r="G15" i="51"/>
  <c r="AJ75" i="3" s="1"/>
  <c r="O18" i="51"/>
  <c r="B57" i="4" s="1"/>
  <c r="F43" i="51"/>
  <c r="D32" i="51"/>
  <c r="D40" i="51"/>
  <c r="D91" i="51"/>
  <c r="D115" i="51"/>
  <c r="G22" i="9"/>
  <c r="O60" i="11"/>
  <c r="P56" i="57" s="1"/>
  <c r="I67" i="17"/>
  <c r="G11" i="17" s="1"/>
  <c r="I41" i="21" s="1"/>
  <c r="H80" i="17"/>
  <c r="F12" i="17" s="1"/>
  <c r="H43" i="21" s="1"/>
  <c r="F93" i="17"/>
  <c r="D13" i="17" s="1"/>
  <c r="F45" i="21" s="1"/>
  <c r="D102" i="17"/>
  <c r="D105" i="17"/>
  <c r="D114" i="17"/>
  <c r="D47" i="18"/>
  <c r="D56" i="18"/>
  <c r="D92" i="18"/>
  <c r="F106" i="18"/>
  <c r="D14" i="18" s="1"/>
  <c r="F55" i="21" s="1"/>
  <c r="I68" i="19"/>
  <c r="G11" i="19" s="1"/>
  <c r="D50" i="19"/>
  <c r="D64" i="19"/>
  <c r="F107" i="19"/>
  <c r="D14" i="19" s="1"/>
  <c r="B14" i="19" s="1"/>
  <c r="H107" i="19"/>
  <c r="F14" i="19" s="1"/>
  <c r="I120" i="19"/>
  <c r="G15" i="19" s="1"/>
  <c r="F68" i="20"/>
  <c r="D11" i="20" s="1"/>
  <c r="D57" i="20"/>
  <c r="D78" i="20"/>
  <c r="G94" i="20"/>
  <c r="E13" i="20" s="1"/>
  <c r="F107" i="20"/>
  <c r="D14" i="20" s="1"/>
  <c r="D103" i="20"/>
  <c r="D119" i="20"/>
  <c r="H33" i="34"/>
  <c r="D108" i="28"/>
  <c r="I28" i="35"/>
  <c r="C62" i="50"/>
  <c r="H63" i="50" s="1"/>
  <c r="H62" i="50" s="1"/>
  <c r="H64" i="50" s="1"/>
  <c r="H65" i="50" s="1"/>
  <c r="F22" i="16" s="1"/>
  <c r="G43" i="51"/>
  <c r="D31" i="51"/>
  <c r="D39" i="51"/>
  <c r="D114" i="51"/>
  <c r="F62" i="21"/>
  <c r="E62" i="21"/>
  <c r="H62" i="21"/>
  <c r="G62" i="21"/>
  <c r="I62" i="21"/>
  <c r="O60" i="12"/>
  <c r="D74" i="17"/>
  <c r="F106" i="17"/>
  <c r="D14" i="17" s="1"/>
  <c r="F47" i="21" s="1"/>
  <c r="D52" i="18"/>
  <c r="D66" i="19"/>
  <c r="D58" i="51"/>
  <c r="D82" i="51"/>
  <c r="D181" i="51"/>
  <c r="D70" i="21"/>
  <c r="E93" i="18"/>
  <c r="C13" i="18" s="1"/>
  <c r="E53" i="21" s="1"/>
  <c r="G107" i="19"/>
  <c r="E14" i="19" s="1"/>
  <c r="M22" i="9"/>
  <c r="D104" i="17"/>
  <c r="F93" i="18"/>
  <c r="D13" i="18" s="1"/>
  <c r="F53" i="21" s="1"/>
  <c r="D118" i="19"/>
  <c r="P22" i="9"/>
  <c r="D79" i="17"/>
  <c r="D116" i="17"/>
  <c r="D60" i="18"/>
  <c r="G80" i="18"/>
  <c r="E12" i="18" s="1"/>
  <c r="G51" i="21" s="1"/>
  <c r="D91" i="18"/>
  <c r="D103" i="18"/>
  <c r="D118" i="18"/>
  <c r="D75" i="19"/>
  <c r="D80" i="19"/>
  <c r="I94" i="19"/>
  <c r="G13" i="19" s="1"/>
  <c r="D102" i="19"/>
  <c r="D117" i="19"/>
  <c r="I68" i="20"/>
  <c r="G11" i="20" s="1"/>
  <c r="G81" i="20"/>
  <c r="E12" i="20" s="1"/>
  <c r="D80" i="20"/>
  <c r="D92" i="20"/>
  <c r="I107" i="20"/>
  <c r="G14" i="20" s="1"/>
  <c r="D105" i="20"/>
  <c r="F66" i="21"/>
  <c r="E66" i="21"/>
  <c r="I66" i="21"/>
  <c r="H66" i="21"/>
  <c r="G66" i="21"/>
  <c r="E35" i="44"/>
  <c r="D28" i="51"/>
  <c r="D36" i="51"/>
  <c r="F15" i="51"/>
  <c r="D180" i="51"/>
  <c r="I119" i="17"/>
  <c r="G15" i="17" s="1"/>
  <c r="D64" i="18"/>
  <c r="I67" i="18"/>
  <c r="G11" i="18" s="1"/>
  <c r="I49" i="21" s="1"/>
  <c r="I80" i="18"/>
  <c r="G12" i="18" s="1"/>
  <c r="I51" i="21" s="1"/>
  <c r="H107" i="20"/>
  <c r="F14" i="20" s="1"/>
  <c r="T17" i="9"/>
  <c r="T21" i="9"/>
  <c r="D46" i="18"/>
  <c r="S22" i="9"/>
  <c r="T12" i="9"/>
  <c r="T16" i="9"/>
  <c r="T20" i="9"/>
  <c r="L61" i="14"/>
  <c r="B8" i="4" s="1"/>
  <c r="E67" i="17"/>
  <c r="C11" i="17" s="1"/>
  <c r="E41" i="21" s="1"/>
  <c r="G80" i="17"/>
  <c r="E12" i="17" s="1"/>
  <c r="G43" i="21" s="1"/>
  <c r="G93" i="17"/>
  <c r="E13" i="17" s="1"/>
  <c r="G45" i="21" s="1"/>
  <c r="I106" i="17"/>
  <c r="G14" i="17" s="1"/>
  <c r="I47" i="21" s="1"/>
  <c r="D54" i="18"/>
  <c r="D112" i="18"/>
  <c r="E68" i="19"/>
  <c r="C11" i="19" s="1"/>
  <c r="D52" i="19"/>
  <c r="D114" i="19"/>
  <c r="D117" i="20"/>
  <c r="D27" i="51"/>
  <c r="D35" i="51"/>
  <c r="D52" i="51"/>
  <c r="D124" i="51"/>
  <c r="D148" i="51"/>
  <c r="J22" i="9"/>
  <c r="H67" i="18"/>
  <c r="F11" i="18" s="1"/>
  <c r="H49" i="21" s="1"/>
  <c r="G120" i="19"/>
  <c r="E15" i="19" s="1"/>
  <c r="I64" i="21"/>
  <c r="H64" i="21"/>
  <c r="G64" i="21"/>
  <c r="F64" i="21"/>
  <c r="E64" i="21"/>
  <c r="D89" i="17"/>
  <c r="D63" i="18"/>
  <c r="D87" i="19"/>
  <c r="F81" i="20"/>
  <c r="D12" i="20" s="1"/>
  <c r="T13" i="9"/>
  <c r="F80" i="17"/>
  <c r="D12" i="17" s="1"/>
  <c r="F43" i="21" s="1"/>
  <c r="I93" i="17"/>
  <c r="G13" i="17" s="1"/>
  <c r="I45" i="21" s="1"/>
  <c r="T11" i="9"/>
  <c r="T15" i="9"/>
  <c r="T19" i="9"/>
  <c r="F67" i="17"/>
  <c r="D11" i="17" s="1"/>
  <c r="F41" i="21" s="1"/>
  <c r="H67" i="17"/>
  <c r="F11" i="17" s="1"/>
  <c r="D54" i="17"/>
  <c r="H93" i="17"/>
  <c r="F13" i="17" s="1"/>
  <c r="H45" i="21" s="1"/>
  <c r="D103" i="17"/>
  <c r="G119" i="17"/>
  <c r="E15" i="17" s="1"/>
  <c r="D62" i="18"/>
  <c r="D78" i="18"/>
  <c r="I93" i="18"/>
  <c r="G13" i="18" s="1"/>
  <c r="I53" i="21" s="1"/>
  <c r="D100" i="18"/>
  <c r="D105" i="18"/>
  <c r="I119" i="18"/>
  <c r="G15" i="18" s="1"/>
  <c r="D51" i="19"/>
  <c r="D60" i="19"/>
  <c r="E107" i="19"/>
  <c r="C14" i="19" s="1"/>
  <c r="D53" i="20"/>
  <c r="D76" i="20"/>
  <c r="I94" i="20"/>
  <c r="G13" i="20" s="1"/>
  <c r="D101" i="20"/>
  <c r="D107" i="20" s="1"/>
  <c r="F120" i="20"/>
  <c r="D15" i="20" s="1"/>
  <c r="G68" i="21"/>
  <c r="F68" i="21"/>
  <c r="I68" i="21"/>
  <c r="H68" i="21"/>
  <c r="E68" i="21"/>
  <c r="D26" i="51"/>
  <c r="D34" i="51"/>
  <c r="D42" i="51"/>
  <c r="G67" i="17"/>
  <c r="E11" i="17" s="1"/>
  <c r="G41" i="21" s="1"/>
  <c r="D78" i="17"/>
  <c r="D100" i="17"/>
  <c r="F119" i="17"/>
  <c r="D15" i="17" s="1"/>
  <c r="H119" i="17"/>
  <c r="F15" i="17" s="1"/>
  <c r="E80" i="18"/>
  <c r="C12" i="18" s="1"/>
  <c r="E51" i="21" s="1"/>
  <c r="D48" i="19"/>
  <c r="D59" i="19"/>
  <c r="F81" i="19"/>
  <c r="D12" i="19" s="1"/>
  <c r="G94" i="19"/>
  <c r="E13" i="19" s="1"/>
  <c r="D104" i="19"/>
  <c r="D116" i="19"/>
  <c r="D47" i="20"/>
  <c r="D52" i="20"/>
  <c r="D66" i="20"/>
  <c r="D75" i="20"/>
  <c r="D100" i="20"/>
  <c r="E60" i="21"/>
  <c r="I60" i="21"/>
  <c r="H60" i="21"/>
  <c r="G60" i="21"/>
  <c r="F60" i="21"/>
  <c r="C52" i="22"/>
  <c r="D43" i="32"/>
  <c r="B72" i="47"/>
  <c r="D33" i="51"/>
  <c r="D41" i="51"/>
  <c r="D118" i="51"/>
  <c r="D10" i="21"/>
  <c r="F18" i="39"/>
  <c r="F13" i="39"/>
  <c r="H78" i="28"/>
  <c r="I78" i="28" s="1"/>
  <c r="J78" i="28" s="1"/>
  <c r="O60" i="10"/>
  <c r="I26" i="30"/>
  <c r="BJ51" i="3" s="1"/>
  <c r="BG51" i="3"/>
  <c r="H26" i="30"/>
  <c r="AU51" i="3" s="1"/>
  <c r="G26" i="30"/>
  <c r="AF51" i="3" s="1"/>
  <c r="F26" i="30"/>
  <c r="Q51" i="3" s="1"/>
  <c r="N51" i="3"/>
  <c r="H12" i="29"/>
  <c r="I12" i="29" s="1"/>
  <c r="B87" i="15"/>
  <c r="H9" i="29"/>
  <c r="I9" i="29" s="1"/>
  <c r="H8" i="29"/>
  <c r="I8" i="29" s="1"/>
  <c r="G75" i="27"/>
  <c r="C73" i="15" s="1"/>
  <c r="AV31" i="3" s="1"/>
  <c r="G81" i="27"/>
  <c r="C79" i="15" s="1"/>
  <c r="E79" i="15" s="1"/>
  <c r="H91" i="28"/>
  <c r="I91" i="28" s="1"/>
  <c r="J91" i="28" s="1"/>
  <c r="G78" i="27"/>
  <c r="C76" i="15" s="1"/>
  <c r="E76" i="15" s="1"/>
  <c r="D29" i="39"/>
  <c r="N29" i="39" s="1"/>
  <c r="D28" i="39"/>
  <c r="N28" i="39" s="1"/>
  <c r="D27" i="39"/>
  <c r="N27" i="39" s="1"/>
  <c r="D26" i="39"/>
  <c r="D30" i="39"/>
  <c r="N30" i="39" s="1"/>
  <c r="D28" i="6"/>
  <c r="E18" i="51" s="1"/>
  <c r="B23" i="6"/>
  <c r="H19" i="39"/>
  <c r="I19" i="39" s="1"/>
  <c r="D85" i="16"/>
  <c r="D69" i="16"/>
  <c r="D73" i="16"/>
  <c r="D77" i="16"/>
  <c r="D83" i="16"/>
  <c r="D149" i="16"/>
  <c r="D63" i="16"/>
  <c r="D66" i="16"/>
  <c r="D124" i="16"/>
  <c r="D155" i="16"/>
  <c r="D75" i="16"/>
  <c r="D76" i="16"/>
  <c r="D79" i="16"/>
  <c r="D80" i="16"/>
  <c r="D87" i="16"/>
  <c r="F114" i="16"/>
  <c r="D11" i="16" s="1"/>
  <c r="D82" i="16"/>
  <c r="D67" i="16"/>
  <c r="D71" i="16"/>
  <c r="I130" i="16"/>
  <c r="G13" i="16" s="1"/>
  <c r="D128" i="16"/>
  <c r="I143" i="16"/>
  <c r="G12" i="16" s="1"/>
  <c r="D140" i="16"/>
  <c r="G72" i="27"/>
  <c r="C70" i="15" s="1"/>
  <c r="AT31" i="3" s="1"/>
  <c r="G76" i="27"/>
  <c r="C74" i="15" s="1"/>
  <c r="AW31" i="3" s="1"/>
  <c r="G82" i="27"/>
  <c r="C80" i="15" s="1"/>
  <c r="BA31" i="3" s="1"/>
  <c r="D64" i="16"/>
  <c r="D122" i="16"/>
  <c r="D126" i="16"/>
  <c r="D129" i="16"/>
  <c r="F143" i="16"/>
  <c r="D12" i="16" s="1"/>
  <c r="D138" i="16"/>
  <c r="D142" i="16"/>
  <c r="E156" i="16"/>
  <c r="C14" i="16" s="1"/>
  <c r="E20" i="42" s="1"/>
  <c r="I156" i="16"/>
  <c r="G14" i="16" s="1"/>
  <c r="D153" i="16"/>
  <c r="F89" i="16"/>
  <c r="D10" i="16" s="1"/>
  <c r="H89" i="16"/>
  <c r="F10" i="16" s="1"/>
  <c r="E130" i="16"/>
  <c r="C13" i="16" s="1"/>
  <c r="E19" i="42" s="1"/>
  <c r="D120" i="16"/>
  <c r="D65" i="16"/>
  <c r="D68" i="16"/>
  <c r="D74" i="16"/>
  <c r="D88" i="16"/>
  <c r="D97" i="16"/>
  <c r="D101" i="16"/>
  <c r="D105" i="16"/>
  <c r="D109" i="16"/>
  <c r="D113" i="16"/>
  <c r="F130" i="16"/>
  <c r="D13" i="16" s="1"/>
  <c r="D121" i="16"/>
  <c r="D151" i="16"/>
  <c r="G12" i="27"/>
  <c r="G13" i="27"/>
  <c r="G14" i="27"/>
  <c r="C12" i="15" s="1"/>
  <c r="E31" i="3" s="1"/>
  <c r="G18" i="27"/>
  <c r="G19" i="27"/>
  <c r="C17" i="15" s="1"/>
  <c r="I31" i="3" s="1"/>
  <c r="G22" i="27"/>
  <c r="G23" i="27"/>
  <c r="G30" i="27"/>
  <c r="C28" i="15" s="1"/>
  <c r="Q31" i="3" s="1"/>
  <c r="G32" i="27"/>
  <c r="G33" i="27"/>
  <c r="G34" i="27"/>
  <c r="G36" i="27"/>
  <c r="C34" i="15" s="1"/>
  <c r="U31" i="3" s="1"/>
  <c r="G41" i="27"/>
  <c r="C39" i="15" s="1"/>
  <c r="X31" i="3" s="1"/>
  <c r="G42" i="27"/>
  <c r="G43" i="27"/>
  <c r="G46" i="27"/>
  <c r="G47" i="27"/>
  <c r="G52" i="27"/>
  <c r="AR27" i="3"/>
  <c r="G89" i="16"/>
  <c r="E10" i="16" s="1"/>
  <c r="D72" i="16"/>
  <c r="D81" i="16"/>
  <c r="D84" i="16"/>
  <c r="D99" i="16"/>
  <c r="D103" i="16"/>
  <c r="D107" i="16"/>
  <c r="D111" i="16"/>
  <c r="H130" i="16"/>
  <c r="F13" i="16" s="1"/>
  <c r="E83" i="27"/>
  <c r="I89" i="16"/>
  <c r="G10" i="16" s="1"/>
  <c r="H114" i="16"/>
  <c r="F11" i="16" s="1"/>
  <c r="G114" i="16"/>
  <c r="E11" i="16" s="1"/>
  <c r="D98" i="16"/>
  <c r="D102" i="16"/>
  <c r="D106" i="16"/>
  <c r="G130" i="16"/>
  <c r="E13" i="16" s="1"/>
  <c r="H143" i="16"/>
  <c r="F12" i="16" s="1"/>
  <c r="G143" i="16"/>
  <c r="E12" i="16" s="1"/>
  <c r="D139" i="16"/>
  <c r="G156" i="16"/>
  <c r="E14" i="16" s="1"/>
  <c r="F156" i="16"/>
  <c r="D14" i="16" s="1"/>
  <c r="G73" i="27"/>
  <c r="G53" i="27"/>
  <c r="G54" i="27"/>
  <c r="G55" i="27"/>
  <c r="G57" i="27"/>
  <c r="G62" i="27"/>
  <c r="G63" i="27"/>
  <c r="G65" i="27"/>
  <c r="G66" i="27"/>
  <c r="G67" i="27"/>
  <c r="G79" i="27"/>
  <c r="T10" i="9"/>
  <c r="D62" i="16"/>
  <c r="D70" i="16"/>
  <c r="D78" i="16"/>
  <c r="D86" i="16"/>
  <c r="D96" i="16"/>
  <c r="D100" i="16"/>
  <c r="D104" i="16"/>
  <c r="D108" i="16"/>
  <c r="D125" i="16"/>
  <c r="D141" i="16"/>
  <c r="D152" i="16"/>
  <c r="D50" i="17"/>
  <c r="D58" i="17"/>
  <c r="D66" i="17"/>
  <c r="D73" i="17"/>
  <c r="E80" i="17"/>
  <c r="C12" i="17" s="1"/>
  <c r="E43" i="21" s="1"/>
  <c r="I80" i="17"/>
  <c r="G12" i="17" s="1"/>
  <c r="G106" i="17"/>
  <c r="E14" i="17" s="1"/>
  <c r="D101" i="17"/>
  <c r="D112" i="17"/>
  <c r="E106" i="18"/>
  <c r="C14" i="18" s="1"/>
  <c r="E55" i="21" s="1"/>
  <c r="D99" i="18"/>
  <c r="I106" i="18"/>
  <c r="G14" i="18" s="1"/>
  <c r="I55" i="21" s="1"/>
  <c r="D102" i="18"/>
  <c r="G68" i="19"/>
  <c r="E11" i="19" s="1"/>
  <c r="E81" i="19"/>
  <c r="C12" i="19" s="1"/>
  <c r="D74" i="19"/>
  <c r="I81" i="19"/>
  <c r="G12" i="19" s="1"/>
  <c r="D77" i="19"/>
  <c r="B86" i="15"/>
  <c r="D112" i="16"/>
  <c r="D123" i="16"/>
  <c r="D48" i="17"/>
  <c r="D56" i="17"/>
  <c r="D64" i="17"/>
  <c r="D91" i="17"/>
  <c r="E106" i="17"/>
  <c r="C14" i="17" s="1"/>
  <c r="D118" i="17"/>
  <c r="G119" i="18"/>
  <c r="E15" i="18" s="1"/>
  <c r="D114" i="18"/>
  <c r="D136" i="16"/>
  <c r="E143" i="16"/>
  <c r="C12" i="16" s="1"/>
  <c r="G16" i="19"/>
  <c r="G39" i="4" s="1"/>
  <c r="D95" i="16"/>
  <c r="E114" i="16"/>
  <c r="C11" i="16" s="1"/>
  <c r="I114" i="16"/>
  <c r="G11" i="16" s="1"/>
  <c r="D110" i="16"/>
  <c r="D127" i="16"/>
  <c r="D137" i="16"/>
  <c r="H156" i="16"/>
  <c r="F14" i="16" s="1"/>
  <c r="D154" i="16"/>
  <c r="D52" i="17"/>
  <c r="D60" i="17"/>
  <c r="D76" i="17"/>
  <c r="F67" i="18"/>
  <c r="D11" i="18" s="1"/>
  <c r="F49" i="21" s="1"/>
  <c r="G67" i="18"/>
  <c r="E11" i="18" s="1"/>
  <c r="G106" i="18"/>
  <c r="E14" i="18" s="1"/>
  <c r="G55" i="21" s="1"/>
  <c r="F119" i="18"/>
  <c r="D15" i="18" s="1"/>
  <c r="G81" i="19"/>
  <c r="E12" i="19" s="1"/>
  <c r="F94" i="19"/>
  <c r="D13" i="19" s="1"/>
  <c r="D89" i="19"/>
  <c r="E89" i="16"/>
  <c r="C10" i="16" s="1"/>
  <c r="E119" i="17"/>
  <c r="C15" i="17" s="1"/>
  <c r="D45" i="18"/>
  <c r="D53" i="18"/>
  <c r="D61" i="18"/>
  <c r="D74" i="18"/>
  <c r="D90" i="18"/>
  <c r="E119" i="18"/>
  <c r="C15" i="18" s="1"/>
  <c r="D49" i="19"/>
  <c r="D57" i="19"/>
  <c r="D65" i="19"/>
  <c r="E94" i="19"/>
  <c r="C13" i="19" s="1"/>
  <c r="D115" i="19"/>
  <c r="D58" i="20"/>
  <c r="D67" i="20"/>
  <c r="D87" i="20"/>
  <c r="H94" i="20"/>
  <c r="F13" i="20" s="1"/>
  <c r="D113" i="20"/>
  <c r="H120" i="20"/>
  <c r="F15" i="20" s="1"/>
  <c r="D58" i="21"/>
  <c r="D94" i="21"/>
  <c r="G21" i="27"/>
  <c r="G58" i="27"/>
  <c r="D150" i="16"/>
  <c r="D87" i="17"/>
  <c r="D51" i="18"/>
  <c r="D59" i="18"/>
  <c r="E67" i="18"/>
  <c r="C11" i="18" s="1"/>
  <c r="E49" i="21" s="1"/>
  <c r="D88" i="18"/>
  <c r="H119" i="18"/>
  <c r="F15" i="18" s="1"/>
  <c r="D117" i="18"/>
  <c r="F68" i="19"/>
  <c r="D11" i="19" s="1"/>
  <c r="D47" i="19"/>
  <c r="D55" i="19"/>
  <c r="D63" i="19"/>
  <c r="H94" i="19"/>
  <c r="F13" i="19" s="1"/>
  <c r="F16" i="19" s="1"/>
  <c r="F39" i="4" s="1"/>
  <c r="D92" i="19"/>
  <c r="D100" i="19"/>
  <c r="D107" i="19" s="1"/>
  <c r="D113" i="19"/>
  <c r="G68" i="20"/>
  <c r="E11" i="20" s="1"/>
  <c r="E16" i="20" s="1"/>
  <c r="E45" i="4" s="1"/>
  <c r="D50" i="20"/>
  <c r="D59" i="20"/>
  <c r="D62" i="20"/>
  <c r="E68" i="20"/>
  <c r="C11" i="20" s="1"/>
  <c r="D74" i="20"/>
  <c r="D81" i="20" s="1"/>
  <c r="H81" i="20"/>
  <c r="F12" i="20" s="1"/>
  <c r="B12" i="20" s="1"/>
  <c r="D88" i="20"/>
  <c r="D91" i="20"/>
  <c r="I120" i="20"/>
  <c r="G15" i="20" s="1"/>
  <c r="G16" i="20" s="1"/>
  <c r="G45" i="4" s="1"/>
  <c r="D116" i="20"/>
  <c r="D32" i="21"/>
  <c r="G24" i="27"/>
  <c r="C22" i="15" s="1"/>
  <c r="M31" i="3" s="1"/>
  <c r="G29" i="27"/>
  <c r="D49" i="18"/>
  <c r="D57" i="18"/>
  <c r="D65" i="18"/>
  <c r="D86" i="18"/>
  <c r="D93" i="18" s="1"/>
  <c r="D115" i="18"/>
  <c r="D53" i="19"/>
  <c r="D61" i="19"/>
  <c r="D90" i="19"/>
  <c r="D94" i="19" s="1"/>
  <c r="F120" i="19"/>
  <c r="D15" i="19" s="1"/>
  <c r="B15" i="19" s="1"/>
  <c r="D119" i="19"/>
  <c r="D54" i="20"/>
  <c r="D60" i="20"/>
  <c r="D89" i="20"/>
  <c r="E94" i="20"/>
  <c r="C13" i="20" s="1"/>
  <c r="D76" i="21"/>
  <c r="D78" i="21"/>
  <c r="E20" i="23"/>
  <c r="B40" i="23"/>
  <c r="F35" i="23" s="1"/>
  <c r="Q10" i="22" s="1"/>
  <c r="B64" i="15" s="1"/>
  <c r="D83" i="27"/>
  <c r="D95" i="15" s="1"/>
  <c r="H68" i="20"/>
  <c r="F11" i="20" s="1"/>
  <c r="D48" i="20"/>
  <c r="D56" i="20"/>
  <c r="D64" i="20"/>
  <c r="F94" i="20"/>
  <c r="D13" i="20" s="1"/>
  <c r="D16" i="20" s="1"/>
  <c r="D45" i="4" s="1"/>
  <c r="D93" i="20"/>
  <c r="D114" i="20"/>
  <c r="G16" i="27"/>
  <c r="G17" i="27"/>
  <c r="G26" i="27"/>
  <c r="C24" i="15" s="1"/>
  <c r="N31" i="3" s="1"/>
  <c r="G28" i="27"/>
  <c r="C26" i="15" s="1"/>
  <c r="O31" i="3" s="1"/>
  <c r="G37" i="27"/>
  <c r="G38" i="27"/>
  <c r="C36" i="15" s="1"/>
  <c r="W31" i="3" s="1"/>
  <c r="G48" i="27"/>
  <c r="G50" i="27"/>
  <c r="G59" i="27"/>
  <c r="G61" i="27"/>
  <c r="I33" i="35"/>
  <c r="I35" i="35" s="1"/>
  <c r="C22" i="49"/>
  <c r="B14" i="49"/>
  <c r="D142" i="51"/>
  <c r="F21" i="43"/>
  <c r="F23" i="43" s="1"/>
  <c r="I23" i="48"/>
  <c r="G63" i="50"/>
  <c r="G62" i="50" s="1"/>
  <c r="G64" i="50" s="1"/>
  <c r="G65" i="50" s="1"/>
  <c r="E22" i="16" s="1"/>
  <c r="F63" i="50"/>
  <c r="F62" i="50" s="1"/>
  <c r="F64" i="50" s="1"/>
  <c r="F65" i="50" s="1"/>
  <c r="D22" i="16" s="1"/>
  <c r="I63" i="50"/>
  <c r="I62" i="50" s="1"/>
  <c r="I64" i="50" s="1"/>
  <c r="I65" i="50" s="1"/>
  <c r="G22" i="16" s="1"/>
  <c r="E63" i="50"/>
  <c r="E43" i="51"/>
  <c r="D25" i="51"/>
  <c r="I43" i="51"/>
  <c r="D85" i="51"/>
  <c r="E21" i="31"/>
  <c r="D49" i="51"/>
  <c r="D147" i="51"/>
  <c r="D48" i="51"/>
  <c r="D151" i="51"/>
  <c r="D175" i="51"/>
  <c r="G54" i="21" l="1"/>
  <c r="F54" i="21"/>
  <c r="F16" i="18"/>
  <c r="D80" i="18"/>
  <c r="E52" i="21"/>
  <c r="G52" i="21"/>
  <c r="D55" i="21"/>
  <c r="E56" i="21" s="1"/>
  <c r="F52" i="21"/>
  <c r="B13" i="18"/>
  <c r="H52" i="21"/>
  <c r="B12" i="18"/>
  <c r="G16" i="18"/>
  <c r="I54" i="21"/>
  <c r="H54" i="21"/>
  <c r="I52" i="21"/>
  <c r="D93" i="17"/>
  <c r="B11" i="17"/>
  <c r="D106" i="17"/>
  <c r="H46" i="21"/>
  <c r="B15" i="17"/>
  <c r="D67" i="17"/>
  <c r="D16" i="17"/>
  <c r="H19" i="31"/>
  <c r="H30" i="28"/>
  <c r="I30" i="28" s="1"/>
  <c r="J30" i="28" s="1"/>
  <c r="H21" i="28"/>
  <c r="I21" i="28" s="1"/>
  <c r="G44" i="27"/>
  <c r="C42" i="15" s="1"/>
  <c r="AA31" i="3" s="1"/>
  <c r="D109" i="51"/>
  <c r="E79" i="51"/>
  <c r="D15" i="51"/>
  <c r="AG75" i="3" s="1"/>
  <c r="AI75" i="3"/>
  <c r="D68" i="20"/>
  <c r="D119" i="18"/>
  <c r="B15" i="20"/>
  <c r="D67" i="18"/>
  <c r="B13" i="17"/>
  <c r="E16" i="17"/>
  <c r="G47" i="21"/>
  <c r="H79" i="15"/>
  <c r="AZ43" i="3" s="1"/>
  <c r="J79" i="15"/>
  <c r="I79" i="15"/>
  <c r="K79" i="15"/>
  <c r="L79" i="15"/>
  <c r="F16" i="17"/>
  <c r="H41" i="21"/>
  <c r="B14" i="20"/>
  <c r="F16" i="20"/>
  <c r="F45" i="4" s="1"/>
  <c r="D120" i="20"/>
  <c r="G16" i="17"/>
  <c r="I43" i="21"/>
  <c r="D41" i="21"/>
  <c r="I42" i="21" s="1"/>
  <c r="D68" i="19"/>
  <c r="D51" i="21"/>
  <c r="E16" i="18"/>
  <c r="G49" i="21"/>
  <c r="B14" i="17"/>
  <c r="E47" i="21"/>
  <c r="T22" i="9"/>
  <c r="D94" i="20"/>
  <c r="D120" i="19"/>
  <c r="D80" i="17"/>
  <c r="D106" i="18"/>
  <c r="F69" i="27"/>
  <c r="F83" i="27" s="1"/>
  <c r="D226" i="28"/>
  <c r="P60" i="57"/>
  <c r="Q56" i="57"/>
  <c r="D45" i="21"/>
  <c r="E46" i="21" s="1"/>
  <c r="AX39" i="3"/>
  <c r="J76" i="15"/>
  <c r="I76" i="15"/>
  <c r="L76" i="15"/>
  <c r="K76" i="15"/>
  <c r="H76" i="15"/>
  <c r="AX43" i="3" s="1"/>
  <c r="D53" i="21"/>
  <c r="E54" i="21" s="1"/>
  <c r="I25" i="48"/>
  <c r="D58" i="28" s="1"/>
  <c r="C68" i="27" s="1"/>
  <c r="H112" i="28" s="1"/>
  <c r="I112" i="28" s="1"/>
  <c r="J112" i="28" s="1"/>
  <c r="C19" i="16"/>
  <c r="D12" i="21"/>
  <c r="D66" i="21"/>
  <c r="D64" i="21"/>
  <c r="D82" i="21"/>
  <c r="D100" i="21"/>
  <c r="D98" i="21"/>
  <c r="D96" i="21"/>
  <c r="D92" i="21"/>
  <c r="D90" i="21"/>
  <c r="D88" i="21"/>
  <c r="D86" i="21"/>
  <c r="D84" i="21"/>
  <c r="D80" i="21"/>
  <c r="D74" i="21"/>
  <c r="D72" i="21"/>
  <c r="D36" i="21"/>
  <c r="D34" i="21"/>
  <c r="D30" i="21"/>
  <c r="D28" i="21"/>
  <c r="D26" i="21"/>
  <c r="E15" i="16"/>
  <c r="G37" i="21" s="1"/>
  <c r="D156" i="16"/>
  <c r="E73" i="15"/>
  <c r="AZ31" i="3"/>
  <c r="AZ39" i="3"/>
  <c r="AX31" i="3"/>
  <c r="D30" i="6"/>
  <c r="D32" i="6" s="1"/>
  <c r="N31" i="39"/>
  <c r="N26" i="39"/>
  <c r="D130" i="16"/>
  <c r="B13" i="16"/>
  <c r="E70" i="15"/>
  <c r="G35" i="3"/>
  <c r="C15" i="15"/>
  <c r="G31" i="3" s="1"/>
  <c r="AN35" i="3"/>
  <c r="C60" i="15"/>
  <c r="AN31" i="3" s="1"/>
  <c r="Z35" i="3"/>
  <c r="C41" i="15"/>
  <c r="T35" i="3"/>
  <c r="C32" i="15"/>
  <c r="T31" i="3" s="1"/>
  <c r="L35" i="3"/>
  <c r="C21" i="15"/>
  <c r="L31" i="3" s="1"/>
  <c r="V35" i="3"/>
  <c r="C35" i="15"/>
  <c r="V31" i="3" s="1"/>
  <c r="F35" i="3"/>
  <c r="C14" i="15"/>
  <c r="F31" i="3" s="1"/>
  <c r="P35" i="3"/>
  <c r="C27" i="15"/>
  <c r="AQ35" i="3"/>
  <c r="C64" i="15"/>
  <c r="AQ31" i="3" s="1"/>
  <c r="AJ35" i="3"/>
  <c r="C55" i="15"/>
  <c r="AJ31" i="3" s="1"/>
  <c r="AU35" i="3"/>
  <c r="C71" i="15"/>
  <c r="AC35" i="3"/>
  <c r="C45" i="15"/>
  <c r="AC31" i="3" s="1"/>
  <c r="Y35" i="3"/>
  <c r="C40" i="15"/>
  <c r="Y31" i="3" s="1"/>
  <c r="S35" i="3"/>
  <c r="C31" i="15"/>
  <c r="S31" i="3" s="1"/>
  <c r="K35" i="3"/>
  <c r="C20" i="15"/>
  <c r="K31" i="3" s="1"/>
  <c r="D35" i="3"/>
  <c r="C11" i="15"/>
  <c r="D31" i="3" s="1"/>
  <c r="AM35" i="3"/>
  <c r="C59" i="15"/>
  <c r="AM31" i="3" s="1"/>
  <c r="AE35" i="3"/>
  <c r="C48" i="15"/>
  <c r="AE31" i="3" s="1"/>
  <c r="AK35" i="3"/>
  <c r="C56" i="15"/>
  <c r="AK31" i="3" s="1"/>
  <c r="AP35" i="3"/>
  <c r="C63" i="15"/>
  <c r="AP31" i="3" s="1"/>
  <c r="AI35" i="3"/>
  <c r="C53" i="15"/>
  <c r="AI31" i="3" s="1"/>
  <c r="AB35" i="3"/>
  <c r="C44" i="15"/>
  <c r="AB31" i="3" s="1"/>
  <c r="R35" i="3"/>
  <c r="C30" i="15"/>
  <c r="C35" i="3"/>
  <c r="C10" i="15"/>
  <c r="AR35" i="3"/>
  <c r="C65" i="15"/>
  <c r="AR31" i="3" s="1"/>
  <c r="AG35" i="3"/>
  <c r="C51" i="15"/>
  <c r="AG31" i="3" s="1"/>
  <c r="AF35" i="3"/>
  <c r="C50" i="15"/>
  <c r="AL35" i="3"/>
  <c r="C57" i="15"/>
  <c r="AL31" i="3" s="1"/>
  <c r="AD35" i="3"/>
  <c r="C46" i="15"/>
  <c r="AD31" i="3" s="1"/>
  <c r="J35" i="3"/>
  <c r="C19" i="15"/>
  <c r="J31" i="3" s="1"/>
  <c r="AY35" i="3"/>
  <c r="C77" i="15"/>
  <c r="AY31" i="3" s="1"/>
  <c r="AO35" i="3"/>
  <c r="C61" i="15"/>
  <c r="AO31" i="3" s="1"/>
  <c r="AH35" i="3"/>
  <c r="C52" i="15"/>
  <c r="H35" i="3"/>
  <c r="C16" i="15"/>
  <c r="H31" i="3" s="1"/>
  <c r="F15" i="16"/>
  <c r="H37" i="21" s="1"/>
  <c r="D91" i="15"/>
  <c r="E42" i="15"/>
  <c r="AA35" i="3"/>
  <c r="E34" i="15"/>
  <c r="U35" i="3"/>
  <c r="E28" i="15"/>
  <c r="Q35" i="3"/>
  <c r="F36" i="23"/>
  <c r="E12" i="15"/>
  <c r="E35" i="3"/>
  <c r="E17" i="15"/>
  <c r="I35" i="3"/>
  <c r="G15" i="16"/>
  <c r="I37" i="21" s="1"/>
  <c r="D114" i="16"/>
  <c r="D143" i="16"/>
  <c r="D15" i="16"/>
  <c r="F37" i="21" s="1"/>
  <c r="E23" i="16"/>
  <c r="G39" i="21" s="1"/>
  <c r="J47" i="3"/>
  <c r="G23" i="16"/>
  <c r="L47" i="3"/>
  <c r="D23" i="16"/>
  <c r="F39" i="21" s="1"/>
  <c r="I47" i="3"/>
  <c r="Q53" i="22"/>
  <c r="F146" i="51"/>
  <c r="F144" i="51"/>
  <c r="F145" i="51"/>
  <c r="E26" i="15"/>
  <c r="O35" i="3"/>
  <c r="D86" i="15"/>
  <c r="AS35" i="3"/>
  <c r="B15" i="18"/>
  <c r="E16" i="42"/>
  <c r="C15" i="16"/>
  <c r="E37" i="21" s="1"/>
  <c r="B10" i="16"/>
  <c r="E17" i="42"/>
  <c r="B11" i="16"/>
  <c r="C16" i="17"/>
  <c r="B12" i="19"/>
  <c r="D119" i="17"/>
  <c r="B14" i="16"/>
  <c r="I178" i="51"/>
  <c r="I179" i="51"/>
  <c r="I177" i="51"/>
  <c r="F113" i="51"/>
  <c r="F111" i="51"/>
  <c r="F112" i="51"/>
  <c r="G179" i="51"/>
  <c r="G177" i="51"/>
  <c r="G178" i="51"/>
  <c r="F179" i="51"/>
  <c r="F177" i="51"/>
  <c r="F178" i="51"/>
  <c r="F47" i="51"/>
  <c r="F45" i="51"/>
  <c r="F46" i="51"/>
  <c r="H145" i="51"/>
  <c r="H144" i="51"/>
  <c r="H146" i="51"/>
  <c r="D89" i="15"/>
  <c r="N35" i="3"/>
  <c r="B13" i="20"/>
  <c r="F28" i="23"/>
  <c r="I10" i="22" s="1"/>
  <c r="B31" i="15" s="1"/>
  <c r="F32" i="23"/>
  <c r="N10" i="22" s="1"/>
  <c r="B51" i="15" s="1"/>
  <c r="D16" i="18"/>
  <c r="F33" i="23"/>
  <c r="O10" i="22" s="1"/>
  <c r="B56" i="15" s="1"/>
  <c r="E16" i="19"/>
  <c r="E39" i="4" s="1"/>
  <c r="B12" i="17"/>
  <c r="D89" i="16"/>
  <c r="I112" i="51"/>
  <c r="I113" i="51"/>
  <c r="I111" i="51"/>
  <c r="I116" i="51" s="1"/>
  <c r="F23" i="16"/>
  <c r="K47" i="3"/>
  <c r="H112" i="51"/>
  <c r="H111" i="51"/>
  <c r="H113" i="51"/>
  <c r="I145" i="51"/>
  <c r="I146" i="51"/>
  <c r="I144" i="51"/>
  <c r="I79" i="51"/>
  <c r="I80" i="51"/>
  <c r="I78" i="51"/>
  <c r="G113" i="51"/>
  <c r="G111" i="51"/>
  <c r="G112" i="51"/>
  <c r="G80" i="51"/>
  <c r="G78" i="51"/>
  <c r="G79" i="51"/>
  <c r="E112" i="51"/>
  <c r="D110" i="51"/>
  <c r="E113" i="51"/>
  <c r="E111" i="51"/>
  <c r="G47" i="51"/>
  <c r="G45" i="51"/>
  <c r="G46" i="51"/>
  <c r="G146" i="51"/>
  <c r="G144" i="51"/>
  <c r="G145" i="51"/>
  <c r="H178" i="51"/>
  <c r="H177" i="51"/>
  <c r="H179" i="51"/>
  <c r="E178" i="51"/>
  <c r="D176" i="51"/>
  <c r="E179" i="51"/>
  <c r="E177" i="51"/>
  <c r="C63" i="50"/>
  <c r="E62" i="50"/>
  <c r="E64" i="50" s="1"/>
  <c r="B22" i="49"/>
  <c r="C21" i="16"/>
  <c r="E36" i="15"/>
  <c r="W35" i="3"/>
  <c r="F39" i="23"/>
  <c r="F31" i="23"/>
  <c r="L10" i="22" s="1"/>
  <c r="B45" i="15" s="1"/>
  <c r="F37" i="23"/>
  <c r="F29" i="23"/>
  <c r="J10" i="22" s="1"/>
  <c r="B35" i="15" s="1"/>
  <c r="F34" i="23"/>
  <c r="P10" i="22" s="1"/>
  <c r="B60" i="15" s="1"/>
  <c r="E22" i="15"/>
  <c r="M35" i="3"/>
  <c r="F38" i="23"/>
  <c r="D62" i="21"/>
  <c r="D68" i="21"/>
  <c r="D90" i="15"/>
  <c r="F25" i="23"/>
  <c r="E10" i="22" s="1"/>
  <c r="B15" i="15" s="1"/>
  <c r="F27" i="23"/>
  <c r="H10" i="22" s="1"/>
  <c r="B27" i="15" s="1"/>
  <c r="B14" i="18"/>
  <c r="E24" i="15"/>
  <c r="F80" i="51"/>
  <c r="F78" i="51"/>
  <c r="F79" i="51"/>
  <c r="E145" i="51"/>
  <c r="D143" i="51"/>
  <c r="E146" i="51"/>
  <c r="E144" i="51"/>
  <c r="H46" i="51"/>
  <c r="H45" i="51"/>
  <c r="H47" i="51"/>
  <c r="H79" i="51"/>
  <c r="H80" i="51"/>
  <c r="H78" i="51"/>
  <c r="D43" i="51"/>
  <c r="D60" i="21"/>
  <c r="F26" i="23"/>
  <c r="F10" i="22" s="1"/>
  <c r="B20" i="15" s="1"/>
  <c r="C16" i="20"/>
  <c r="B11" i="20"/>
  <c r="D16" i="19"/>
  <c r="D39" i="4" s="1"/>
  <c r="B11" i="19"/>
  <c r="B11" i="18"/>
  <c r="C16" i="18"/>
  <c r="F30" i="23"/>
  <c r="K10" i="22" s="1"/>
  <c r="B40" i="15" s="1"/>
  <c r="B13" i="19"/>
  <c r="C16" i="19"/>
  <c r="E18" i="42"/>
  <c r="B12" i="16"/>
  <c r="D88" i="15"/>
  <c r="D81" i="19"/>
  <c r="B7" i="4"/>
  <c r="B9" i="4" s="1"/>
  <c r="L63" i="14"/>
  <c r="L64" i="14" s="1"/>
  <c r="U53" i="22" l="1"/>
  <c r="B74" i="15" s="1"/>
  <c r="AW27" i="3" s="1"/>
  <c r="U10" i="22"/>
  <c r="T53" i="22"/>
  <c r="B71" i="15" s="1"/>
  <c r="E71" i="15" s="1"/>
  <c r="I71" i="15" s="1"/>
  <c r="T10" i="22"/>
  <c r="V10" i="22"/>
  <c r="V53" i="22" s="1"/>
  <c r="B77" i="15" s="1"/>
  <c r="W10" i="22"/>
  <c r="W53" i="22" s="1"/>
  <c r="B80" i="15" s="1"/>
  <c r="G33" i="4"/>
  <c r="E33" i="4"/>
  <c r="G56" i="21"/>
  <c r="F33" i="4"/>
  <c r="I56" i="21"/>
  <c r="D49" i="21"/>
  <c r="G50" i="21" s="1"/>
  <c r="F56" i="21"/>
  <c r="D56" i="21" s="1"/>
  <c r="D33" i="4"/>
  <c r="H56" i="21"/>
  <c r="G42" i="21"/>
  <c r="G27" i="4"/>
  <c r="F46" i="21"/>
  <c r="I46" i="21"/>
  <c r="E42" i="21"/>
  <c r="D42" i="21" s="1"/>
  <c r="D43" i="21"/>
  <c r="D27" i="4"/>
  <c r="F42" i="21"/>
  <c r="E27" i="4"/>
  <c r="H42" i="21"/>
  <c r="G46" i="21"/>
  <c r="F27" i="4"/>
  <c r="I24" i="15"/>
  <c r="I149" i="51"/>
  <c r="I182" i="51"/>
  <c r="F149" i="51"/>
  <c r="D145" i="51"/>
  <c r="E78" i="51"/>
  <c r="E80" i="51"/>
  <c r="D80" i="51" s="1"/>
  <c r="D77" i="51"/>
  <c r="H98" i="28"/>
  <c r="I98" i="28" s="1"/>
  <c r="J98" i="28" s="1"/>
  <c r="H109" i="28"/>
  <c r="I109" i="28" s="1"/>
  <c r="J109" i="28" s="1"/>
  <c r="J24" i="15"/>
  <c r="B16" i="18"/>
  <c r="C33" i="4"/>
  <c r="I12" i="15"/>
  <c r="J12" i="15"/>
  <c r="H12" i="15"/>
  <c r="E43" i="3" s="1"/>
  <c r="K12" i="15"/>
  <c r="L12" i="15"/>
  <c r="D52" i="21"/>
  <c r="L26" i="15"/>
  <c r="H26" i="15"/>
  <c r="O43" i="3" s="1"/>
  <c r="I26" i="15"/>
  <c r="K26" i="15"/>
  <c r="J26" i="15"/>
  <c r="F182" i="51"/>
  <c r="H36" i="15"/>
  <c r="W43" i="3" s="1"/>
  <c r="L36" i="15"/>
  <c r="J36" i="15"/>
  <c r="I36" i="15"/>
  <c r="K36" i="15"/>
  <c r="H34" i="15"/>
  <c r="U43" i="3" s="1"/>
  <c r="J34" i="15"/>
  <c r="I34" i="15"/>
  <c r="K34" i="15"/>
  <c r="L34" i="15"/>
  <c r="K24" i="15"/>
  <c r="D47" i="21"/>
  <c r="H24" i="15"/>
  <c r="D179" i="51"/>
  <c r="B16" i="20"/>
  <c r="C45" i="4"/>
  <c r="D146" i="51"/>
  <c r="K22" i="15"/>
  <c r="J22" i="15"/>
  <c r="L22" i="15"/>
  <c r="I22" i="15"/>
  <c r="H22" i="15"/>
  <c r="M43" i="3" s="1"/>
  <c r="H70" i="15"/>
  <c r="H91" i="15" s="1"/>
  <c r="M91" i="15" s="1"/>
  <c r="L70" i="15"/>
  <c r="L91" i="15" s="1"/>
  <c r="I70" i="15"/>
  <c r="I91" i="15" s="1"/>
  <c r="K70" i="15"/>
  <c r="K91" i="15" s="1"/>
  <c r="J70" i="15"/>
  <c r="J91" i="15" s="1"/>
  <c r="H149" i="51"/>
  <c r="H152" i="51" s="1"/>
  <c r="L28" i="15"/>
  <c r="K28" i="15"/>
  <c r="J28" i="15"/>
  <c r="H28" i="15"/>
  <c r="Q43" i="3" s="1"/>
  <c r="I28" i="15"/>
  <c r="D54" i="21"/>
  <c r="B16" i="19"/>
  <c r="C39" i="4"/>
  <c r="H182" i="51"/>
  <c r="H13" i="51" s="1"/>
  <c r="H21" i="21" s="1"/>
  <c r="G116" i="51"/>
  <c r="G119" i="51" s="1"/>
  <c r="B16" i="17"/>
  <c r="C27" i="4"/>
  <c r="J42" i="15"/>
  <c r="L42" i="15"/>
  <c r="K42" i="15"/>
  <c r="H42" i="15"/>
  <c r="AA43" i="3" s="1"/>
  <c r="AV39" i="3"/>
  <c r="L73" i="15"/>
  <c r="K73" i="15"/>
  <c r="J73" i="15"/>
  <c r="H73" i="15"/>
  <c r="AV43" i="3" s="1"/>
  <c r="I73" i="15"/>
  <c r="S56" i="57"/>
  <c r="S60" i="57" s="1"/>
  <c r="Q60" i="57"/>
  <c r="L24" i="15"/>
  <c r="H108" i="28"/>
  <c r="I108" i="28" s="1"/>
  <c r="J108" i="28" s="1"/>
  <c r="H101" i="28"/>
  <c r="I101" i="28" s="1"/>
  <c r="J101" i="28" s="1"/>
  <c r="H102" i="28"/>
  <c r="I102" i="28" s="1"/>
  <c r="J102" i="28" s="1"/>
  <c r="H103" i="28"/>
  <c r="I103" i="28" s="1"/>
  <c r="J103" i="28" s="1"/>
  <c r="C69" i="27"/>
  <c r="H58" i="28" s="1"/>
  <c r="I58" i="28" s="1"/>
  <c r="J58" i="28" s="1"/>
  <c r="H93" i="28"/>
  <c r="I93" i="28" s="1"/>
  <c r="J93" i="28" s="1"/>
  <c r="C20" i="16"/>
  <c r="B20" i="16" s="1"/>
  <c r="G68" i="27"/>
  <c r="C66" i="15" s="1"/>
  <c r="AS31" i="3" s="1"/>
  <c r="H106" i="28"/>
  <c r="I106" i="28" s="1"/>
  <c r="J106" i="28" s="1"/>
  <c r="D227" i="28"/>
  <c r="H104" i="28"/>
  <c r="I104" i="28" s="1"/>
  <c r="J104" i="28" s="1"/>
  <c r="B19" i="16"/>
  <c r="D47" i="3"/>
  <c r="H85" i="28"/>
  <c r="I85" i="28" s="1"/>
  <c r="J85" i="28" s="1"/>
  <c r="AT39" i="3"/>
  <c r="E63" i="15"/>
  <c r="E57" i="15"/>
  <c r="E14" i="15"/>
  <c r="E21" i="15"/>
  <c r="G24" i="16"/>
  <c r="G21" i="4" s="1"/>
  <c r="I39" i="21"/>
  <c r="F24" i="16"/>
  <c r="F21" i="4" s="1"/>
  <c r="H39" i="21"/>
  <c r="E24" i="16"/>
  <c r="E21" i="4" s="1"/>
  <c r="D24" i="16"/>
  <c r="D21" i="4" s="1"/>
  <c r="E48" i="15"/>
  <c r="E59" i="15"/>
  <c r="E19" i="15"/>
  <c r="E44" i="15"/>
  <c r="E61" i="15"/>
  <c r="E65" i="15"/>
  <c r="E16" i="15"/>
  <c r="P31" i="3"/>
  <c r="C89" i="15"/>
  <c r="AH31" i="3"/>
  <c r="E52" i="15"/>
  <c r="AF31" i="3"/>
  <c r="E50" i="15"/>
  <c r="R31" i="3"/>
  <c r="E30" i="15"/>
  <c r="E53" i="15"/>
  <c r="E55" i="15"/>
  <c r="AU31" i="3"/>
  <c r="C91" i="15"/>
  <c r="Z31" i="3"/>
  <c r="E41" i="15"/>
  <c r="E32" i="15"/>
  <c r="E46" i="15"/>
  <c r="C31" i="3"/>
  <c r="C88" i="15"/>
  <c r="E10" i="15"/>
  <c r="C90" i="15"/>
  <c r="X35" i="3"/>
  <c r="E39" i="15"/>
  <c r="E39" i="3"/>
  <c r="U39" i="3"/>
  <c r="D81" i="15"/>
  <c r="I39" i="3"/>
  <c r="Q39" i="3"/>
  <c r="AA39" i="3"/>
  <c r="D79" i="51"/>
  <c r="N39" i="3"/>
  <c r="C40" i="23"/>
  <c r="M39" i="3"/>
  <c r="L53" i="22"/>
  <c r="B21" i="16"/>
  <c r="F47" i="3"/>
  <c r="D177" i="51"/>
  <c r="E182" i="51"/>
  <c r="G149" i="51"/>
  <c r="D112" i="51"/>
  <c r="N53" i="22"/>
  <c r="G182" i="51"/>
  <c r="D78" i="51"/>
  <c r="E83" i="51"/>
  <c r="P53" i="22"/>
  <c r="D111" i="51"/>
  <c r="E116" i="51"/>
  <c r="G11" i="51"/>
  <c r="G17" i="21" s="1"/>
  <c r="I53" i="22"/>
  <c r="H12" i="51"/>
  <c r="H19" i="21" s="1"/>
  <c r="F13" i="51"/>
  <c r="F21" i="21" s="1"/>
  <c r="F185" i="51"/>
  <c r="I185" i="51"/>
  <c r="I13" i="51"/>
  <c r="I21" i="21" s="1"/>
  <c r="D92" i="15"/>
  <c r="D96" i="15" s="1"/>
  <c r="F12" i="51"/>
  <c r="F19" i="21" s="1"/>
  <c r="F152" i="51"/>
  <c r="J53" i="22"/>
  <c r="C64" i="50"/>
  <c r="E65" i="50"/>
  <c r="D113" i="51"/>
  <c r="G83" i="51"/>
  <c r="I152" i="51"/>
  <c r="I12" i="51"/>
  <c r="I19" i="21" s="1"/>
  <c r="H116" i="51"/>
  <c r="I119" i="51"/>
  <c r="I11" i="51"/>
  <c r="I17" i="21" s="1"/>
  <c r="O53" i="22"/>
  <c r="F50" i="51"/>
  <c r="B15" i="16"/>
  <c r="E46" i="51"/>
  <c r="D44" i="51"/>
  <c r="E47" i="51"/>
  <c r="E45" i="51"/>
  <c r="D144" i="51"/>
  <c r="E149" i="51"/>
  <c r="E53" i="22"/>
  <c r="F53" i="22"/>
  <c r="F83" i="51"/>
  <c r="H53" i="22"/>
  <c r="K53" i="22"/>
  <c r="H83" i="51"/>
  <c r="H50" i="51"/>
  <c r="W39" i="3"/>
  <c r="D178" i="51"/>
  <c r="G50" i="51"/>
  <c r="I83" i="51"/>
  <c r="D15" i="4"/>
  <c r="I46" i="51"/>
  <c r="I47" i="51"/>
  <c r="I45" i="51"/>
  <c r="F116" i="51"/>
  <c r="E22" i="42"/>
  <c r="O39" i="3"/>
  <c r="E64" i="15"/>
  <c r="AQ27" i="3"/>
  <c r="BA27" i="3" l="1"/>
  <c r="E80" i="15"/>
  <c r="J80" i="15" s="1"/>
  <c r="E77" i="15"/>
  <c r="L77" i="15" s="1"/>
  <c r="AY27" i="3"/>
  <c r="AU27" i="3"/>
  <c r="E74" i="15"/>
  <c r="B91" i="15"/>
  <c r="AU39" i="3"/>
  <c r="L71" i="15"/>
  <c r="J71" i="15"/>
  <c r="K71" i="15"/>
  <c r="H71" i="15"/>
  <c r="AU43" i="3" s="1"/>
  <c r="I50" i="21"/>
  <c r="L39" i="15" s="1"/>
  <c r="F50" i="21"/>
  <c r="E50" i="21"/>
  <c r="D50" i="21" s="1"/>
  <c r="H50" i="21"/>
  <c r="I42" i="15"/>
  <c r="B33" i="4"/>
  <c r="H48" i="21"/>
  <c r="F48" i="21"/>
  <c r="I48" i="21"/>
  <c r="E48" i="21"/>
  <c r="D46" i="21"/>
  <c r="B27" i="4"/>
  <c r="G48" i="21"/>
  <c r="J17" i="15" s="1"/>
  <c r="G44" i="21"/>
  <c r="F44" i="21"/>
  <c r="H44" i="21"/>
  <c r="E44" i="21"/>
  <c r="D44" i="21" s="1"/>
  <c r="I44" i="21"/>
  <c r="I89" i="15"/>
  <c r="H185" i="51"/>
  <c r="K89" i="15"/>
  <c r="J89" i="15"/>
  <c r="AT43" i="3"/>
  <c r="C86" i="15"/>
  <c r="I77" i="15"/>
  <c r="H77" i="15"/>
  <c r="AY43" i="3" s="1"/>
  <c r="AI39" i="3"/>
  <c r="J53" i="15"/>
  <c r="H53" i="15"/>
  <c r="AI43" i="3" s="1"/>
  <c r="I53" i="15"/>
  <c r="L53" i="15"/>
  <c r="K53" i="15"/>
  <c r="L16" i="15"/>
  <c r="K16" i="15"/>
  <c r="J16" i="15"/>
  <c r="I16" i="15"/>
  <c r="H16" i="15"/>
  <c r="H43" i="3" s="1"/>
  <c r="E47" i="3"/>
  <c r="L32" i="15"/>
  <c r="K32" i="15"/>
  <c r="J32" i="15"/>
  <c r="I32" i="15"/>
  <c r="H32" i="15"/>
  <c r="T43" i="3" s="1"/>
  <c r="L65" i="15"/>
  <c r="K65" i="15"/>
  <c r="J65" i="15"/>
  <c r="I65" i="15"/>
  <c r="H65" i="15"/>
  <c r="AR43" i="3" s="1"/>
  <c r="L14" i="15"/>
  <c r="H14" i="15"/>
  <c r="K14" i="15"/>
  <c r="J14" i="15"/>
  <c r="I14" i="15"/>
  <c r="L55" i="15"/>
  <c r="K55" i="15"/>
  <c r="I55" i="15"/>
  <c r="H55" i="15"/>
  <c r="J55" i="15"/>
  <c r="H48" i="15"/>
  <c r="AE43" i="3" s="1"/>
  <c r="L48" i="15"/>
  <c r="K48" i="15"/>
  <c r="J48" i="15"/>
  <c r="I48" i="15"/>
  <c r="H21" i="15"/>
  <c r="L43" i="3" s="1"/>
  <c r="J21" i="15"/>
  <c r="I21" i="15"/>
  <c r="L21" i="15"/>
  <c r="K21" i="15"/>
  <c r="I39" i="15"/>
  <c r="H39" i="15"/>
  <c r="K39" i="15"/>
  <c r="J39" i="15"/>
  <c r="I41" i="15"/>
  <c r="H41" i="15"/>
  <c r="Z43" i="3" s="1"/>
  <c r="L41" i="15"/>
  <c r="K41" i="15"/>
  <c r="J41" i="15"/>
  <c r="I50" i="15"/>
  <c r="H50" i="15"/>
  <c r="K50" i="15"/>
  <c r="J50" i="15"/>
  <c r="L50" i="15"/>
  <c r="L61" i="15"/>
  <c r="K61" i="15"/>
  <c r="J61" i="15"/>
  <c r="I61" i="15"/>
  <c r="H61" i="15"/>
  <c r="AO43" i="3" s="1"/>
  <c r="K57" i="15"/>
  <c r="J57" i="15"/>
  <c r="L57" i="15"/>
  <c r="I57" i="15"/>
  <c r="H57" i="15"/>
  <c r="AL43" i="3" s="1"/>
  <c r="I74" i="15"/>
  <c r="H74" i="15"/>
  <c r="AW43" i="3" s="1"/>
  <c r="L74" i="15"/>
  <c r="K74" i="15"/>
  <c r="J74" i="15"/>
  <c r="AB39" i="3"/>
  <c r="L44" i="15"/>
  <c r="K44" i="15"/>
  <c r="H44" i="15"/>
  <c r="AB43" i="3" s="1"/>
  <c r="J44" i="15"/>
  <c r="I44" i="15"/>
  <c r="S62" i="57"/>
  <c r="K46" i="15"/>
  <c r="J46" i="15"/>
  <c r="L46" i="15"/>
  <c r="I46" i="15"/>
  <c r="H46" i="15"/>
  <c r="AD43" i="3" s="1"/>
  <c r="K17" i="15"/>
  <c r="I17" i="15"/>
  <c r="L17" i="15"/>
  <c r="I30" i="15"/>
  <c r="H30" i="15"/>
  <c r="R43" i="3" s="1"/>
  <c r="L30" i="15"/>
  <c r="K30" i="15"/>
  <c r="J30" i="15"/>
  <c r="J64" i="15"/>
  <c r="I64" i="15"/>
  <c r="L64" i="15"/>
  <c r="H64" i="15"/>
  <c r="AQ43" i="3" s="1"/>
  <c r="K64" i="15"/>
  <c r="K80" i="15"/>
  <c r="L89" i="15"/>
  <c r="I52" i="15"/>
  <c r="H52" i="15"/>
  <c r="AH43" i="3" s="1"/>
  <c r="J52" i="15"/>
  <c r="L52" i="15"/>
  <c r="K52" i="15"/>
  <c r="J19" i="15"/>
  <c r="I19" i="15"/>
  <c r="L19" i="15"/>
  <c r="K19" i="15"/>
  <c r="H19" i="15"/>
  <c r="J43" i="3" s="1"/>
  <c r="I63" i="15"/>
  <c r="H63" i="15"/>
  <c r="AP43" i="3" s="1"/>
  <c r="K63" i="15"/>
  <c r="L63" i="15"/>
  <c r="J63" i="15"/>
  <c r="L10" i="15"/>
  <c r="K10" i="15"/>
  <c r="H10" i="15"/>
  <c r="I10" i="15"/>
  <c r="J10" i="15"/>
  <c r="H59" i="15"/>
  <c r="AM43" i="3" s="1"/>
  <c r="L59" i="15"/>
  <c r="J59" i="15"/>
  <c r="K59" i="15"/>
  <c r="I59" i="15"/>
  <c r="E66" i="15"/>
  <c r="E86" i="15" s="1"/>
  <c r="C83" i="27"/>
  <c r="L39" i="3"/>
  <c r="G69" i="27"/>
  <c r="C67" i="15" s="1"/>
  <c r="H96" i="28"/>
  <c r="I96" i="28" s="1"/>
  <c r="J96" i="28" s="1"/>
  <c r="AP39" i="3"/>
  <c r="F39" i="3"/>
  <c r="AL39" i="3"/>
  <c r="J39" i="3"/>
  <c r="H39" i="3"/>
  <c r="AR39" i="3"/>
  <c r="AM39" i="3"/>
  <c r="AE39" i="3"/>
  <c r="AJ39" i="3"/>
  <c r="AO39" i="3"/>
  <c r="C39" i="3"/>
  <c r="AH39" i="3"/>
  <c r="AD39" i="3"/>
  <c r="T39" i="3"/>
  <c r="Z39" i="3"/>
  <c r="AF39" i="3"/>
  <c r="R39" i="3"/>
  <c r="X39" i="3"/>
  <c r="I50" i="51"/>
  <c r="G53" i="51"/>
  <c r="G9" i="51"/>
  <c r="G13" i="21" s="1"/>
  <c r="E20" i="15"/>
  <c r="K27" i="3"/>
  <c r="D45" i="51"/>
  <c r="E50" i="51"/>
  <c r="H119" i="51"/>
  <c r="H11" i="51"/>
  <c r="H17" i="21" s="1"/>
  <c r="G86" i="51"/>
  <c r="G10" i="51"/>
  <c r="G15" i="21" s="1"/>
  <c r="E35" i="15"/>
  <c r="V27" i="3"/>
  <c r="Y75" i="3"/>
  <c r="E60" i="15"/>
  <c r="B50" i="4" s="1"/>
  <c r="AN27" i="3"/>
  <c r="H89" i="15"/>
  <c r="M89" i="15" s="1"/>
  <c r="N43" i="3"/>
  <c r="AW39" i="3"/>
  <c r="H53" i="51"/>
  <c r="H9" i="51"/>
  <c r="H13" i="21" s="1"/>
  <c r="E27" i="15"/>
  <c r="P27" i="3"/>
  <c r="B89" i="15"/>
  <c r="D47" i="51"/>
  <c r="T75" i="3"/>
  <c r="W75" i="3"/>
  <c r="E119" i="51"/>
  <c r="D116" i="51"/>
  <c r="D117" i="51" s="1"/>
  <c r="E11" i="51"/>
  <c r="E17" i="21" s="1"/>
  <c r="G185" i="51"/>
  <c r="G13" i="51"/>
  <c r="G21" i="21" s="1"/>
  <c r="G152" i="51"/>
  <c r="G12" i="51"/>
  <c r="G19" i="21" s="1"/>
  <c r="H86" i="51"/>
  <c r="H10" i="51"/>
  <c r="H15" i="21" s="1"/>
  <c r="E15" i="15"/>
  <c r="B26" i="4" s="1"/>
  <c r="G27" i="3"/>
  <c r="E152" i="51"/>
  <c r="D149" i="51"/>
  <c r="E12" i="51"/>
  <c r="E19" i="21" s="1"/>
  <c r="F53" i="51"/>
  <c r="F9" i="51"/>
  <c r="F13" i="21" s="1"/>
  <c r="Z75" i="3"/>
  <c r="C65" i="50"/>
  <c r="C68" i="50" s="1"/>
  <c r="D68" i="50" s="1"/>
  <c r="C22" i="16"/>
  <c r="D93" i="15"/>
  <c r="D13" i="4"/>
  <c r="D16" i="4" s="1"/>
  <c r="AF75" i="3"/>
  <c r="AC75" i="3"/>
  <c r="E31" i="15"/>
  <c r="S27" i="3"/>
  <c r="R75" i="3"/>
  <c r="E86" i="51"/>
  <c r="D83" i="51"/>
  <c r="E10" i="51"/>
  <c r="E15" i="21" s="1"/>
  <c r="E51" i="15"/>
  <c r="B38" i="4" s="1"/>
  <c r="AG27" i="3"/>
  <c r="E185" i="51"/>
  <c r="D182" i="51"/>
  <c r="E13" i="51"/>
  <c r="E21" i="21" s="1"/>
  <c r="E45" i="15"/>
  <c r="AC27" i="3"/>
  <c r="AQ39" i="3"/>
  <c r="F11" i="51"/>
  <c r="F17" i="21" s="1"/>
  <c r="F119" i="51"/>
  <c r="I86" i="51"/>
  <c r="I10" i="51"/>
  <c r="I15" i="21" s="1"/>
  <c r="E40" i="15"/>
  <c r="B32" i="4" s="1"/>
  <c r="Y27" i="3"/>
  <c r="B90" i="15"/>
  <c r="H22" i="31"/>
  <c r="H24" i="31" s="1"/>
  <c r="F86" i="51"/>
  <c r="F10" i="51"/>
  <c r="F15" i="21" s="1"/>
  <c r="D46" i="51"/>
  <c r="E56" i="15"/>
  <c r="B44" i="4" s="1"/>
  <c r="AK27" i="3"/>
  <c r="AE75" i="3"/>
  <c r="F24" i="23"/>
  <c r="D40" i="23"/>
  <c r="J77" i="15" l="1"/>
  <c r="E91" i="15"/>
  <c r="H80" i="15"/>
  <c r="BA43" i="3" s="1"/>
  <c r="K77" i="15"/>
  <c r="AY39" i="3"/>
  <c r="I80" i="15"/>
  <c r="BA39" i="3"/>
  <c r="L80" i="15"/>
  <c r="F43" i="3"/>
  <c r="F25" i="31"/>
  <c r="E25" i="31"/>
  <c r="G25" i="31"/>
  <c r="D25" i="31"/>
  <c r="D86" i="51"/>
  <c r="I84" i="51"/>
  <c r="H84" i="51"/>
  <c r="G84" i="51"/>
  <c r="F84" i="51"/>
  <c r="E84" i="51"/>
  <c r="H150" i="51"/>
  <c r="G150" i="51"/>
  <c r="F150" i="51"/>
  <c r="I150" i="51"/>
  <c r="E150" i="51"/>
  <c r="D15" i="21"/>
  <c r="G16" i="21" s="1"/>
  <c r="L40" i="15"/>
  <c r="G32" i="4" s="1"/>
  <c r="G34" i="4" s="1"/>
  <c r="K40" i="15"/>
  <c r="F32" i="4" s="1"/>
  <c r="F34" i="4" s="1"/>
  <c r="J40" i="15"/>
  <c r="E32" i="4" s="1"/>
  <c r="E34" i="4" s="1"/>
  <c r="I40" i="15"/>
  <c r="D32" i="4" s="1"/>
  <c r="D34" i="4" s="1"/>
  <c r="H40" i="15"/>
  <c r="C32" i="4" s="1"/>
  <c r="C34" i="4" s="1"/>
  <c r="D19" i="21"/>
  <c r="K35" i="15"/>
  <c r="J35" i="15"/>
  <c r="I35" i="15"/>
  <c r="L35" i="15"/>
  <c r="H35" i="15"/>
  <c r="V43" i="3" s="1"/>
  <c r="H45" i="15"/>
  <c r="AC43" i="3" s="1"/>
  <c r="J45" i="15"/>
  <c r="I45" i="15"/>
  <c r="L45" i="15"/>
  <c r="K45" i="15"/>
  <c r="H56" i="15"/>
  <c r="C44" i="4" s="1"/>
  <c r="C46" i="4" s="1"/>
  <c r="J56" i="15"/>
  <c r="E44" i="4" s="1"/>
  <c r="E46" i="4" s="1"/>
  <c r="I56" i="15"/>
  <c r="D44" i="4" s="1"/>
  <c r="D46" i="4" s="1"/>
  <c r="L56" i="15"/>
  <c r="G44" i="4" s="1"/>
  <c r="G46" i="4" s="1"/>
  <c r="K56" i="15"/>
  <c r="F44" i="4" s="1"/>
  <c r="F46" i="4" s="1"/>
  <c r="D21" i="21"/>
  <c r="G22" i="21" s="1"/>
  <c r="D17" i="21"/>
  <c r="I27" i="15"/>
  <c r="H27" i="15"/>
  <c r="P43" i="3" s="1"/>
  <c r="K27" i="15"/>
  <c r="J27" i="15"/>
  <c r="L27" i="15"/>
  <c r="I60" i="15"/>
  <c r="D50" i="4" s="1"/>
  <c r="D52" i="4" s="1"/>
  <c r="H60" i="15"/>
  <c r="C50" i="4" s="1"/>
  <c r="C52" i="4" s="1"/>
  <c r="K60" i="15"/>
  <c r="F50" i="4" s="1"/>
  <c r="F52" i="4" s="1"/>
  <c r="J60" i="15"/>
  <c r="E50" i="4" s="1"/>
  <c r="E52" i="4" s="1"/>
  <c r="L60" i="15"/>
  <c r="G50" i="4" s="1"/>
  <c r="G52" i="4" s="1"/>
  <c r="L20" i="15"/>
  <c r="K20" i="15"/>
  <c r="J20" i="15"/>
  <c r="I20" i="15"/>
  <c r="H20" i="15"/>
  <c r="K43" i="3" s="1"/>
  <c r="I15" i="15"/>
  <c r="D26" i="4" s="1"/>
  <c r="D28" i="4" s="1"/>
  <c r="H15" i="15"/>
  <c r="G43" i="3" s="1"/>
  <c r="K15" i="15"/>
  <c r="F26" i="4" s="1"/>
  <c r="F28" i="4" s="1"/>
  <c r="J15" i="15"/>
  <c r="E26" i="4" s="1"/>
  <c r="E28" i="4" s="1"/>
  <c r="L15" i="15"/>
  <c r="G26" i="4" s="1"/>
  <c r="G28" i="4" s="1"/>
  <c r="D48" i="21"/>
  <c r="H17" i="15"/>
  <c r="I43" i="3" s="1"/>
  <c r="AJ43" i="3"/>
  <c r="J31" i="15"/>
  <c r="H31" i="15"/>
  <c r="S43" i="3" s="1"/>
  <c r="I31" i="15"/>
  <c r="L31" i="15"/>
  <c r="K31" i="15"/>
  <c r="L51" i="15"/>
  <c r="G38" i="4" s="1"/>
  <c r="G40" i="4" s="1"/>
  <c r="K51" i="15"/>
  <c r="F38" i="4" s="1"/>
  <c r="F40" i="4" s="1"/>
  <c r="J51" i="15"/>
  <c r="E38" i="4" s="1"/>
  <c r="E40" i="4" s="1"/>
  <c r="H51" i="15"/>
  <c r="C38" i="4" s="1"/>
  <c r="C40" i="4" s="1"/>
  <c r="I51" i="15"/>
  <c r="D38" i="4" s="1"/>
  <c r="D40" i="4" s="1"/>
  <c r="AF43" i="3"/>
  <c r="AS39" i="3"/>
  <c r="G83" i="27"/>
  <c r="C95" i="15" s="1"/>
  <c r="C15" i="4" s="1"/>
  <c r="C87" i="15"/>
  <c r="C92" i="15" s="1"/>
  <c r="E67" i="15"/>
  <c r="B20" i="4" s="1"/>
  <c r="C81" i="15"/>
  <c r="L88" i="15"/>
  <c r="L81" i="15"/>
  <c r="J88" i="15"/>
  <c r="J81" i="15"/>
  <c r="K88" i="15"/>
  <c r="K81" i="15"/>
  <c r="H88" i="15"/>
  <c r="M88" i="15" s="1"/>
  <c r="H81" i="15"/>
  <c r="C43" i="3"/>
  <c r="I81" i="15"/>
  <c r="I88" i="15"/>
  <c r="X43" i="3"/>
  <c r="K75" i="3"/>
  <c r="N75" i="3"/>
  <c r="D185" i="51"/>
  <c r="D10" i="51"/>
  <c r="I75" i="3" s="1"/>
  <c r="J75" i="3"/>
  <c r="D152" i="51"/>
  <c r="AD75" i="3"/>
  <c r="H14" i="51"/>
  <c r="G75" i="3"/>
  <c r="E53" i="51"/>
  <c r="D50" i="51"/>
  <c r="E9" i="51"/>
  <c r="E13" i="21" s="1"/>
  <c r="G14" i="51"/>
  <c r="F75" i="3"/>
  <c r="D49" i="23"/>
  <c r="Q75" i="3"/>
  <c r="AC39" i="3"/>
  <c r="M75" i="3"/>
  <c r="X75" i="3"/>
  <c r="D119" i="51"/>
  <c r="AN39" i="3"/>
  <c r="V39" i="3"/>
  <c r="S75" i="3"/>
  <c r="D10" i="22"/>
  <c r="B11" i="15" s="1"/>
  <c r="F40" i="23"/>
  <c r="AK39" i="3"/>
  <c r="Y39" i="3"/>
  <c r="E90" i="15"/>
  <c r="D183" i="51"/>
  <c r="D150" i="51"/>
  <c r="L75" i="3"/>
  <c r="D13" i="51"/>
  <c r="AB75" i="3"/>
  <c r="AG39" i="3"/>
  <c r="S39" i="3"/>
  <c r="B22" i="16"/>
  <c r="G47" i="3" s="1"/>
  <c r="H47" i="3"/>
  <c r="C23" i="16"/>
  <c r="E39" i="21" s="1"/>
  <c r="F14" i="51"/>
  <c r="E75" i="3"/>
  <c r="D12" i="51"/>
  <c r="V75" i="3"/>
  <c r="G39" i="3"/>
  <c r="D11" i="51"/>
  <c r="P75" i="3"/>
  <c r="P39" i="3"/>
  <c r="E89" i="15"/>
  <c r="K39" i="3"/>
  <c r="I53" i="51"/>
  <c r="I9" i="51"/>
  <c r="I13" i="21" s="1"/>
  <c r="H25" i="31" l="1"/>
  <c r="D84" i="51"/>
  <c r="E16" i="21"/>
  <c r="I22" i="21"/>
  <c r="F22" i="21"/>
  <c r="H22" i="21"/>
  <c r="E22" i="21"/>
  <c r="H20" i="21"/>
  <c r="F20" i="21"/>
  <c r="I20" i="21"/>
  <c r="E20" i="21"/>
  <c r="G20" i="21"/>
  <c r="G18" i="21"/>
  <c r="I18" i="21"/>
  <c r="H18" i="21"/>
  <c r="F18" i="21"/>
  <c r="E18" i="21"/>
  <c r="F16" i="21"/>
  <c r="D16" i="21" s="1"/>
  <c r="H16" i="21"/>
  <c r="I16" i="21"/>
  <c r="E30" i="16"/>
  <c r="G23" i="21"/>
  <c r="H23" i="21"/>
  <c r="F23" i="21"/>
  <c r="K90" i="15"/>
  <c r="I90" i="15"/>
  <c r="J90" i="15"/>
  <c r="L90" i="15"/>
  <c r="AN43" i="3"/>
  <c r="AG43" i="3"/>
  <c r="C26" i="4"/>
  <c r="C28" i="4" s="1"/>
  <c r="Y43" i="3"/>
  <c r="D13" i="21"/>
  <c r="E14" i="21" s="1"/>
  <c r="AK43" i="3"/>
  <c r="C96" i="15"/>
  <c r="C13" i="4"/>
  <c r="C16" i="4" s="1"/>
  <c r="C93" i="15"/>
  <c r="E87" i="15"/>
  <c r="H24" i="16"/>
  <c r="D39" i="21"/>
  <c r="H90" i="15"/>
  <c r="M90" i="15" s="1"/>
  <c r="O75" i="3"/>
  <c r="D53" i="22"/>
  <c r="C10" i="22"/>
  <c r="C53" i="22" s="1"/>
  <c r="E10" i="24" s="1"/>
  <c r="I14" i="51"/>
  <c r="H75" i="3"/>
  <c r="F16" i="51"/>
  <c r="AO75" i="3" s="1"/>
  <c r="D53" i="51"/>
  <c r="U75" i="3"/>
  <c r="D23" i="42"/>
  <c r="D25" i="42" s="1"/>
  <c r="D27" i="42" s="1"/>
  <c r="E23" i="42"/>
  <c r="E25" i="42" s="1"/>
  <c r="B23" i="16"/>
  <c r="C24" i="16"/>
  <c r="G16" i="51"/>
  <c r="AP75" i="3" s="1"/>
  <c r="H16" i="51"/>
  <c r="AQ75" i="3" s="1"/>
  <c r="AA75" i="3"/>
  <c r="E14" i="51"/>
  <c r="D9" i="51"/>
  <c r="D75" i="3"/>
  <c r="F40" i="21" l="1"/>
  <c r="G40" i="21"/>
  <c r="H40" i="21"/>
  <c r="K67" i="15" s="1"/>
  <c r="K87" i="15" s="1"/>
  <c r="I40" i="21"/>
  <c r="E40" i="21"/>
  <c r="H67" i="15" s="1"/>
  <c r="H87" i="15" s="1"/>
  <c r="D18" i="21"/>
  <c r="D20" i="21"/>
  <c r="D22" i="21"/>
  <c r="E33" i="16"/>
  <c r="E32" i="16"/>
  <c r="E31" i="16"/>
  <c r="D30" i="16"/>
  <c r="D51" i="51"/>
  <c r="I14" i="21"/>
  <c r="E29" i="16"/>
  <c r="I23" i="21"/>
  <c r="E23" i="21"/>
  <c r="F14" i="21"/>
  <c r="G14" i="21"/>
  <c r="H14" i="21"/>
  <c r="I67" i="15"/>
  <c r="I87" i="15" s="1"/>
  <c r="J67" i="15"/>
  <c r="J87" i="15" s="1"/>
  <c r="L67" i="15"/>
  <c r="L87" i="15" s="1"/>
  <c r="I16" i="51"/>
  <c r="AR75" i="3" s="1"/>
  <c r="E16" i="51"/>
  <c r="E19" i="51" s="1"/>
  <c r="D14" i="51"/>
  <c r="E17" i="51" s="1"/>
  <c r="B24" i="16"/>
  <c r="C21" i="4"/>
  <c r="E11" i="15"/>
  <c r="D27" i="3"/>
  <c r="B88" i="15"/>
  <c r="B92" i="15" s="1"/>
  <c r="B81" i="15"/>
  <c r="C75" i="3"/>
  <c r="E34" i="24"/>
  <c r="B95" i="15"/>
  <c r="D33" i="16" l="1"/>
  <c r="D32" i="16"/>
  <c r="D31" i="16"/>
  <c r="D23" i="21"/>
  <c r="F24" i="21" s="1"/>
  <c r="D29" i="16"/>
  <c r="D14" i="21"/>
  <c r="G17" i="51"/>
  <c r="H17" i="51"/>
  <c r="F17" i="51"/>
  <c r="I17" i="51"/>
  <c r="B34" i="4"/>
  <c r="B40" i="4"/>
  <c r="B46" i="4"/>
  <c r="B28" i="4"/>
  <c r="B52" i="4"/>
  <c r="H11" i="15"/>
  <c r="D43" i="3" s="1"/>
  <c r="J11" i="15"/>
  <c r="I11" i="15"/>
  <c r="L11" i="15"/>
  <c r="K11" i="15"/>
  <c r="M87" i="15"/>
  <c r="D16" i="51"/>
  <c r="B96" i="15"/>
  <c r="B14" i="4"/>
  <c r="E15" i="4" s="1"/>
  <c r="B93" i="15"/>
  <c r="B13" i="4"/>
  <c r="D37" i="21"/>
  <c r="AN75" i="3"/>
  <c r="H25" i="16"/>
  <c r="B21" i="4"/>
  <c r="B22" i="4" s="1"/>
  <c r="D39" i="3"/>
  <c r="E88" i="15"/>
  <c r="E92" i="15" s="1"/>
  <c r="E81" i="15"/>
  <c r="H24" i="21" l="1"/>
  <c r="I24" i="21"/>
  <c r="E24" i="21"/>
  <c r="E34" i="16" s="1"/>
  <c r="G24" i="21"/>
  <c r="D17" i="51"/>
  <c r="AS75" i="3" s="1"/>
  <c r="H38" i="21"/>
  <c r="K66" i="15" s="1"/>
  <c r="F20" i="4" s="1"/>
  <c r="G38" i="21"/>
  <c r="J66" i="15" s="1"/>
  <c r="E20" i="4" s="1"/>
  <c r="I38" i="21"/>
  <c r="L66" i="15" s="1"/>
  <c r="G20" i="4" s="1"/>
  <c r="F38" i="21"/>
  <c r="I66" i="15" s="1"/>
  <c r="D20" i="4" s="1"/>
  <c r="E38" i="21"/>
  <c r="H66" i="15" s="1"/>
  <c r="C20" i="4" s="1"/>
  <c r="AM75" i="3"/>
  <c r="B55" i="4"/>
  <c r="B16" i="4"/>
  <c r="C79" i="3"/>
  <c r="B56" i="4"/>
  <c r="AT75" i="3"/>
  <c r="AV75" i="3"/>
  <c r="AX75" i="3"/>
  <c r="AW75" i="3"/>
  <c r="E93" i="15"/>
  <c r="E13" i="4"/>
  <c r="E16" i="4" s="1"/>
  <c r="AU75" i="3"/>
  <c r="D24" i="21" l="1"/>
  <c r="D38" i="21"/>
  <c r="D40" i="21"/>
  <c r="I86" i="15"/>
  <c r="I92" i="15" s="1"/>
  <c r="I93" i="15" s="1"/>
  <c r="D22" i="4"/>
  <c r="F22" i="4"/>
  <c r="K86" i="15"/>
  <c r="K92" i="15" s="1"/>
  <c r="K93" i="15" s="1"/>
  <c r="J86" i="15"/>
  <c r="J92" i="15" s="1"/>
  <c r="J93" i="15" s="1"/>
  <c r="E22" i="4"/>
  <c r="L86" i="15"/>
  <c r="L92" i="15" s="1"/>
  <c r="L93" i="15" s="1"/>
  <c r="G22" i="4"/>
  <c r="H86" i="15"/>
  <c r="C22" i="4"/>
  <c r="AS43" i="3"/>
  <c r="D34" i="16" l="1"/>
  <c r="H92" i="15"/>
  <c r="M86" i="15"/>
  <c r="H93" i="15" l="1"/>
  <c r="M93" i="15" s="1"/>
  <c r="M9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Reich, Sheila M.</author>
  </authors>
  <commentList>
    <comment ref="H10" authorId="0" shapeId="0" xr:uid="{33C866A1-848D-4AEF-8199-7776E70E0792}">
      <text>
        <r>
          <rPr>
            <sz val="9"/>
            <color indexed="81"/>
            <rFont val="Tahoma"/>
            <family val="2"/>
          </rPr>
          <t xml:space="preserve">Input the email address for the contact person at the facility who will be addressing cost reporting questions.
</t>
        </r>
      </text>
    </comment>
  </commentList>
</comments>
</file>

<file path=xl/sharedStrings.xml><?xml version="1.0" encoding="utf-8"?>
<sst xmlns="http://schemas.openxmlformats.org/spreadsheetml/2006/main" count="4612" uniqueCount="2030">
  <si>
    <t>NURSING FACILITY COST REPORT - CHECKLIST</t>
  </si>
  <si>
    <t>North Dakota Department of Human Services</t>
  </si>
  <si>
    <t>Medical Services Division</t>
  </si>
  <si>
    <t>Facility</t>
  </si>
  <si>
    <t>Reporting Period</t>
  </si>
  <si>
    <t>From:</t>
  </si>
  <si>
    <t>To:</t>
  </si>
  <si>
    <t>Completed</t>
  </si>
  <si>
    <t>Schedule</t>
  </si>
  <si>
    <t>Description</t>
  </si>
  <si>
    <t>Schedule Provided</t>
  </si>
  <si>
    <t>Not Applicable</t>
  </si>
  <si>
    <t>A</t>
  </si>
  <si>
    <t>General Information and Certification</t>
  </si>
  <si>
    <t xml:space="preserve">A-1 </t>
  </si>
  <si>
    <t>Private Pay Fees and Charges</t>
  </si>
  <si>
    <t>A-2</t>
  </si>
  <si>
    <t xml:space="preserve">B-1  </t>
  </si>
  <si>
    <t>Census Data</t>
  </si>
  <si>
    <t>B-2a</t>
  </si>
  <si>
    <t>Case Mix Census Data</t>
  </si>
  <si>
    <t>B-2b</t>
  </si>
  <si>
    <t>Leave Census Data</t>
  </si>
  <si>
    <t>B-2c</t>
  </si>
  <si>
    <t>B-3</t>
  </si>
  <si>
    <t>Case Mix Census Data by Payor Sources</t>
  </si>
  <si>
    <t xml:space="preserve">C-1 </t>
  </si>
  <si>
    <t>Cost Summary and Allocation</t>
  </si>
  <si>
    <t>C-2a</t>
  </si>
  <si>
    <t>Allocation of Property &amp; Passthrough Costs</t>
  </si>
  <si>
    <t>C-2c</t>
  </si>
  <si>
    <t>Allocation of Nursing Costs</t>
  </si>
  <si>
    <t>C-2i</t>
  </si>
  <si>
    <t>Allocation of Administration Costs</t>
  </si>
  <si>
    <t>C-2l</t>
  </si>
  <si>
    <t>Allocation of Plant Costs</t>
  </si>
  <si>
    <t>C-2m</t>
  </si>
  <si>
    <t>Allocation of Housekeeping Costs</t>
  </si>
  <si>
    <t xml:space="preserve">C-3   </t>
  </si>
  <si>
    <t>Statistical Data</t>
  </si>
  <si>
    <t xml:space="preserve">C-4 </t>
  </si>
  <si>
    <t>Statement of Facility Cost</t>
  </si>
  <si>
    <t xml:space="preserve">C-5 </t>
  </si>
  <si>
    <t>Fringe Benefits</t>
  </si>
  <si>
    <t xml:space="preserve">C-6  </t>
  </si>
  <si>
    <t>Cost Reconciliation</t>
  </si>
  <si>
    <t xml:space="preserve">C-7  </t>
  </si>
  <si>
    <t>Revenues</t>
  </si>
  <si>
    <t>TB</t>
  </si>
  <si>
    <t>Trial Balance in Lieu of C-7 Revenues</t>
  </si>
  <si>
    <t xml:space="preserve">C-8 </t>
  </si>
  <si>
    <t>Revenue Reconciliation</t>
  </si>
  <si>
    <t xml:space="preserve">D  </t>
  </si>
  <si>
    <t>Adjustments / Reclassifications Summary</t>
  </si>
  <si>
    <t>D-1</t>
  </si>
  <si>
    <t>Adjustments to Cost</t>
  </si>
  <si>
    <t>D-2</t>
  </si>
  <si>
    <t>Reclassifications to Cost</t>
  </si>
  <si>
    <t xml:space="preserve">D-5 </t>
  </si>
  <si>
    <t>Top Management Compensation</t>
  </si>
  <si>
    <t xml:space="preserve">D-7 </t>
  </si>
  <si>
    <t>Administration Cost Allocation</t>
  </si>
  <si>
    <t xml:space="preserve">D-8  </t>
  </si>
  <si>
    <t>Dues, Contributions and Advertising Adjustment</t>
  </si>
  <si>
    <t xml:space="preserve">E  </t>
  </si>
  <si>
    <t>Summary of Home Office Costs</t>
  </si>
  <si>
    <t>F</t>
  </si>
  <si>
    <t>Interest Income</t>
  </si>
  <si>
    <t>F-1</t>
  </si>
  <si>
    <t>Funded Depreciation</t>
  </si>
  <si>
    <t>G</t>
  </si>
  <si>
    <t>Compensation</t>
  </si>
  <si>
    <t xml:space="preserve">H </t>
  </si>
  <si>
    <t>Related Party Lease or Rental</t>
  </si>
  <si>
    <t>I</t>
  </si>
  <si>
    <t>Report of Nursing Facility Owner / Operator</t>
  </si>
  <si>
    <t>J</t>
  </si>
  <si>
    <t>Depreciation</t>
  </si>
  <si>
    <t>K</t>
  </si>
  <si>
    <t>Interest</t>
  </si>
  <si>
    <t>L</t>
  </si>
  <si>
    <t>Lease or Rental Information</t>
  </si>
  <si>
    <t>O</t>
  </si>
  <si>
    <t>Projected Property Rate</t>
  </si>
  <si>
    <t>O-1</t>
  </si>
  <si>
    <t>Property Adjustment</t>
  </si>
  <si>
    <t>P</t>
  </si>
  <si>
    <t>Employee and Contracted Labor Information</t>
  </si>
  <si>
    <t>Q-1</t>
  </si>
  <si>
    <t xml:space="preserve">Disaster Sending Facility Costs </t>
  </si>
  <si>
    <t>Q-2</t>
  </si>
  <si>
    <t>Disaster Sending Facility Evacuation Period Costs and Revenue</t>
  </si>
  <si>
    <t>R</t>
  </si>
  <si>
    <t>Disaster Receiving Facility Costs</t>
  </si>
  <si>
    <t>S</t>
  </si>
  <si>
    <t>Higher Education Costs</t>
  </si>
  <si>
    <t>T</t>
  </si>
  <si>
    <t>Summary of Bad Debt Costs</t>
  </si>
  <si>
    <t>U</t>
  </si>
  <si>
    <t>Software Costs</t>
  </si>
  <si>
    <t>W</t>
  </si>
  <si>
    <t>Square Footage</t>
  </si>
  <si>
    <t>Schedule A</t>
  </si>
  <si>
    <t>Medicaid ID</t>
  </si>
  <si>
    <t>NF Licensed Beds</t>
  </si>
  <si>
    <t>NF Private Beds</t>
  </si>
  <si>
    <t>NF Semi Private Beds</t>
  </si>
  <si>
    <t>NF Other Beds</t>
  </si>
  <si>
    <t>NF Private Rooms</t>
  </si>
  <si>
    <t>NF Semi Private Rooms</t>
  </si>
  <si>
    <t>NF Other Rooms</t>
  </si>
  <si>
    <t>BC Licensed Beds</t>
  </si>
  <si>
    <t>BC Private Beds</t>
  </si>
  <si>
    <t>BC Semi Private Beds</t>
  </si>
  <si>
    <t>BC Other Beds</t>
  </si>
  <si>
    <t>BC Private Rooms</t>
  </si>
  <si>
    <t>BC Semi Private Rooms</t>
  </si>
  <si>
    <t>BC Other Rooms</t>
  </si>
  <si>
    <t>AL Licensed Beds</t>
  </si>
  <si>
    <t>Hospital Licensed Beds</t>
  </si>
  <si>
    <t>Other Licensed Beds</t>
  </si>
  <si>
    <t>Schedule C-1 Total Costs</t>
  </si>
  <si>
    <t>Therapies Salaries Total Costs</t>
  </si>
  <si>
    <t>Therapies FB Total Costs</t>
  </si>
  <si>
    <t>Therapies Other Total Costs</t>
  </si>
  <si>
    <t>Nursing Salaries Total Costs</t>
  </si>
  <si>
    <t>Nursing FB Total Costs</t>
  </si>
  <si>
    <t>Nursing Drugs &amp; Supplies Total Costs</t>
  </si>
  <si>
    <t>Nursing Other Total Costs</t>
  </si>
  <si>
    <t>Geropsych Salaries Total Costs</t>
  </si>
  <si>
    <t>Geropsych FB Total Costs</t>
  </si>
  <si>
    <t>Geropsych Drugs &amp; Supplies Total Costs</t>
  </si>
  <si>
    <t>Food &amp; Dietary Supplements Total Costs</t>
  </si>
  <si>
    <t>Laundry Salaries Total Costs</t>
  </si>
  <si>
    <t>Laundry FB Total Costs</t>
  </si>
  <si>
    <t>Laundry Other Total Costs</t>
  </si>
  <si>
    <t>Social Services Salaries Total Costs</t>
  </si>
  <si>
    <t>Social Services FB Total Costs</t>
  </si>
  <si>
    <t>Social Services Other Total Costs</t>
  </si>
  <si>
    <t>Activities Salaries Total Costs</t>
  </si>
  <si>
    <t>Activities FB Total Costs</t>
  </si>
  <si>
    <t>Activities Other Total Costs</t>
  </si>
  <si>
    <t>Administration Salaries Total Costs</t>
  </si>
  <si>
    <t>Administration FB Total Costs</t>
  </si>
  <si>
    <t>Malpractice Insurance Total Costs</t>
  </si>
  <si>
    <t>Administration Other Total Costs</t>
  </si>
  <si>
    <t>Chaplain Salaries Total Costs</t>
  </si>
  <si>
    <t>Chaplain FB Total Costs</t>
  </si>
  <si>
    <t>Chaplain Other Total Costs</t>
  </si>
  <si>
    <t>Pharmacy Other Total Costs</t>
  </si>
  <si>
    <t>Plant Salaries Total Costs</t>
  </si>
  <si>
    <t>Plant FB Total Costs</t>
  </si>
  <si>
    <t>Utilities Total Costs</t>
  </si>
  <si>
    <t>Plant Other Total Costs</t>
  </si>
  <si>
    <t>Housekeeping Salaries Total Costs</t>
  </si>
  <si>
    <t>Housekeeping FB Total Costs</t>
  </si>
  <si>
    <t>Housekeeping Other Total Costs</t>
  </si>
  <si>
    <t>Dietary Salaries Total Costs</t>
  </si>
  <si>
    <t>Dietary FB Total Costs</t>
  </si>
  <si>
    <t>Dietary Other Total Costs</t>
  </si>
  <si>
    <t>Medical Records Salaries Total Costs</t>
  </si>
  <si>
    <t>Medical Records FB Total Costs</t>
  </si>
  <si>
    <t>Medical Records Other Total Costs</t>
  </si>
  <si>
    <t>Property Total Costs</t>
  </si>
  <si>
    <t>BC ACUP Total Costs</t>
  </si>
  <si>
    <t>BC Other Total Costs</t>
  </si>
  <si>
    <t>AL ACUP Total Costs</t>
  </si>
  <si>
    <t>AL Other Total Costs</t>
  </si>
  <si>
    <t>Hospital ACUP Total Costs</t>
  </si>
  <si>
    <t>Hospital Other Total Costs</t>
  </si>
  <si>
    <t>Other ACUP Total Costs</t>
  </si>
  <si>
    <t>Other Total Costs</t>
  </si>
  <si>
    <t>Schedule C-1 Reclassifications</t>
  </si>
  <si>
    <t>Therapies Salaries Reclass</t>
  </si>
  <si>
    <t>Therapies FB Reclass</t>
  </si>
  <si>
    <t>Therapies Other Reclass</t>
  </si>
  <si>
    <t>Nursing Salaries Reclass</t>
  </si>
  <si>
    <t>Nursing FB Reclass</t>
  </si>
  <si>
    <t>Nursing Drugs &amp; Supplies Reclass</t>
  </si>
  <si>
    <t>Nursing Other Reclass</t>
  </si>
  <si>
    <t>Geropsych Salaries Reclass</t>
  </si>
  <si>
    <t>Geropsych FB Reclass</t>
  </si>
  <si>
    <t>Geropsych Drugs &amp; Supplies Reclass</t>
  </si>
  <si>
    <t xml:space="preserve">Food &amp; Dietary Supplements Reclass </t>
  </si>
  <si>
    <t xml:space="preserve">Laundry Salaries Reclass </t>
  </si>
  <si>
    <t xml:space="preserve">Laundry FB Reclass </t>
  </si>
  <si>
    <t xml:space="preserve">Laundry Other Reclass </t>
  </si>
  <si>
    <t xml:space="preserve">Social Services Salaries Reclass </t>
  </si>
  <si>
    <t xml:space="preserve">Social Services FB Reclass </t>
  </si>
  <si>
    <t xml:space="preserve">Social Services Other Reclass </t>
  </si>
  <si>
    <t xml:space="preserve">Activities Salaries Reclass </t>
  </si>
  <si>
    <t xml:space="preserve">Activities FB Reclass </t>
  </si>
  <si>
    <t xml:space="preserve">Activities Other Reclass </t>
  </si>
  <si>
    <t xml:space="preserve">Administration Salaries Reclass </t>
  </si>
  <si>
    <t xml:space="preserve">Administration FB Reclass </t>
  </si>
  <si>
    <t xml:space="preserve">Malpractice Insurance Reclass </t>
  </si>
  <si>
    <t xml:space="preserve">Administration Other Reclass </t>
  </si>
  <si>
    <t xml:space="preserve">Chaplain Salaries Reclass </t>
  </si>
  <si>
    <t xml:space="preserve">Chaplain FB Reclass </t>
  </si>
  <si>
    <t xml:space="preserve">Chaplain Other Reclass </t>
  </si>
  <si>
    <t xml:space="preserve">Pharmacy Other Reclass </t>
  </si>
  <si>
    <t xml:space="preserve">Plant Salaries Reclass </t>
  </si>
  <si>
    <t xml:space="preserve">Plant FB Reclass </t>
  </si>
  <si>
    <t xml:space="preserve">Utilities Reclass </t>
  </si>
  <si>
    <t xml:space="preserve">Plant Other Reclass </t>
  </si>
  <si>
    <t xml:space="preserve">Housekeeping Salaries Reclass </t>
  </si>
  <si>
    <t xml:space="preserve">Housekeeping FB Reclass </t>
  </si>
  <si>
    <t xml:space="preserve">Housekeeping Other Reclass </t>
  </si>
  <si>
    <t xml:space="preserve">Dietary Salaries Reclass </t>
  </si>
  <si>
    <t xml:space="preserve">Dietary FB Reclass </t>
  </si>
  <si>
    <t xml:space="preserve">Dietary Other Reclass </t>
  </si>
  <si>
    <t xml:space="preserve">Medical Records Salaries Reclass </t>
  </si>
  <si>
    <t xml:space="preserve">Medical Records FB Reclass </t>
  </si>
  <si>
    <t xml:space="preserve">Medical Records Other Reclass </t>
  </si>
  <si>
    <t xml:space="preserve">Property Reclass </t>
  </si>
  <si>
    <t xml:space="preserve">BC ACUP Reclass </t>
  </si>
  <si>
    <t xml:space="preserve">BC Other Reclass </t>
  </si>
  <si>
    <t xml:space="preserve">AL ACUP Reclass </t>
  </si>
  <si>
    <t xml:space="preserve">AL Other Reclass </t>
  </si>
  <si>
    <t xml:space="preserve">Hospital ACUP Reclass </t>
  </si>
  <si>
    <t xml:space="preserve">Hospital Other Reclass </t>
  </si>
  <si>
    <t xml:space="preserve">Other ACUP Reclass </t>
  </si>
  <si>
    <t xml:space="preserve">Other Reclass </t>
  </si>
  <si>
    <t>Schedule C-1 Adjustments</t>
  </si>
  <si>
    <t>Therapies Salaries Adjust</t>
  </si>
  <si>
    <t>Therapies FB Adjust</t>
  </si>
  <si>
    <t>Therapies Other Adjust</t>
  </si>
  <si>
    <t>Nursing Salaries Adjust</t>
  </si>
  <si>
    <t>Nursing FB Adjust</t>
  </si>
  <si>
    <t>Nursing Drugs &amp; Supplies Adjust</t>
  </si>
  <si>
    <t>Nursing Other Adjust</t>
  </si>
  <si>
    <t>Geropsych Salaries Adjust</t>
  </si>
  <si>
    <t>Geropsych FB Adjust</t>
  </si>
  <si>
    <t>Geropsych Drugs &amp; Supplies Adjust</t>
  </si>
  <si>
    <t xml:space="preserve">Food &amp; Dietary Supplements Adjust </t>
  </si>
  <si>
    <t xml:space="preserve">Laundry Salaries Adjust </t>
  </si>
  <si>
    <t xml:space="preserve">Laundry FB Adjust </t>
  </si>
  <si>
    <t xml:space="preserve">Laundry Other Adjust </t>
  </si>
  <si>
    <t xml:space="preserve">Social Services Salaries Adjust </t>
  </si>
  <si>
    <t xml:space="preserve">Social Services FB Adjust </t>
  </si>
  <si>
    <t xml:space="preserve">Social Services Other Adjust </t>
  </si>
  <si>
    <t xml:space="preserve">Activities Salaries Adjust </t>
  </si>
  <si>
    <t xml:space="preserve">Activities FB Adjust </t>
  </si>
  <si>
    <t xml:space="preserve">Activities Other Adjust </t>
  </si>
  <si>
    <t xml:space="preserve">Administration Salaries Adjust </t>
  </si>
  <si>
    <t xml:space="preserve">Administration FB Adjust </t>
  </si>
  <si>
    <t xml:space="preserve">Malpractice Insurance Adjust </t>
  </si>
  <si>
    <t xml:space="preserve">Administration Other Adjust </t>
  </si>
  <si>
    <t xml:space="preserve">Chaplain Salaries Adjust </t>
  </si>
  <si>
    <t xml:space="preserve">Chaplain FB Adjust </t>
  </si>
  <si>
    <t xml:space="preserve">Chaplain Other Adjust </t>
  </si>
  <si>
    <t xml:space="preserve">Pharmacy Other Adjust </t>
  </si>
  <si>
    <t xml:space="preserve">Plant Salaries Adjust </t>
  </si>
  <si>
    <t xml:space="preserve">Plant FB Adjust </t>
  </si>
  <si>
    <t xml:space="preserve">Utilities Adjust </t>
  </si>
  <si>
    <t xml:space="preserve">Plant Other Adjust </t>
  </si>
  <si>
    <t xml:space="preserve">Housekeeping Salaries Adjust </t>
  </si>
  <si>
    <t xml:space="preserve">Housekeeping FB Adjust </t>
  </si>
  <si>
    <t xml:space="preserve">Housekeeping Other Adjust </t>
  </si>
  <si>
    <t xml:space="preserve">Dietary Salaries Adjust </t>
  </si>
  <si>
    <t xml:space="preserve">Dietary FB Adjust </t>
  </si>
  <si>
    <t xml:space="preserve">Dietary Other Adjust </t>
  </si>
  <si>
    <t xml:space="preserve">Medical Records Salaries Adjust </t>
  </si>
  <si>
    <t xml:space="preserve">Medical Records FB Adjust </t>
  </si>
  <si>
    <t xml:space="preserve">Medical Records Other Adjust </t>
  </si>
  <si>
    <t xml:space="preserve">Property Adjust </t>
  </si>
  <si>
    <t xml:space="preserve">BC ACUP Adjust </t>
  </si>
  <si>
    <t xml:space="preserve">BC Other Adjust </t>
  </si>
  <si>
    <t xml:space="preserve">AL ACUP Adjust </t>
  </si>
  <si>
    <t xml:space="preserve">AL Other Adjust </t>
  </si>
  <si>
    <t xml:space="preserve">Hospital ACUP Adjust </t>
  </si>
  <si>
    <t xml:space="preserve">Hospital Other Adjust </t>
  </si>
  <si>
    <t xml:space="preserve">Other ACUP Adjust </t>
  </si>
  <si>
    <t xml:space="preserve">Other Adjust </t>
  </si>
  <si>
    <t>Schedule C-1 Net Expenses for Allocation</t>
  </si>
  <si>
    <t>Therapies Salaries Net Costs</t>
  </si>
  <si>
    <t>Therapies FB Net Costs</t>
  </si>
  <si>
    <t>Therapies Other Net Costs</t>
  </si>
  <si>
    <t>Nursing Salaries Net Costs</t>
  </si>
  <si>
    <t>Nursing FB Net Costs</t>
  </si>
  <si>
    <t>Nursing Drugs &amp; Supplies Net Costs</t>
  </si>
  <si>
    <t>Nursing Other Net Costs</t>
  </si>
  <si>
    <t>Geropsych Salaries Net Costs</t>
  </si>
  <si>
    <t>Geropsych FB Net Costs</t>
  </si>
  <si>
    <t>Geropsych Drugs &amp; Supplies Net Costs</t>
  </si>
  <si>
    <t>Food &amp; Dietary Supplements Net Costs</t>
  </si>
  <si>
    <t>Laundry Salaries Net Costs</t>
  </si>
  <si>
    <t>Laundry FB Net Costs</t>
  </si>
  <si>
    <t>Laundry Other Net Costs</t>
  </si>
  <si>
    <t>Social Services Salaries Net Costs</t>
  </si>
  <si>
    <t>Social Services FB Net Costs</t>
  </si>
  <si>
    <t>Social Services Other Net Costs</t>
  </si>
  <si>
    <t>Activities Salaries Net Costs</t>
  </si>
  <si>
    <t>Activities FB Net Costs</t>
  </si>
  <si>
    <t>Activities Other Net Costs</t>
  </si>
  <si>
    <t>Administration Salaries Net Costs</t>
  </si>
  <si>
    <t>Administration FB Net Costs</t>
  </si>
  <si>
    <t>Malpractice Insurance Net Costs</t>
  </si>
  <si>
    <t>Administration Other Net Costs</t>
  </si>
  <si>
    <t>Chaplain Salaries Net Costs</t>
  </si>
  <si>
    <t>Chaplain FB Net Costs</t>
  </si>
  <si>
    <t>Chaplain Other Net Costs</t>
  </si>
  <si>
    <t>Pharmacy Other Net Costs</t>
  </si>
  <si>
    <t>Plant Salaries Net Costs</t>
  </si>
  <si>
    <t>Plant FB Net Costs</t>
  </si>
  <si>
    <t>Utilities Net Costs</t>
  </si>
  <si>
    <t>Plant Other Net Costs</t>
  </si>
  <si>
    <t>Housekeeping Salaries Net Costs</t>
  </si>
  <si>
    <t>Housekeeping FB Net Costs</t>
  </si>
  <si>
    <t>Housekeeping Other Net Costs</t>
  </si>
  <si>
    <t>Dietary Salaries Net Costs</t>
  </si>
  <si>
    <t>Dietary FB Net Costs</t>
  </si>
  <si>
    <t>Dietary Other Net Costs</t>
  </si>
  <si>
    <t>Medical Records Salaries Net Costs</t>
  </si>
  <si>
    <t>Medical Records FB Net Costs</t>
  </si>
  <si>
    <t>Medical Records Other Net Costs</t>
  </si>
  <si>
    <t>Property Net Costs</t>
  </si>
  <si>
    <t>BC ACUP Net Costs</t>
  </si>
  <si>
    <t>BC Other Net Costs</t>
  </si>
  <si>
    <t>AL ACUP Net Costs</t>
  </si>
  <si>
    <t>AL Other Net Costs</t>
  </si>
  <si>
    <t>Hospital ACUP Net Costs</t>
  </si>
  <si>
    <t>Hospital Other Net Costs</t>
  </si>
  <si>
    <t>Other ACUP Net Costs</t>
  </si>
  <si>
    <t>Other Net Costs</t>
  </si>
  <si>
    <t>Schedule C-1 Nursing Facility</t>
  </si>
  <si>
    <t>Schedule C-2a</t>
  </si>
  <si>
    <t>NF Legal Fees</t>
  </si>
  <si>
    <t>NF Education</t>
  </si>
  <si>
    <t>NF Education Adj</t>
  </si>
  <si>
    <t>NF Bad Debts</t>
  </si>
  <si>
    <t>Total Schedule U</t>
  </si>
  <si>
    <t>NF Schedule U</t>
  </si>
  <si>
    <t>BC Schedule U</t>
  </si>
  <si>
    <t>AL Schedule U</t>
  </si>
  <si>
    <t>Hospital Schedule U</t>
  </si>
  <si>
    <t>Other Schedule U</t>
  </si>
  <si>
    <t>Schedule D-5</t>
  </si>
  <si>
    <t>Indvl #1 Days</t>
  </si>
  <si>
    <t>Indvl #1 Comp</t>
  </si>
  <si>
    <t>Indvl #2 Days</t>
  </si>
  <si>
    <t>Indvl #2 Comp</t>
  </si>
  <si>
    <t>Indvl #3 Days</t>
  </si>
  <si>
    <t>Indvl #3 Comp</t>
  </si>
  <si>
    <t>Indvl #4 Days</t>
  </si>
  <si>
    <t>Indvl #4 Comp</t>
  </si>
  <si>
    <t>Schedule E</t>
  </si>
  <si>
    <t>Reported</t>
  </si>
  <si>
    <t>Adj to Actual</t>
  </si>
  <si>
    <t>Allowable</t>
  </si>
  <si>
    <t>Schedule P Total Salaries</t>
  </si>
  <si>
    <t>Therapist Total $</t>
  </si>
  <si>
    <t>Therapy Aide Total $</t>
  </si>
  <si>
    <t>Therapist Contracted Total $</t>
  </si>
  <si>
    <t>Therapy Aide Contracted Total $</t>
  </si>
  <si>
    <t>RN Total $</t>
  </si>
  <si>
    <t>LPN Total $</t>
  </si>
  <si>
    <t>Nursing Aide Total $</t>
  </si>
  <si>
    <t>Nursing Other Total $</t>
  </si>
  <si>
    <t>RN Contracted Total $</t>
  </si>
  <si>
    <t>LPN Contracted Total $</t>
  </si>
  <si>
    <t>Nursing Aide Contracted Total $</t>
  </si>
  <si>
    <t>Laundry Total $</t>
  </si>
  <si>
    <t>Social Services Total $</t>
  </si>
  <si>
    <t>Activities Total $</t>
  </si>
  <si>
    <t>Chaplain Total $</t>
  </si>
  <si>
    <t>Plant Total $</t>
  </si>
  <si>
    <t>Housekeeping Total $</t>
  </si>
  <si>
    <t>Dietary Total $</t>
  </si>
  <si>
    <t>Medical Records Total $</t>
  </si>
  <si>
    <t>Schedule P Total Hours</t>
  </si>
  <si>
    <t>Therapist Total Hours</t>
  </si>
  <si>
    <t>Therapy Aide Total Hours</t>
  </si>
  <si>
    <t>Therapist Contracted Total Hours</t>
  </si>
  <si>
    <t>Therapy Aide Contracted Total Hours</t>
  </si>
  <si>
    <t>RN Total Hours</t>
  </si>
  <si>
    <t>LPN Total Hours</t>
  </si>
  <si>
    <t>Nursing Aide Total Hours</t>
  </si>
  <si>
    <t>Nursing Other Total Hours</t>
  </si>
  <si>
    <t>RN Contracted Total Hours</t>
  </si>
  <si>
    <t>LPN Contracted Total Hours</t>
  </si>
  <si>
    <t>Nursing Aide Contracted Total Hours</t>
  </si>
  <si>
    <t>Laundry Total Hours</t>
  </si>
  <si>
    <t>Social Services Total Hours</t>
  </si>
  <si>
    <t>Activities Total Hours</t>
  </si>
  <si>
    <t>Chaplain Total Hours</t>
  </si>
  <si>
    <t>Plant Total Hours</t>
  </si>
  <si>
    <t>Housekeeping Total Hours</t>
  </si>
  <si>
    <t>Dietary Total Hours</t>
  </si>
  <si>
    <t>Medical Records Total Hours</t>
  </si>
  <si>
    <t>Schedule P NF Salaries</t>
  </si>
  <si>
    <t>Therapist NF $</t>
  </si>
  <si>
    <t>Therapy Aide NF $</t>
  </si>
  <si>
    <t>Therapist Contracted NF $</t>
  </si>
  <si>
    <t>Therapy Aide Contracted NF $</t>
  </si>
  <si>
    <t>RN NF $</t>
  </si>
  <si>
    <t>LPN NF $</t>
  </si>
  <si>
    <t>Nursing Aide NF $</t>
  </si>
  <si>
    <t>Nursing Other NF $</t>
  </si>
  <si>
    <t>RN Contracted NF $</t>
  </si>
  <si>
    <t>LPN Contracted NF $</t>
  </si>
  <si>
    <t>Nursing Aide Contracted NF $</t>
  </si>
  <si>
    <t>Laundry NF $</t>
  </si>
  <si>
    <t>Social Services NF $</t>
  </si>
  <si>
    <t>Activities NF $</t>
  </si>
  <si>
    <t>Chaplain NF $</t>
  </si>
  <si>
    <t>Plant NF $</t>
  </si>
  <si>
    <t>Housekeeping NF $</t>
  </si>
  <si>
    <t>Dietary NF $</t>
  </si>
  <si>
    <t>Medical Records NF $</t>
  </si>
  <si>
    <t>Schedule P NF Hours</t>
  </si>
  <si>
    <t>Therapist NF Hours</t>
  </si>
  <si>
    <t>Therapy Aide NF Hours</t>
  </si>
  <si>
    <t>Therapist Contracted NF Hours</t>
  </si>
  <si>
    <t>Therapy Aide Contracted NF Hours</t>
  </si>
  <si>
    <t>RN NF Hours</t>
  </si>
  <si>
    <t>LPN NF Hours</t>
  </si>
  <si>
    <t>Nursing Aide NF Hours</t>
  </si>
  <si>
    <t>Nursing Other NF Hours</t>
  </si>
  <si>
    <t>RN Contracted NF Hours</t>
  </si>
  <si>
    <t>LPN Contracted NF Hours</t>
  </si>
  <si>
    <t>Nursing Aide Contracted NF Hours</t>
  </si>
  <si>
    <t>Laundry NF Hours</t>
  </si>
  <si>
    <t>Social Services NF Hours</t>
  </si>
  <si>
    <t>Activities NF Hours</t>
  </si>
  <si>
    <t>Chaplain NF Hours</t>
  </si>
  <si>
    <t>Plant NF Hours</t>
  </si>
  <si>
    <t>Housekeeping NF Hours</t>
  </si>
  <si>
    <t>Dietary NF Hours</t>
  </si>
  <si>
    <t>Medical Records NF Hours</t>
  </si>
  <si>
    <t>Schedule W - WSF</t>
  </si>
  <si>
    <t>Total #1</t>
  </si>
  <si>
    <t>NF #1</t>
  </si>
  <si>
    <t>BC #1</t>
  </si>
  <si>
    <t>AL #1</t>
  </si>
  <si>
    <t>Hospital #1</t>
  </si>
  <si>
    <t>Other #1</t>
  </si>
  <si>
    <t>Total #2</t>
  </si>
  <si>
    <t>NF #2</t>
  </si>
  <si>
    <t>BC #2</t>
  </si>
  <si>
    <t>AL #2</t>
  </si>
  <si>
    <t>Hospital #2</t>
  </si>
  <si>
    <t>Other #2</t>
  </si>
  <si>
    <t>Total #3</t>
  </si>
  <si>
    <t>NF #3</t>
  </si>
  <si>
    <t>BC #3</t>
  </si>
  <si>
    <t>AL #3</t>
  </si>
  <si>
    <t>Hospital #3</t>
  </si>
  <si>
    <t>Other #3</t>
  </si>
  <si>
    <t>Total #4</t>
  </si>
  <si>
    <t>NF #4</t>
  </si>
  <si>
    <t>BC #4</t>
  </si>
  <si>
    <t>AL #4</t>
  </si>
  <si>
    <t>Hospital #4</t>
  </si>
  <si>
    <t>Other #4</t>
  </si>
  <si>
    <t>Total #5</t>
  </si>
  <si>
    <t>NF #5</t>
  </si>
  <si>
    <t>BC #5</t>
  </si>
  <si>
    <t>AL #5</t>
  </si>
  <si>
    <t>Hospital #5</t>
  </si>
  <si>
    <t>Other #5</t>
  </si>
  <si>
    <t>Total Common</t>
  </si>
  <si>
    <t>NF Common</t>
  </si>
  <si>
    <t>BC Common</t>
  </si>
  <si>
    <t>AL Common</t>
  </si>
  <si>
    <t>Hospital Common</t>
  </si>
  <si>
    <t>Other Common</t>
  </si>
  <si>
    <t>Total Gross</t>
  </si>
  <si>
    <t>NF Gross</t>
  </si>
  <si>
    <t>BC Gross</t>
  </si>
  <si>
    <t>AL Gross</t>
  </si>
  <si>
    <t>Hospital Gross</t>
  </si>
  <si>
    <t>Other Gross</t>
  </si>
  <si>
    <t>Total WSF %</t>
  </si>
  <si>
    <t>NF WSF %</t>
  </si>
  <si>
    <t>BC WSF %</t>
  </si>
  <si>
    <t>AL WSF %</t>
  </si>
  <si>
    <t>Hospital WSF %</t>
  </si>
  <si>
    <t>Other WSF %</t>
  </si>
  <si>
    <t>Schedule W - Rooms</t>
  </si>
  <si>
    <t>Sq Ft / Bed</t>
  </si>
  <si>
    <t>A Total Sq Ft</t>
  </si>
  <si>
    <t>A Sq Feet</t>
  </si>
  <si>
    <t>A # Rooms</t>
  </si>
  <si>
    <t>B Total Sq Ft</t>
  </si>
  <si>
    <t>B Sq Feet</t>
  </si>
  <si>
    <t>B # Rooms</t>
  </si>
  <si>
    <t>C Total Sq Ft</t>
  </si>
  <si>
    <t>C Sq Feet</t>
  </si>
  <si>
    <t>C # Rooms</t>
  </si>
  <si>
    <t>D Total Sq Ft</t>
  </si>
  <si>
    <t>D Sq Feet</t>
  </si>
  <si>
    <t>D # Rooms</t>
  </si>
  <si>
    <t>E Total Sq Ft</t>
  </si>
  <si>
    <t>E Sq Feet</t>
  </si>
  <si>
    <t>E # Rooms</t>
  </si>
  <si>
    <t>Semi Total Sq Ft</t>
  </si>
  <si>
    <t>Semi Sq Feet</t>
  </si>
  <si>
    <t>Semi # Rooms</t>
  </si>
  <si>
    <t>Total Sq Ft</t>
  </si>
  <si>
    <t>Total # Rooms</t>
  </si>
  <si>
    <t>Total Days Reconcile</t>
  </si>
  <si>
    <t>Schedule B-1</t>
  </si>
  <si>
    <t>Schedule B-3</t>
  </si>
  <si>
    <t>Difference</t>
  </si>
  <si>
    <t>Property Costs Reconcile</t>
  </si>
  <si>
    <t>Total</t>
  </si>
  <si>
    <t>Nursing Facility</t>
  </si>
  <si>
    <t>Basic Care</t>
  </si>
  <si>
    <t>Assisted Living</t>
  </si>
  <si>
    <t>Hospital</t>
  </si>
  <si>
    <t>Other</t>
  </si>
  <si>
    <t>Schedule C-1</t>
  </si>
  <si>
    <t>Total Costs Reconcile</t>
  </si>
  <si>
    <t>Total Costs</t>
  </si>
  <si>
    <t>Facility Reclassifications</t>
  </si>
  <si>
    <t>Facility Adjustments</t>
  </si>
  <si>
    <t>Net Expenses for Allocation</t>
  </si>
  <si>
    <t>Schedule C-4</t>
  </si>
  <si>
    <t>Schedule D</t>
  </si>
  <si>
    <t>Amount Included on Sch C-4</t>
  </si>
  <si>
    <t>Total Hours</t>
  </si>
  <si>
    <t xml:space="preserve">Amount Included on SchC-4 for the Nursing Facility </t>
  </si>
  <si>
    <t>NURSING FACILITY COST REPORT- SCHEDULE A / GENERAL INFORMATION AND CERTIFICATION</t>
  </si>
  <si>
    <t>State Use Only File Number:</t>
  </si>
  <si>
    <t>Name of Facility</t>
  </si>
  <si>
    <t>Date</t>
  </si>
  <si>
    <t>Street Address</t>
  </si>
  <si>
    <t>City</t>
  </si>
  <si>
    <t>Zip Code</t>
  </si>
  <si>
    <t>Telephone #</t>
  </si>
  <si>
    <t>FAX Number</t>
  </si>
  <si>
    <t>Medicaid Provider ID</t>
  </si>
  <si>
    <t>E-Mail Address</t>
  </si>
  <si>
    <t>Name of Administrator</t>
  </si>
  <si>
    <t>Intentional misrepresentation or falsification of any information contained in this Cost Report may be punishable by fine and/or imprisonment under Federal and/or State Law.</t>
  </si>
  <si>
    <t>Number of Beds by Type of Room</t>
  </si>
  <si>
    <t>Number of Rooms by Type</t>
  </si>
  <si>
    <t>License Type</t>
  </si>
  <si>
    <t>Number of Licensed Beds</t>
  </si>
  <si>
    <t>Private</t>
  </si>
  <si>
    <t>Semi Private</t>
  </si>
  <si>
    <t>LTC Census Days</t>
  </si>
  <si>
    <t>Total LTC Days</t>
  </si>
  <si>
    <t>90%  Occupancy Days</t>
  </si>
  <si>
    <t>1. Licensed LTC beds</t>
  </si>
  <si>
    <r>
      <t xml:space="preserve">2. Days Available </t>
    </r>
    <r>
      <rPr>
        <sz val="10"/>
        <rFont val="Arial"/>
        <family val="2"/>
      </rPr>
      <t>(Line 1 X 365 or 366)</t>
    </r>
  </si>
  <si>
    <r>
      <t xml:space="preserve">3. Total available days </t>
    </r>
    <r>
      <rPr>
        <sz val="10"/>
        <rFont val="Arial"/>
        <family val="2"/>
      </rPr>
      <t>(Line 1 X Line 2)</t>
    </r>
  </si>
  <si>
    <t>4. Required occupancy</t>
  </si>
  <si>
    <r>
      <t xml:space="preserve">5. Required occupancy days </t>
    </r>
    <r>
      <rPr>
        <sz val="10"/>
        <rFont val="Arial"/>
        <family val="2"/>
      </rPr>
      <t>(Line 3 X Line 4)</t>
    </r>
  </si>
  <si>
    <t xml:space="preserve">   </t>
  </si>
  <si>
    <t>Administrator's Certification</t>
  </si>
  <si>
    <t>I Certify that I have examined this Nursing Facility Cost Report in its entirety and to the best of my knowledge it is a true and correct statement prepared from the accounts and records of this Institution consistent with the Rate Setting Manual For Nursing Facilities and in accordance with instructions.</t>
  </si>
  <si>
    <t>Signature of Administrator</t>
  </si>
  <si>
    <t>Accountant's Certification</t>
  </si>
  <si>
    <t>I Certify that I am independent of this Facility and have examined this Nursing Facility Cost Report in its entirety and have found the Cost Report information to be in compliance with the Rate Setting Manual For Nursing Facilities and the Cost Finding Principles and Processes applied on a basis consistent with that of the Prior Year.</t>
  </si>
  <si>
    <t>Signature of Preparer or Firm</t>
  </si>
  <si>
    <t>NURSING FACILITY COST REPORT-SCHEDULE A-1 / PRIVATE PAY FEES AND CHARGES</t>
  </si>
  <si>
    <t>Group</t>
  </si>
  <si>
    <t>Case-Mix Classification</t>
  </si>
  <si>
    <t>Rate</t>
  </si>
  <si>
    <t>Effective Date</t>
  </si>
  <si>
    <t>RAE</t>
  </si>
  <si>
    <t>Rehabilitation</t>
  </si>
  <si>
    <t>RAD</t>
  </si>
  <si>
    <t>RAC</t>
  </si>
  <si>
    <t>RAB</t>
  </si>
  <si>
    <t>RAA</t>
  </si>
  <si>
    <t>ES3</t>
  </si>
  <si>
    <t>Extensive Services Level 3</t>
  </si>
  <si>
    <t>ES2</t>
  </si>
  <si>
    <t>Extensive Services Level 2</t>
  </si>
  <si>
    <t>ES1</t>
  </si>
  <si>
    <t>Extensive Services Level 1</t>
  </si>
  <si>
    <t>HE2</t>
  </si>
  <si>
    <t>Special Care High with Depression</t>
  </si>
  <si>
    <t>HE1</t>
  </si>
  <si>
    <t>Special Care High with No Depression</t>
  </si>
  <si>
    <t>HD2</t>
  </si>
  <si>
    <t>HD1</t>
  </si>
  <si>
    <t>HC2</t>
  </si>
  <si>
    <t>HC1</t>
  </si>
  <si>
    <t>HB2</t>
  </si>
  <si>
    <t>HB1</t>
  </si>
  <si>
    <t>LE2</t>
  </si>
  <si>
    <t>Special Care Low with Depression</t>
  </si>
  <si>
    <t>LE1</t>
  </si>
  <si>
    <t>Special Care Low with No Depression</t>
  </si>
  <si>
    <t>LD2</t>
  </si>
  <si>
    <t>LD1</t>
  </si>
  <si>
    <t>LC2</t>
  </si>
  <si>
    <t>LC1</t>
  </si>
  <si>
    <t>LB2</t>
  </si>
  <si>
    <t>LB1</t>
  </si>
  <si>
    <t>CE2</t>
  </si>
  <si>
    <t>Clinically Complex with Depression</t>
  </si>
  <si>
    <t>CE1</t>
  </si>
  <si>
    <t>Clinically Complex with No Depression</t>
  </si>
  <si>
    <t>CD2</t>
  </si>
  <si>
    <t>CD1</t>
  </si>
  <si>
    <t>CC2</t>
  </si>
  <si>
    <t>CC1</t>
  </si>
  <si>
    <t>CB2</t>
  </si>
  <si>
    <t>CB1</t>
  </si>
  <si>
    <t>CA2</t>
  </si>
  <si>
    <t>CA1</t>
  </si>
  <si>
    <t>BB2</t>
  </si>
  <si>
    <t>Behavior/Cognition with Restorative Nursing</t>
  </si>
  <si>
    <t>BB1</t>
  </si>
  <si>
    <t>Behavior/Cognition with No restorative Nursing</t>
  </si>
  <si>
    <t>BA2</t>
  </si>
  <si>
    <t>BA1</t>
  </si>
  <si>
    <t>PE2</t>
  </si>
  <si>
    <t>Physical Function with Restorative Nursing</t>
  </si>
  <si>
    <t>PE1</t>
  </si>
  <si>
    <t>Physical Function with No Restorative Nursing</t>
  </si>
  <si>
    <t>PD2</t>
  </si>
  <si>
    <t>PD1</t>
  </si>
  <si>
    <t>PC2</t>
  </si>
  <si>
    <t>PC1</t>
  </si>
  <si>
    <t>PB2</t>
  </si>
  <si>
    <t>PB1</t>
  </si>
  <si>
    <t>PA2</t>
  </si>
  <si>
    <t>PA1</t>
  </si>
  <si>
    <t>Respite care, hospice inpatient respite care, or hospice general inpatient care</t>
  </si>
  <si>
    <t>AAA</t>
  </si>
  <si>
    <t>Not Classified</t>
  </si>
  <si>
    <t>Other Charges and Fees</t>
  </si>
  <si>
    <t>Description:  Identify all amounts charged for private room accommodations.</t>
  </si>
  <si>
    <t>Charges</t>
  </si>
  <si>
    <t xml:space="preserve">If private pay fees and charges differ from room to room provide a fee schedule for each room. </t>
  </si>
  <si>
    <t>NURSING FACILITY COST REPORT-SCHEDULE A-2 / NURSING FACILITY QUESTIONAIRE</t>
  </si>
  <si>
    <t>Yes</t>
  </si>
  <si>
    <t>No</t>
  </si>
  <si>
    <t>Are there any non-certified aides salaries reported in nursing (Schedule C-4)?</t>
  </si>
  <si>
    <t>If yes, schedule the non-certified aides salaries and fringe benefits on a separate sheet.</t>
  </si>
  <si>
    <t>Are there any cognitively impaired individuals employed (Schedule C-4)?</t>
  </si>
  <si>
    <t>If yes, who supervises the individuals and where are the salaries reported?</t>
  </si>
  <si>
    <t>4</t>
  </si>
  <si>
    <t>Are there any Medicare Part D diabetic supplies such as syringes, needles, swabs, and insulin reported on Schedule C-4?</t>
  </si>
  <si>
    <t>Are there "other" fringe benefits reported on Schedule C-5?</t>
  </si>
  <si>
    <t>If yes, schedule and identify "other” fringe benefits on a separate sheet.</t>
  </si>
  <si>
    <t>Are there cable TV hookups in common areas and resident rooms?</t>
  </si>
  <si>
    <t xml:space="preserve">Were Workforce Safety &amp; Insurance premiums paid annually (Schedule K)?                     </t>
  </si>
  <si>
    <t xml:space="preserve">If no, how much interest expense was paid for the year?            </t>
  </si>
  <si>
    <t>In what account was it reported?                                                      Account #:</t>
  </si>
  <si>
    <t>Are there any new loans for the current cost reporting year (Schedule K)?</t>
  </si>
  <si>
    <t>If yes, provide copies on the loan agreement and amortization schedule.</t>
  </si>
  <si>
    <t>Have costs for transportation of residents been included in the cost report?</t>
  </si>
  <si>
    <t>Have costs for staff travel been included in the cost report?</t>
  </si>
  <si>
    <t>Has documentation been prepared and maintained to establish the purpose of travel and that it is resident related?</t>
  </si>
  <si>
    <t>Do you charge the IRS Federal standard mileage rate for reimbursement of travel?</t>
  </si>
  <si>
    <t>If not, what is the facility's rate per mile reimbursement?</t>
  </si>
  <si>
    <t>NOTE:  Travel costs in excess of the amounts established by the Internal Revenue Service must be offset on Schedule D-1.</t>
  </si>
  <si>
    <t>Have costs for fees paid to members of board of directors been included in the cost report?</t>
  </si>
  <si>
    <t>How many board of directors meetings are attributable to fees reported?</t>
  </si>
  <si>
    <t>What is the facility's policy for reimbursement of director fees?</t>
  </si>
  <si>
    <t>Does the facility offer a deferred compensation plan or a pension plan to any employees?</t>
  </si>
  <si>
    <t>If yes, is the payment structure the same for all employees?</t>
  </si>
  <si>
    <t>Description of pension plan(s).</t>
  </si>
  <si>
    <t xml:space="preserve">Are mileage logs maintained showing beginning and ending odometer readings, destination and purpose of trip? </t>
  </si>
  <si>
    <t>NOTE:  All vehicle costs not supported by mileage logs, in excess of the amounts established by the Internal Revenue Service and vehicle costs not related to resident care must be offset on Schedule D-1.</t>
  </si>
  <si>
    <t>Have utilization records been kept on a daily basis or usage basis for equipment used in non-resident services.</t>
  </si>
  <si>
    <t>Do you charge private pay residents for the day of death?</t>
  </si>
  <si>
    <t>Do you charge private pay residents for the day of discharge?</t>
  </si>
  <si>
    <t>Do you charge private pay residents for the day of admission?</t>
  </si>
  <si>
    <t>Do you offer private pay residents discounted rates for hospital and leave days?</t>
  </si>
  <si>
    <t>If yes, please specify discounted rates:</t>
  </si>
  <si>
    <t>Have all paid residents days been included in census data on Schedule B-1?</t>
  </si>
  <si>
    <t>If no, indicate the number of days not included.</t>
  </si>
  <si>
    <t>Have all respite care days been included in census data on Schedule B-1?</t>
  </si>
  <si>
    <t xml:space="preserve">Do all residents, except respite care residents and hospice general inpatient care residents, included in census have a resident assessment? </t>
  </si>
  <si>
    <t>If no, indicate number of days for which no resident assessment is available.</t>
  </si>
  <si>
    <t>Have Medicare residents dates of death been included in the census?</t>
  </si>
  <si>
    <t>Is the leave policy the same for both Medicaid and private pay residents (excluding hospital leave days after 15 days)?</t>
  </si>
  <si>
    <t>30</t>
  </si>
  <si>
    <t>Are there any direct and other direct contract staffing / consultants (Schedule C-4)?</t>
  </si>
  <si>
    <t>31</t>
  </si>
  <si>
    <t>If yes, is it an all inclusive contract / consultant rate?</t>
  </si>
  <si>
    <t xml:space="preserve">If yes, schedule the purpose of the withdrawal on a separate sheet. Identify them as Capital Assets, Operations Loan etc. </t>
  </si>
  <si>
    <t>Do you contract with Medicare Advantage (Part C)?</t>
  </si>
  <si>
    <t>NURSING FACILITY COST REPORT-SCHEDULE B-1 / CENSUS DATA</t>
  </si>
  <si>
    <t>Licensed Section</t>
  </si>
  <si>
    <t>Geropsych</t>
  </si>
  <si>
    <t>Month</t>
  </si>
  <si>
    <t>In-house</t>
  </si>
  <si>
    <t>Leave</t>
  </si>
  <si>
    <t>Subtotal</t>
  </si>
  <si>
    <t>July</t>
  </si>
  <si>
    <t>August</t>
  </si>
  <si>
    <t>September</t>
  </si>
  <si>
    <t xml:space="preserve">October </t>
  </si>
  <si>
    <t>November</t>
  </si>
  <si>
    <t>December</t>
  </si>
  <si>
    <t>January</t>
  </si>
  <si>
    <t>February</t>
  </si>
  <si>
    <t>March</t>
  </si>
  <si>
    <t>April</t>
  </si>
  <si>
    <t>May</t>
  </si>
  <si>
    <t>June</t>
  </si>
  <si>
    <t>1)</t>
  </si>
  <si>
    <t>Leave days include hospital and therapeutic leave days.</t>
  </si>
  <si>
    <t>NURSING FACILITY COST REPORT-SCHEDULE B-2a / CASE MIX CENSUS DATA</t>
  </si>
  <si>
    <t>Classification</t>
  </si>
  <si>
    <t>JUL</t>
  </si>
  <si>
    <t>AUG</t>
  </si>
  <si>
    <t>SEP</t>
  </si>
  <si>
    <t>OCT</t>
  </si>
  <si>
    <t>NOV</t>
  </si>
  <si>
    <t>DEC</t>
  </si>
  <si>
    <t>JAN</t>
  </si>
  <si>
    <t>FEB</t>
  </si>
  <si>
    <t>MAR</t>
  </si>
  <si>
    <t>APR</t>
  </si>
  <si>
    <t>MAY</t>
  </si>
  <si>
    <t>JUN</t>
  </si>
  <si>
    <t>Total Days</t>
  </si>
  <si>
    <t>Case-Mix Weight</t>
  </si>
  <si>
    <t>Relative Weight Days</t>
  </si>
  <si>
    <t>Behavior/Cognition with No Restorative Nursing</t>
  </si>
  <si>
    <t>Geropsych or Nongeriatric Physically Disabled</t>
  </si>
  <si>
    <t>NURSING FACILITY COST REPORT-SCHEDULE B-2b / LEAVE DAY CENSUS DATA</t>
  </si>
  <si>
    <t>Leave Day Census Data</t>
  </si>
  <si>
    <t>NURSING FACILITY COST REPORT-SCHEDULE B-3 / CASE MIX CENSUS BY PAYER SOURCE</t>
  </si>
  <si>
    <t>Number of Days by Payer Source</t>
  </si>
  <si>
    <t>Private 
Pay</t>
  </si>
  <si>
    <t>VA</t>
  </si>
  <si>
    <t>Medicare</t>
  </si>
  <si>
    <t>Medicaid</t>
  </si>
  <si>
    <t>Assist-
ance</t>
  </si>
  <si>
    <t>Private Pay</t>
  </si>
  <si>
    <t>Assisted
Living</t>
  </si>
  <si>
    <t xml:space="preserve">Other </t>
  </si>
  <si>
    <t>Total days must equal Schedule B-1 Total Days</t>
  </si>
  <si>
    <t>Total Days per Sch B-1</t>
  </si>
  <si>
    <t>NURSING FACILITY COST REPORT-SCHEDULE C-1 / COST SUMMARY AND ALLOCATION</t>
  </si>
  <si>
    <t>Allocation Method #</t>
  </si>
  <si>
    <t>Allocation Description</t>
  </si>
  <si>
    <t>Direct Care Costs</t>
  </si>
  <si>
    <t>Therapies</t>
  </si>
  <si>
    <t>Salaries</t>
  </si>
  <si>
    <t>Other Costs</t>
  </si>
  <si>
    <t>Nursing</t>
  </si>
  <si>
    <t>Drugs &amp; Supplies</t>
  </si>
  <si>
    <t>Other Direct Care Costs</t>
  </si>
  <si>
    <t>Food &amp; Dietary Supplements</t>
  </si>
  <si>
    <t>Laundry</t>
  </si>
  <si>
    <t>Social Services</t>
  </si>
  <si>
    <t>Activities</t>
  </si>
  <si>
    <t>Indirect Care Costs</t>
  </si>
  <si>
    <t>Administration</t>
  </si>
  <si>
    <t>Malpractice Insurance</t>
  </si>
  <si>
    <t>Chaplain</t>
  </si>
  <si>
    <t>Pharmacy</t>
  </si>
  <si>
    <t>Plant</t>
  </si>
  <si>
    <t>Utilities</t>
  </si>
  <si>
    <t>Housekeeping</t>
  </si>
  <si>
    <t>Dietary</t>
  </si>
  <si>
    <t>Medical Records</t>
  </si>
  <si>
    <t>Admin, Chaplain, Utilities, Property Costs</t>
  </si>
  <si>
    <t>All Other Basic Care Costs</t>
  </si>
  <si>
    <t>All Other Assisted Living Costs</t>
  </si>
  <si>
    <t>All Other Hospital Costs</t>
  </si>
  <si>
    <t>All Other Non-Nursing Facility Costs</t>
  </si>
  <si>
    <t>Subtotals for</t>
  </si>
  <si>
    <t>DIRECT</t>
  </si>
  <si>
    <t>Non SNF</t>
  </si>
  <si>
    <t>Check</t>
  </si>
  <si>
    <t>C-4 Total</t>
  </si>
  <si>
    <t>D Total</t>
  </si>
  <si>
    <t>NURSING FACILITY COST REPORT-SCHEDULE C-2a / ALLOCATION OF PROPERTY &amp; PASSTHROUGH COSTS</t>
  </si>
  <si>
    <t>Cost Center:</t>
  </si>
  <si>
    <t>Property &amp; Passthrough</t>
  </si>
  <si>
    <t>Property Costs</t>
  </si>
  <si>
    <t xml:space="preserve">   Depreciation</t>
  </si>
  <si>
    <t xml:space="preserve">   Interest Expense</t>
  </si>
  <si>
    <t xml:space="preserve">   Property Taxes &amp; Specials</t>
  </si>
  <si>
    <t xml:space="preserve">   Lease and Rental</t>
  </si>
  <si>
    <t xml:space="preserve">   Start Up Costs</t>
  </si>
  <si>
    <r>
      <t xml:space="preserve">Total Property Costs                                          </t>
    </r>
    <r>
      <rPr>
        <sz val="9"/>
        <rFont val="Arial"/>
        <family val="2"/>
      </rPr>
      <t>1)</t>
    </r>
  </si>
  <si>
    <t xml:space="preserve">   Certain Legal Fees</t>
  </si>
  <si>
    <t xml:space="preserve">   Higher Education Costs Sch S</t>
  </si>
  <si>
    <t xml:space="preserve">   Higher Education Sch D-1 12.37</t>
  </si>
  <si>
    <t xml:space="preserve">   Bad Debt Costs Sch T</t>
  </si>
  <si>
    <t>Software Costs Sch U</t>
  </si>
  <si>
    <t>Total Passthrough Costs</t>
  </si>
  <si>
    <t>Total Property/Passthrough   #10</t>
  </si>
  <si>
    <t>Sch C-1</t>
  </si>
  <si>
    <t>Allocation Statistics</t>
  </si>
  <si>
    <t>Document Reference</t>
  </si>
  <si>
    <t>Allocation Method</t>
  </si>
  <si>
    <t>Nursing Facility Schedule W</t>
  </si>
  <si>
    <t>WSF #1</t>
  </si>
  <si>
    <t>Basic Care Schedule W</t>
  </si>
  <si>
    <t>WSF #2</t>
  </si>
  <si>
    <t>Assisted Living Schedule W</t>
  </si>
  <si>
    <t>WSF #3</t>
  </si>
  <si>
    <t>Hospital Schedule W</t>
  </si>
  <si>
    <t>WSF #4</t>
  </si>
  <si>
    <t>Other Schedule W</t>
  </si>
  <si>
    <t>WSF #5</t>
  </si>
  <si>
    <t>Total WSF Schedule W</t>
  </si>
  <si>
    <t>WSF Total</t>
  </si>
  <si>
    <t>GL Description</t>
  </si>
  <si>
    <t>Direct</t>
  </si>
  <si>
    <t>Interest Expense</t>
  </si>
  <si>
    <t>Lease &amp; Rental</t>
  </si>
  <si>
    <t>Property Taxes &amp; Specials</t>
  </si>
  <si>
    <t>Start Up Costs</t>
  </si>
  <si>
    <t>NURSING FACILITY COST REPORT-SCHEDULE C-2c / ALLOCATION  OF NURSING COSTS</t>
  </si>
  <si>
    <t>Brief Description of Allocation:</t>
  </si>
  <si>
    <t>Schedule C-3  Method #</t>
  </si>
  <si>
    <t>Costs</t>
  </si>
  <si>
    <r>
      <t xml:space="preserve">Salaries </t>
    </r>
    <r>
      <rPr>
        <vertAlign val="subscript"/>
        <sz val="12"/>
        <rFont val="Arial"/>
        <family val="2"/>
      </rPr>
      <t>1)</t>
    </r>
  </si>
  <si>
    <r>
      <t xml:space="preserve">Fringe Benefits </t>
    </r>
    <r>
      <rPr>
        <vertAlign val="subscript"/>
        <sz val="12"/>
        <rFont val="Arial"/>
        <family val="2"/>
      </rPr>
      <t>1)</t>
    </r>
  </si>
  <si>
    <r>
      <t xml:space="preserve">Drugs &amp; Supplies </t>
    </r>
    <r>
      <rPr>
        <vertAlign val="subscript"/>
        <sz val="12"/>
        <rFont val="Arial"/>
        <family val="2"/>
      </rPr>
      <t>1)</t>
    </r>
  </si>
  <si>
    <r>
      <t xml:space="preserve">Other Costs </t>
    </r>
    <r>
      <rPr>
        <vertAlign val="subscript"/>
        <sz val="12"/>
        <rFont val="Arial"/>
        <family val="2"/>
      </rPr>
      <t>1)</t>
    </r>
  </si>
  <si>
    <r>
      <t xml:space="preserve">E Costs </t>
    </r>
    <r>
      <rPr>
        <vertAlign val="subscript"/>
        <sz val="12"/>
        <rFont val="Arial"/>
        <family val="2"/>
      </rPr>
      <t>1)</t>
    </r>
  </si>
  <si>
    <r>
      <t xml:space="preserve">Total Adjusted Costs                   </t>
    </r>
    <r>
      <rPr>
        <sz val="9"/>
        <rFont val="Arial"/>
        <family val="2"/>
      </rPr>
      <t xml:space="preserve"> </t>
    </r>
  </si>
  <si>
    <t>1)  Cost center adjusted costs must be reported on Schedule C-3.</t>
  </si>
  <si>
    <t>Total Salaries Costs</t>
  </si>
  <si>
    <t>Total Fringe Benefits Costs</t>
  </si>
  <si>
    <t>Total Drugs &amp; Supplies Costs</t>
  </si>
  <si>
    <t>Total Other Costs</t>
  </si>
  <si>
    <t>E Costs</t>
  </si>
  <si>
    <t>Total E Costs</t>
  </si>
  <si>
    <t>NURSING FACILITY COST REPORT-SCHEDULE C-2i / ALLOCATION  OF ADMINISTRATION COSTS</t>
  </si>
  <si>
    <r>
      <t xml:space="preserve">Malpractice Costs </t>
    </r>
    <r>
      <rPr>
        <vertAlign val="subscript"/>
        <sz val="12"/>
        <rFont val="Arial"/>
        <family val="2"/>
      </rPr>
      <t>1)</t>
    </r>
  </si>
  <si>
    <t>Total Malpractice Insurance Costs</t>
  </si>
  <si>
    <t>NURSING FACILITY COST REPORT-SCHEDULE C-2l / ALLOCATION  OF PLANT COSTS</t>
  </si>
  <si>
    <r>
      <t xml:space="preserve">Utilities </t>
    </r>
    <r>
      <rPr>
        <vertAlign val="subscript"/>
        <sz val="12"/>
        <rFont val="Arial"/>
        <family val="2"/>
      </rPr>
      <t>1)</t>
    </r>
  </si>
  <si>
    <t>Total Utilities Costs</t>
  </si>
  <si>
    <t>NURSING FACILITY COST REPORT-SCHEDULE C-2m / ALLOCATION  OF HOUSEKEEPING COSTS</t>
  </si>
  <si>
    <r>
      <t xml:space="preserve">D Costs </t>
    </r>
    <r>
      <rPr>
        <vertAlign val="subscript"/>
        <sz val="12"/>
        <rFont val="Arial"/>
        <family val="2"/>
      </rPr>
      <t>1)</t>
    </r>
  </si>
  <si>
    <t>D Costs</t>
  </si>
  <si>
    <t>Total D Costs</t>
  </si>
  <si>
    <t>NURSING FACILITY COST REPORT-SCHEDULE C-3 / STATISTICAL DATA</t>
  </si>
  <si>
    <t>Note: This form must be completed for facilities allocating costs on Schedule C-1.</t>
  </si>
  <si>
    <t>Method Number</t>
  </si>
  <si>
    <t>Item</t>
  </si>
  <si>
    <t>1.</t>
  </si>
  <si>
    <t>2.</t>
  </si>
  <si>
    <t>Meals Served</t>
  </si>
  <si>
    <t>Meals</t>
  </si>
  <si>
    <t>3.</t>
  </si>
  <si>
    <t>4.</t>
  </si>
  <si>
    <t>Pounds of Laundry</t>
  </si>
  <si>
    <t># of Laundry</t>
  </si>
  <si>
    <t>5.</t>
  </si>
  <si>
    <t>Resident Days</t>
  </si>
  <si>
    <t>6.</t>
  </si>
  <si>
    <t>In-House Resident Days</t>
  </si>
  <si>
    <t>7.</t>
  </si>
  <si>
    <t>Admissions or Discharges/Deaths</t>
  </si>
  <si>
    <t>8.</t>
  </si>
  <si>
    <t>Total Cost Less Property, Administration, Chaplain &amp; Utilities</t>
  </si>
  <si>
    <t>TCLPACU</t>
  </si>
  <si>
    <t>9.</t>
  </si>
  <si>
    <t>10.</t>
  </si>
  <si>
    <t>Property</t>
  </si>
  <si>
    <t>11.</t>
  </si>
  <si>
    <t>Nursing Drugs &amp; Supplies</t>
  </si>
  <si>
    <t>12.</t>
  </si>
  <si>
    <t>Nursing Other</t>
  </si>
  <si>
    <t>13.</t>
  </si>
  <si>
    <t>14.</t>
  </si>
  <si>
    <t>15.</t>
  </si>
  <si>
    <t>16.</t>
  </si>
  <si>
    <t>17.</t>
  </si>
  <si>
    <t>18.</t>
  </si>
  <si>
    <t>19.</t>
  </si>
  <si>
    <t>20.</t>
  </si>
  <si>
    <t>Direct Nursing Facility</t>
  </si>
  <si>
    <t>Nursing Facility Direct</t>
  </si>
  <si>
    <t>21.</t>
  </si>
  <si>
    <t>Direct Basic Care</t>
  </si>
  <si>
    <t>Basic Care Facility Direct</t>
  </si>
  <si>
    <t>22.</t>
  </si>
  <si>
    <t>Direct Assisted Living</t>
  </si>
  <si>
    <t>Assisted Living Facility Direct</t>
  </si>
  <si>
    <t>23.</t>
  </si>
  <si>
    <t>Direct Hospital</t>
  </si>
  <si>
    <t>Hospital Direct</t>
  </si>
  <si>
    <t>24.</t>
  </si>
  <si>
    <t>Direct Other</t>
  </si>
  <si>
    <t>Other Direct</t>
  </si>
  <si>
    <t>25.</t>
  </si>
  <si>
    <t>26.</t>
  </si>
  <si>
    <t>27.</t>
  </si>
  <si>
    <t>28.</t>
  </si>
  <si>
    <t>29.</t>
  </si>
  <si>
    <t>30.</t>
  </si>
  <si>
    <t>31.</t>
  </si>
  <si>
    <t>32.</t>
  </si>
  <si>
    <t>33.</t>
  </si>
  <si>
    <t>34.</t>
  </si>
  <si>
    <t>35.</t>
  </si>
  <si>
    <t>36.</t>
  </si>
  <si>
    <t>37.</t>
  </si>
  <si>
    <t>NURSING FACILITY COST REPORT- SCHEDULE C-4 / STATEMENT OF FACILITY COST</t>
  </si>
  <si>
    <t>Food &amp; Supplements</t>
  </si>
  <si>
    <t>Plant Operations</t>
  </si>
  <si>
    <t>Passthrough</t>
  </si>
  <si>
    <t>Routine Care Supplies</t>
  </si>
  <si>
    <t>Drugs - RX</t>
  </si>
  <si>
    <t>Drugs - OTC</t>
  </si>
  <si>
    <t>Direct Supplies</t>
  </si>
  <si>
    <t>Required Training/Travel</t>
  </si>
  <si>
    <t>Hair Care Supplies</t>
  </si>
  <si>
    <t>Food</t>
  </si>
  <si>
    <t>Dietary Supplements</t>
  </si>
  <si>
    <t>Contracted Services</t>
  </si>
  <si>
    <t>Linen</t>
  </si>
  <si>
    <t>Board Fees/Travel</t>
  </si>
  <si>
    <t>Security Services</t>
  </si>
  <si>
    <t>Other Supplies</t>
  </si>
  <si>
    <t>Insurance</t>
  </si>
  <si>
    <t>Telephone</t>
  </si>
  <si>
    <t>Postage and Freight</t>
  </si>
  <si>
    <t>Dues and Subscriptions</t>
  </si>
  <si>
    <t>Professional Fees</t>
  </si>
  <si>
    <t>Home Office Costs</t>
  </si>
  <si>
    <t>Advertising &amp; Recruitment</t>
  </si>
  <si>
    <t>Management Consultants</t>
  </si>
  <si>
    <t>Business Meetings</t>
  </si>
  <si>
    <t>Other Travel</t>
  </si>
  <si>
    <t>Other Training</t>
  </si>
  <si>
    <t>Business Office</t>
  </si>
  <si>
    <t>Any Other Costs</t>
  </si>
  <si>
    <t>Consultants</t>
  </si>
  <si>
    <t>Vehicle Operating</t>
  </si>
  <si>
    <t>Lease and Rental</t>
  </si>
  <si>
    <t>Certain Legal Fees</t>
  </si>
  <si>
    <t>Bad Debt Costs</t>
  </si>
  <si>
    <t>Repairs and Maintenance</t>
  </si>
  <si>
    <t>Subtotal (Other Costs) Lines 9-33 plus 35 and 43</t>
  </si>
  <si>
    <t>NURSING FACILITY COST REPORT-SCHEDULE C-5 / FRINGE BENEFITS</t>
  </si>
  <si>
    <r>
      <rPr>
        <sz val="12"/>
        <rFont val="Arial"/>
        <family val="2"/>
      </rPr>
      <t>Benefit Type</t>
    </r>
    <r>
      <rPr>
        <sz val="10"/>
        <rFont val="Arial"/>
        <family val="2"/>
      </rPr>
      <t xml:space="preserve"> </t>
    </r>
    <r>
      <rPr>
        <sz val="9"/>
        <rFont val="Arial"/>
        <family val="2"/>
      </rPr>
      <t xml:space="preserve"> 1)</t>
    </r>
  </si>
  <si>
    <t>GL
Account Number</t>
  </si>
  <si>
    <t>Direct 
Amount</t>
  </si>
  <si>
    <t>Allocable
Amount</t>
  </si>
  <si>
    <t>Social Security &amp; Medicare (FICA) Taxes</t>
  </si>
  <si>
    <t>Affordable Care Act Taxes</t>
  </si>
  <si>
    <t>Unemployment Insurance</t>
  </si>
  <si>
    <t>Workforce Safety &amp; Insurance</t>
  </si>
  <si>
    <t>Retirement Benefits or Plans</t>
  </si>
  <si>
    <t>Health Insurance</t>
  </si>
  <si>
    <t>Life Insurance</t>
  </si>
  <si>
    <t>Dental Insurance</t>
  </si>
  <si>
    <t>Vision Insurance</t>
  </si>
  <si>
    <t>Uniform Allowances</t>
  </si>
  <si>
    <t>Other (Identify)</t>
  </si>
  <si>
    <t>Totals</t>
  </si>
  <si>
    <t>5)</t>
  </si>
  <si>
    <t>4)</t>
  </si>
  <si>
    <t xml:space="preserve">   6)</t>
  </si>
  <si>
    <t>Department</t>
  </si>
  <si>
    <t>% of Total
Salaries</t>
  </si>
  <si>
    <t>Share of
Benefits</t>
  </si>
  <si>
    <t xml:space="preserve">Nursing </t>
  </si>
  <si>
    <t xml:space="preserve">   2)</t>
  </si>
  <si>
    <t xml:space="preserve">   3)</t>
  </si>
  <si>
    <t xml:space="preserve">   4)</t>
  </si>
  <si>
    <t xml:space="preserve">   5)</t>
  </si>
  <si>
    <t>1) Only costs as defined in the Ratesetting Manual for Nursing Facilities, Section 1.25. and 33. can be included as fringe benefits.</t>
  </si>
  <si>
    <t>2) Must equal Line 1, Total Costs of Schedule C-4.</t>
  </si>
  <si>
    <t>3) Round to two (2) decimal places, i.e. 10.47%.</t>
  </si>
  <si>
    <t>4) Totals of these columns must equal.</t>
  </si>
  <si>
    <t>5) Totals of these columns must equal.</t>
  </si>
  <si>
    <t>6) Must equal Line 2, Total Costs of Schedule C-4.</t>
  </si>
  <si>
    <t>NURSING FACILITY COST REPORT-SCHEDULE C-6 / RECONCILIATION OF FACILITY</t>
  </si>
  <si>
    <t>COST REPORT WITH FINANCIAL STATEMENTS</t>
  </si>
  <si>
    <t>Note: Costs reported must include total costs and be adjusted to allowable costs.</t>
  </si>
  <si>
    <t>Amount</t>
  </si>
  <si>
    <t>Total facility cost, Schedule C-4, Total Costs, Line 45</t>
  </si>
  <si>
    <t>Reconciling Items and Explanation</t>
  </si>
  <si>
    <t>GL Account
Number</t>
  </si>
  <si>
    <t>Total facility expenses per financial statements</t>
  </si>
  <si>
    <t>NURSING FACILITY COST REPORT-SCHEDULE C-7 / STATEMENT OF FACILITY REVENUES</t>
  </si>
  <si>
    <t>Account Description</t>
  </si>
  <si>
    <t>NURSING FACILITY COST REPORT-SCHEDULE C-8 / RECONCILIATION OF FACILITY REVENUES</t>
  </si>
  <si>
    <t>WITH FINANCIAL STATEMENTS</t>
  </si>
  <si>
    <t>Total Facility Revenue, Schedule C-7</t>
  </si>
  <si>
    <t>Total facility revenue per financial statements</t>
  </si>
  <si>
    <t>NURSING FACILITY COST REPORT-SCHEDULE D / SUMMARY OF ADJUSTMENTS &amp; RECLASSIFICATIONS TO COST</t>
  </si>
  <si>
    <t>Sch D-1</t>
  </si>
  <si>
    <t>Sch D-2</t>
  </si>
  <si>
    <t>Sch Q-2</t>
  </si>
  <si>
    <t>Sch R</t>
  </si>
  <si>
    <t>NURSING FACILITY COST REPORT-SCHEDULE D-1 / ADJUSTMENTS TO COST</t>
  </si>
  <si>
    <t>Reference</t>
  </si>
  <si>
    <t>Cost Center</t>
  </si>
  <si>
    <t>Cost Component</t>
  </si>
  <si>
    <t>Sch D Total</t>
  </si>
  <si>
    <t>Sch D/D-1 Comparison of Costs by Cost Center/Component</t>
  </si>
  <si>
    <t>7.1.b.</t>
  </si>
  <si>
    <t>Therapy supplies and noncapitalized therapy equipment.</t>
  </si>
  <si>
    <t>7.2.b.-e.</t>
  </si>
  <si>
    <t>8.3.b.</t>
  </si>
  <si>
    <t>Noncapitalized laundry equipment.</t>
  </si>
  <si>
    <t>8.5.b.</t>
  </si>
  <si>
    <t>Activity equipment other than noncapitalized exercise equipment.</t>
  </si>
  <si>
    <t>8.4.</t>
  </si>
  <si>
    <t>Noncapitalized social service equipment.</t>
  </si>
  <si>
    <t>9.1.</t>
  </si>
  <si>
    <t>Noncapitalized administration equipment.</t>
  </si>
  <si>
    <t>9.1.p.</t>
  </si>
  <si>
    <t>Travel, except as necessary for training programs for personnel required to maintain licensure, certification, or professional standards requirements.</t>
  </si>
  <si>
    <t>9.2.</t>
  </si>
  <si>
    <t>Noncapitalized chaplain equipment.</t>
  </si>
  <si>
    <t>9.4.d.</t>
  </si>
  <si>
    <t>Noncapitalized equipment not included elsewhere.</t>
  </si>
  <si>
    <t>9.5.</t>
  </si>
  <si>
    <t>Noncapitalized housekeeping equipment.</t>
  </si>
  <si>
    <t>9.7.</t>
  </si>
  <si>
    <t>Noncapitalized medical records equipment.</t>
  </si>
  <si>
    <t xml:space="preserve">   11.3.b.</t>
  </si>
  <si>
    <t>Administrative costs allocated to non-resident related activities. Schedule D-7</t>
  </si>
  <si>
    <t xml:space="preserve">   12.1.</t>
  </si>
  <si>
    <t>Political contributions.</t>
  </si>
  <si>
    <t xml:space="preserve">   12.2.</t>
  </si>
  <si>
    <t>Lobbyist cost.</t>
  </si>
  <si>
    <t xml:space="preserve">   12.3.</t>
  </si>
  <si>
    <t>Promotional advertising.</t>
  </si>
  <si>
    <t>12.4.</t>
  </si>
  <si>
    <t>Fines or penalties.</t>
  </si>
  <si>
    <t xml:space="preserve">   12.5.</t>
  </si>
  <si>
    <t>Legal expenses related to challenges against governmental agencies.</t>
  </si>
  <si>
    <t xml:space="preserve">   12.6.</t>
  </si>
  <si>
    <t>Costs related to unionization activities.</t>
  </si>
  <si>
    <t xml:space="preserve">   12.7.</t>
  </si>
  <si>
    <t>Memberships in sports, health, fraternal or social organizations.</t>
  </si>
  <si>
    <t xml:space="preserve">   12.8.</t>
  </si>
  <si>
    <t>The portion of association or professional organization dues which include unallowable costs.</t>
  </si>
  <si>
    <t xml:space="preserve">   12.9.</t>
  </si>
  <si>
    <t>Community contributions in excess of $1,500. Schedule D-8</t>
  </si>
  <si>
    <t xml:space="preserve">   12.10.</t>
  </si>
  <si>
    <t>Unallowable costs incurred by a home office.</t>
  </si>
  <si>
    <t xml:space="preserve">   12.11.</t>
  </si>
  <si>
    <t>Stockholder servicing costs.</t>
  </si>
  <si>
    <t xml:space="preserve">   12.12.</t>
  </si>
  <si>
    <t>Corporate costs not related to resident care.</t>
  </si>
  <si>
    <t xml:space="preserve">   12.13.</t>
  </si>
  <si>
    <t>Personal comfort costs including telephone, television or cable TV in resident rooms.</t>
  </si>
  <si>
    <t>12.14.</t>
  </si>
  <si>
    <t>Fundraising costs.</t>
  </si>
  <si>
    <t xml:space="preserve">   12.15.</t>
  </si>
  <si>
    <t>Equipment not related to resident care.</t>
  </si>
  <si>
    <t xml:space="preserve">   12.16.</t>
  </si>
  <si>
    <t>Costs related to transfer of any capital asset previously reported by any facility.</t>
  </si>
  <si>
    <t xml:space="preserve">   12.17.</t>
  </si>
  <si>
    <t>Unallowable charges by subcontractor or lessor.</t>
  </si>
  <si>
    <t xml:space="preserve">   12.18.</t>
  </si>
  <si>
    <t>Cost of meals and lodging for facility personnel, in excess of charges.</t>
  </si>
  <si>
    <t xml:space="preserve">   12.19.</t>
  </si>
  <si>
    <t>Depreciation of assets not related to resident care.</t>
  </si>
  <si>
    <t xml:space="preserve">   12.20.</t>
  </si>
  <si>
    <t>Non-nursing facility operations and administration costs.</t>
  </si>
  <si>
    <t xml:space="preserve">   12.21.</t>
  </si>
  <si>
    <t>Medicare utilization review costs.</t>
  </si>
  <si>
    <t xml:space="preserve">   12.22.</t>
  </si>
  <si>
    <t>All costs for services paid directly by the department to an outside provider such as prescription drugs, laboratory, and x-ray costs.</t>
  </si>
  <si>
    <t xml:space="preserve">   12.23.</t>
  </si>
  <si>
    <t>Unallowable portion of vehicle costs not exclusively used by the facility for resident care.</t>
  </si>
  <si>
    <t xml:space="preserve">   12.24.</t>
  </si>
  <si>
    <t>Unsupported travel costs.</t>
  </si>
  <si>
    <t xml:space="preserve">   12.25.</t>
  </si>
  <si>
    <t>Additional compensation for employees who are members of the board</t>
  </si>
  <si>
    <t xml:space="preserve">   12.26.</t>
  </si>
  <si>
    <t>Board fees in excess of allowable amounts.</t>
  </si>
  <si>
    <t xml:space="preserve">   12.27.</t>
  </si>
  <si>
    <t>Travel costs for board meetings in non-facility locations.</t>
  </si>
  <si>
    <t xml:space="preserve">   12.28.</t>
  </si>
  <si>
    <t>Discriminatory deferred compensation and pension plans.</t>
  </si>
  <si>
    <t xml:space="preserve">   12.29.</t>
  </si>
  <si>
    <t>Employment benefits for nonallowable salaries.</t>
  </si>
  <si>
    <t xml:space="preserve">   12.30.</t>
  </si>
  <si>
    <t>Top management life insurance premiums.</t>
  </si>
  <si>
    <t xml:space="preserve">   12.31.</t>
  </si>
  <si>
    <t>Personal expenses.</t>
  </si>
  <si>
    <t xml:space="preserve">   12.32.</t>
  </si>
  <si>
    <t>Costs not adequately documented.</t>
  </si>
  <si>
    <t xml:space="preserve">   12.33.</t>
  </si>
  <si>
    <t>Unallowable taxes.</t>
  </si>
  <si>
    <t xml:space="preserve">   12.34.</t>
  </si>
  <si>
    <t>Unvested accrued sick or annual leave.</t>
  </si>
  <si>
    <t xml:space="preserve">   12.35.</t>
  </si>
  <si>
    <t>Equipment purchased with local or state agency funds.</t>
  </si>
  <si>
    <t xml:space="preserve">   12.36.</t>
  </si>
  <si>
    <t>Non-routine hair care.</t>
  </si>
  <si>
    <t xml:space="preserve">   12.37.</t>
  </si>
  <si>
    <t>Education costs. Schedule S</t>
  </si>
  <si>
    <t xml:space="preserve">   12.38.</t>
  </si>
  <si>
    <t>Increased lease cost.</t>
  </si>
  <si>
    <t xml:space="preserve">   12.39.</t>
  </si>
  <si>
    <t>Direct and indirect therapy cost; Medicare Part B or nonnursing facility residents.</t>
  </si>
  <si>
    <t xml:space="preserve">   12.40.</t>
  </si>
  <si>
    <t>Costs for the acquisition of licensed nursing facility capacity.</t>
  </si>
  <si>
    <t xml:space="preserve">   12.41.</t>
  </si>
  <si>
    <t>Goodwill.</t>
  </si>
  <si>
    <t xml:space="preserve">   12.42.</t>
  </si>
  <si>
    <t>Lease costs in excess of the amount allocable to the leased space as reported on the Medicare cost report.</t>
  </si>
  <si>
    <t>12.43.</t>
  </si>
  <si>
    <t>Salary costs accrued but not paid within seventy-five days of the cost report yearend.</t>
  </si>
  <si>
    <t>12.44.</t>
  </si>
  <si>
    <t>Supplemental payments not offset to costs.</t>
  </si>
  <si>
    <t>12.45.</t>
  </si>
  <si>
    <t>Alcohol and tobacco products.</t>
  </si>
  <si>
    <t xml:space="preserve">   13.2.a.</t>
  </si>
  <si>
    <t>Activities income.</t>
  </si>
  <si>
    <t xml:space="preserve">   13.2.b.</t>
  </si>
  <si>
    <t>Vending income.</t>
  </si>
  <si>
    <t xml:space="preserve">   13.2.c.</t>
  </si>
  <si>
    <t>Dietary income.</t>
  </si>
  <si>
    <t xml:space="preserve">   13.2.d.</t>
  </si>
  <si>
    <t>Drugs or supplies income.</t>
  </si>
  <si>
    <t xml:space="preserve">   13.2.e.</t>
  </si>
  <si>
    <t>Insurance recoveries income.</t>
  </si>
  <si>
    <t xml:space="preserve">   13.2.f.</t>
  </si>
  <si>
    <t>Interest or investment income.</t>
  </si>
  <si>
    <t xml:space="preserve">   13.2.g.</t>
  </si>
  <si>
    <t>Laundry income.</t>
  </si>
  <si>
    <t xml:space="preserve">   13.2.h.</t>
  </si>
  <si>
    <t>Private duty nurse income.</t>
  </si>
  <si>
    <t xml:space="preserve">   13.2.i.</t>
  </si>
  <si>
    <t>Rentals of facility space income.</t>
  </si>
  <si>
    <t xml:space="preserve">   13.2.j.</t>
  </si>
  <si>
    <t xml:space="preserve">   13.2.k.</t>
  </si>
  <si>
    <t>Therapy income.</t>
  </si>
  <si>
    <t xml:space="preserve">   13.2.l.</t>
  </si>
  <si>
    <t>Bad debt recovery. Schedule T</t>
  </si>
  <si>
    <t xml:space="preserve">   13.2.m.</t>
  </si>
  <si>
    <t>Other cost-related income.</t>
  </si>
  <si>
    <t xml:space="preserve">   13.3.</t>
  </si>
  <si>
    <t>Purchase discounts, allowances, refunds, and rebates.</t>
  </si>
  <si>
    <t xml:space="preserve">   13.4.</t>
  </si>
  <si>
    <t>Payments to a provider by a vendor.</t>
  </si>
  <si>
    <t xml:space="preserve">   13.5.</t>
  </si>
  <si>
    <t>Personal payments, goods, or services from a vendor.</t>
  </si>
  <si>
    <t xml:space="preserve">   13.6.</t>
  </si>
  <si>
    <t>Central purchasing discounts, allowances, refunds, and rebates.</t>
  </si>
  <si>
    <t xml:space="preserve">   14.</t>
  </si>
  <si>
    <t>Adjustments to Home Office Costs. Schedule E</t>
  </si>
  <si>
    <t xml:space="preserve">   15.1.</t>
  </si>
  <si>
    <t>Charges for services, facilities and supplies in excess of cost, furnished by a related organization.</t>
  </si>
  <si>
    <t xml:space="preserve">   15.2.</t>
  </si>
  <si>
    <t>Rental costs which exceed actual ownership costs between related parties.  (Schedule H)</t>
  </si>
  <si>
    <t xml:space="preserve">   16.1.</t>
  </si>
  <si>
    <t>Compensation for top management personnel in excess of the limitation.  (Schedule D-5)</t>
  </si>
  <si>
    <t xml:space="preserve">   16.3.</t>
  </si>
  <si>
    <t xml:space="preserve">Compensation in excess of limitation for persons listed in Section 16.3. </t>
  </si>
  <si>
    <t>Nonallowable bad debt. Schedule T</t>
  </si>
  <si>
    <t xml:space="preserve">   18.1.c.</t>
  </si>
  <si>
    <t>Gain or loss on disposition of assets.</t>
  </si>
  <si>
    <t xml:space="preserve">   18.2.a.</t>
  </si>
  <si>
    <t>Additional depreciation expense claimed as a result of the use of an accelerated method of depreciation.</t>
  </si>
  <si>
    <t xml:space="preserve">   18.3.a.</t>
  </si>
  <si>
    <t>Acquisitions of assets, with historical cost of at least $1,000, claimed as an expense.</t>
  </si>
  <si>
    <t xml:space="preserve">   18.3.b.</t>
  </si>
  <si>
    <t>Repair or maintenance costs in excess of $5,000 claimed as an expense.</t>
  </si>
  <si>
    <t xml:space="preserve">   18.6.a.</t>
  </si>
  <si>
    <t>Depreciation costs in excess of allowed valuation after July 1, 1985.</t>
  </si>
  <si>
    <t xml:space="preserve">   19.1.</t>
  </si>
  <si>
    <t>Unallowable interest expense.</t>
  </si>
  <si>
    <t xml:space="preserve">   19.1.f.</t>
  </si>
  <si>
    <t>Interest on the valuation amount exceeding ninety percent of the allowable cost basis.</t>
  </si>
  <si>
    <t xml:space="preserve">   19.3.</t>
  </si>
  <si>
    <t>Interest expense incurred as a result of borrowings from a related party.</t>
  </si>
  <si>
    <t xml:space="preserve">   19.4.</t>
  </si>
  <si>
    <t>Interest income or service charges received from residents for late payments.</t>
  </si>
  <si>
    <t xml:space="preserve">   19.5.</t>
  </si>
  <si>
    <t>Interest expense increase or decrease related to refinancing.</t>
  </si>
  <si>
    <t xml:space="preserve">   20.3.</t>
  </si>
  <si>
    <t>Special assessments in excess of $1,000 which are paid in a lump sum and claimed as an expense.</t>
  </si>
  <si>
    <t xml:space="preserve">   22.2.</t>
  </si>
  <si>
    <t xml:space="preserve">   22.3.</t>
  </si>
  <si>
    <t>Interest income from funded depreciation in excess of accumulated depreciation.</t>
  </si>
  <si>
    <t xml:space="preserve">   22.9.</t>
  </si>
  <si>
    <t>Interest expense for borrowing up to the amount of available funded depreciation.</t>
  </si>
  <si>
    <t xml:space="preserve"> 26.2.e.(2)</t>
  </si>
  <si>
    <t>Adjustments, errors, or omissions found twelve months after establishment of a final rate.</t>
  </si>
  <si>
    <t xml:space="preserve">   28.7.</t>
  </si>
  <si>
    <t>Property rate adjustment.</t>
  </si>
  <si>
    <r>
      <t>Sending facility evacuation period costs and revenues</t>
    </r>
    <r>
      <rPr>
        <sz val="10"/>
        <rFont val="Arial"/>
        <family val="2"/>
      </rPr>
      <t xml:space="preserve"> 
(Schedule Q-2)</t>
    </r>
  </si>
  <si>
    <r>
      <t xml:space="preserve">Receiving facility costs or revenue offset for flood evacuees </t>
    </r>
    <r>
      <rPr>
        <sz val="10"/>
        <rFont val="Arial"/>
        <family val="2"/>
      </rPr>
      <t>(Schedule R)</t>
    </r>
  </si>
  <si>
    <t>TOTAL</t>
  </si>
  <si>
    <t>NURSING FACILITY COST REPORT-SCHEDULE D-2 / RECLASSIFICATIONS TO COST</t>
  </si>
  <si>
    <t>Sch D/D-2 Comparison of Costs by Cost Center/Component</t>
  </si>
  <si>
    <t>NURSING FACILITY COST REPORT-SCHEDULE D-5 / WORKSHEET FOR TOP MANAGEMENT</t>
  </si>
  <si>
    <t>PERSONNEL COMPENSATION</t>
  </si>
  <si>
    <t>Individual</t>
  </si>
  <si>
    <t>Title</t>
  </si>
  <si>
    <r>
      <t xml:space="preserve">Number of Calendar Days Employed </t>
    </r>
    <r>
      <rPr>
        <sz val="9"/>
        <rFont val="Arial"/>
        <family val="2"/>
      </rPr>
      <t>1)</t>
    </r>
  </si>
  <si>
    <t>Employed From Date</t>
  </si>
  <si>
    <t>Employed To Date</t>
  </si>
  <si>
    <t>a.</t>
  </si>
  <si>
    <t>Salary for all services</t>
  </si>
  <si>
    <t>b.</t>
  </si>
  <si>
    <t>Personal benefit payments, i.e. housing, flat rate automobile</t>
  </si>
  <si>
    <t>c.</t>
  </si>
  <si>
    <t>Cost of assets and services received from facility</t>
  </si>
  <si>
    <t>d.</t>
  </si>
  <si>
    <t>Pension, annuities, and deferred compensation</t>
  </si>
  <si>
    <t>e.</t>
  </si>
  <si>
    <t>Value of supplies or services provided by the facility</t>
  </si>
  <si>
    <t>f.</t>
  </si>
  <si>
    <t>Cost of a domestic or other employee who works in the individual's home</t>
  </si>
  <si>
    <t>g.</t>
  </si>
  <si>
    <t>Health insurance</t>
  </si>
  <si>
    <t>h.</t>
  </si>
  <si>
    <t>Life insurance</t>
  </si>
  <si>
    <t>i.</t>
  </si>
  <si>
    <t>Other (identify)</t>
  </si>
  <si>
    <t>Total Compensation</t>
  </si>
  <si>
    <t>Less Adjustments by Facility on Schedule D-1: (enter as negative numbers)</t>
  </si>
  <si>
    <t>Pension</t>
  </si>
  <si>
    <t>Total Compensation Less Adjustments (line 2 minus lines 3.a &amp; 3.b)</t>
  </si>
  <si>
    <t>1) Compensation for top management personnel employed for less than a year must be limited to an amount equal to the limitation divided by 365 times the number of calendar days the individual was employed.  If top management is employed for less than a year, complete a separate column or Schedule D-5 for each individual.</t>
  </si>
  <si>
    <t>NURSING FACILITY COST REPORT-SCHEDULE D-7 / ADMINISTRATION COST ALLOCATION</t>
  </si>
  <si>
    <t>Note: Facilities which operate or are associated with non-resident related activities, i.e., apartments, farms and foundations must allocate administration costs.</t>
  </si>
  <si>
    <t>Description of non-resident related activities.</t>
  </si>
  <si>
    <t>Total costs of the non-resident related activities, exclusive of property, administration, chaplain and utilities costs (attach work paper showing calculations).</t>
  </si>
  <si>
    <t>Total nursing facility costs, exclusive of property, administration, chaplain and utilities  costs (attach work paper showing calculations).</t>
  </si>
  <si>
    <t>Percent non-resident costs to total nursing facility costs. (Line 2 / Line 3)</t>
  </si>
  <si>
    <t>If Line 4 is less than five percent, administration costs must be allocated to non-resident related activities based on the percent of gross revenues not to exceed two percent for each activity using the following methodology:</t>
  </si>
  <si>
    <t>ADMINISTRATION ALLOCATION BY REVENUE</t>
  </si>
  <si>
    <t>Gross Revenues</t>
  </si>
  <si>
    <t>Percent of Revenues to Total</t>
  </si>
  <si>
    <t>2% Limitation</t>
  </si>
  <si>
    <t>Lower of Actual % or 2%</t>
  </si>
  <si>
    <t>Total Administration Costs from Schedule C-1</t>
  </si>
  <si>
    <t>Allowable Administration Costs before Allocation</t>
  </si>
  <si>
    <t>Administration Allocation</t>
  </si>
  <si>
    <t>Schedule C-4 as non long-term care, the costs included on Schedule C-4 must be adjusted on Schedule D-1.</t>
  </si>
  <si>
    <t>NURSING FACILITY COST REPORT-SCHEDULE D-8 / WORKSHEET FOR DUES, CONTRIBUTIONS</t>
  </si>
  <si>
    <t>AND ADVERTISING ADJUSTMENT</t>
  </si>
  <si>
    <t>Costs reported on Schedule C-4: List all general ledger accounts and amounts for dues, contributions, memberships, sponsorships and advertising.</t>
  </si>
  <si>
    <t>Acct #</t>
  </si>
  <si>
    <t>Review detail of the above accounts and reclassify into the following cost categories:</t>
  </si>
  <si>
    <t>Allowable No Limitation</t>
  </si>
  <si>
    <t>Unallowable</t>
  </si>
  <si>
    <t>Subject to Limitation</t>
  </si>
  <si>
    <t>Dues</t>
  </si>
  <si>
    <t>Association dues</t>
  </si>
  <si>
    <t>Civic and business organization dues</t>
  </si>
  <si>
    <t>Contributions</t>
  </si>
  <si>
    <t>Political contributions</t>
  </si>
  <si>
    <t>Community contributions</t>
  </si>
  <si>
    <t>Memberships</t>
  </si>
  <si>
    <t>Sports, health, fraternal, social</t>
  </si>
  <si>
    <t>Sponsorships</t>
  </si>
  <si>
    <t>Sports teams</t>
  </si>
  <si>
    <t>Advertising</t>
  </si>
  <si>
    <t>Recruitment advertising</t>
  </si>
  <si>
    <t>Promotional advertising</t>
  </si>
  <si>
    <t>Other costs</t>
  </si>
  <si>
    <t>Total Costs subject to limitation (Line 7)</t>
  </si>
  <si>
    <t>Limitation amount</t>
  </si>
  <si>
    <t>Limitation Amount</t>
  </si>
  <si>
    <t>Dues, Contributions. and Sponsorships Adjustment (line 8 - line 9)</t>
  </si>
  <si>
    <t>NURSING FACILITY COST REPORT-SCHEDULE E / SUMMARY OF HOME OFFICE COSTS</t>
  </si>
  <si>
    <t>Home Office Costs claimed on Schedule C-4, Line 24.</t>
  </si>
  <si>
    <t>Adjustment to equal Home Office Allocated Cost</t>
  </si>
  <si>
    <t xml:space="preserve"> </t>
  </si>
  <si>
    <t>Adjustment for allocated Top Management Compensation in excess of Limit</t>
  </si>
  <si>
    <t>Adjustment for Reconciliation of Prior Year Reported Estimated Home Office Costs to Actual Home Office Costs</t>
  </si>
  <si>
    <t>Total Adjustment to Schedule D-1</t>
  </si>
  <si>
    <t>Allowable Home Office Cost (Line 1 less Line 5)</t>
  </si>
  <si>
    <r>
      <t>Allocated Home Office Excess Interest Income</t>
    </r>
    <r>
      <rPr>
        <sz val="10"/>
        <rFont val="Arial"/>
        <family val="2"/>
      </rPr>
      <t xml:space="preserve">  (give explanation and source)</t>
    </r>
  </si>
  <si>
    <t>Are allowable home office costs on line 1 less line 2 identified on a report submitted to Medicare?</t>
  </si>
  <si>
    <t>What is the name of the Medicare intermediary?</t>
  </si>
  <si>
    <t>What fiscal year end was used for the home office cost report?</t>
  </si>
  <si>
    <t>If the home office cost report is not a fiscal year end, has another home office cost report been prepared for a the fiscal year end?</t>
  </si>
  <si>
    <t>What services are provided to the facility by the home office?</t>
  </si>
  <si>
    <t>List all home office costs allocated to a cost category other than Line 24, of Schedule C-4.</t>
  </si>
  <si>
    <t xml:space="preserve"> Cost Category</t>
  </si>
  <si>
    <t xml:space="preserve">  Line Item</t>
  </si>
  <si>
    <t>NURSING FACILITY COST REPORT-SCHEDULE F / INTEREST INCOME</t>
  </si>
  <si>
    <t>NOTE:  This form must be completed if interest income has been earned and interest expense has been claimed.</t>
  </si>
  <si>
    <t>Offsets</t>
  </si>
  <si>
    <t>Account</t>
  </si>
  <si>
    <t xml:space="preserve">Funded Depreciation Income not Offset per Schedule F-1 </t>
  </si>
  <si>
    <t>Other Interest Income not Offset</t>
  </si>
  <si>
    <t>The following provisions of the Rate Setting Manual for Nursing Facilities, Section 22 must be complied with or interest income must be offset to interest expense.</t>
  </si>
  <si>
    <t xml:space="preserve"> 1.  Is funded depreciation less than accumulated depreciation?</t>
  </si>
  <si>
    <t>Total funded depreciation</t>
  </si>
  <si>
    <t>Less: interest in account</t>
  </si>
  <si>
    <t>Adjusted funded depreciation</t>
  </si>
  <si>
    <t>Accumulated depreciation on resident related assets</t>
  </si>
  <si>
    <t xml:space="preserve">  2.  Have the withdrawals been used for other than capital purchases?</t>
  </si>
  <si>
    <t>If yes, is an adjustment necessary? Identify other purposes</t>
  </si>
  <si>
    <t xml:space="preserve">  3.  Have borrowed funds been used for capital purchases rather than using funded depreciation?</t>
  </si>
  <si>
    <t xml:space="preserve">       If yes, has the adjustment been made on Sch. D-1?</t>
  </si>
  <si>
    <t>NURSING FACILITY COST REPORT-SCHEDULE F-1 / FUNDED DEPRECIATION</t>
  </si>
  <si>
    <t>This form must be completed for each individual account designated as funded depreciation.</t>
  </si>
  <si>
    <t>General Ledger Account No.</t>
  </si>
  <si>
    <t>Identification of Account</t>
  </si>
  <si>
    <t>Year</t>
  </si>
  <si>
    <t>Deposits</t>
  </si>
  <si>
    <t>Withdrawals For Other Than Capital Assets</t>
  </si>
  <si>
    <t>Transfers In (Out)</t>
  </si>
  <si>
    <t>Amount Expended for Capital Assets</t>
  </si>
  <si>
    <t>Add;</t>
  </si>
  <si>
    <t>Beginning Balance</t>
  </si>
  <si>
    <t>Interest Earned</t>
  </si>
  <si>
    <t>Less:</t>
  </si>
  <si>
    <t>Withdrawls for Non-Capital Assets</t>
  </si>
  <si>
    <t>Transfers</t>
  </si>
  <si>
    <t>Capital Asset Purchases</t>
  </si>
  <si>
    <t xml:space="preserve">  BALANCE, END OF YEAR</t>
  </si>
  <si>
    <t>Balance, End of Year</t>
  </si>
  <si>
    <t>1)  Provide a description of how the withdrawals, transfers and amount expended for capital assets were used.</t>
  </si>
  <si>
    <t>NURSING FACILITY COST REPORT-SCHEDULE G / COMPENSATION CATEGORY</t>
  </si>
  <si>
    <t>Complete the following information below for any individual or employee who received compensation and qualified for one of the compensation categories listed below.</t>
  </si>
  <si>
    <t>Sole Proprietor</t>
  </si>
  <si>
    <t>Member of a Governing Board or Group</t>
  </si>
  <si>
    <t>Partner</t>
  </si>
  <si>
    <t>Bondholder or creditor to which the provider is obligated to pay  in excess of five thousand dollars.</t>
  </si>
  <si>
    <t>Corporate Stockholder</t>
  </si>
  <si>
    <t>Individual having an ownership in or is an officer of any related organization.</t>
  </si>
  <si>
    <t>Organizer of a Non-Profit Corporation</t>
  </si>
  <si>
    <t>Any person within the third degree of relationship to any person identified in 1 through 7.</t>
  </si>
  <si>
    <t>Name:</t>
  </si>
  <si>
    <t>Annual Hours Worked</t>
  </si>
  <si>
    <t>Types of Service Performed</t>
  </si>
  <si>
    <r>
      <t>No. of Hours</t>
    </r>
    <r>
      <rPr>
        <vertAlign val="subscript"/>
        <sz val="10"/>
        <rFont val="Arial"/>
        <family val="2"/>
      </rPr>
      <t xml:space="preserve"> 1)</t>
    </r>
  </si>
  <si>
    <r>
      <t xml:space="preserve">Hourly 
Salary </t>
    </r>
    <r>
      <rPr>
        <vertAlign val="subscript"/>
        <sz val="10"/>
        <rFont val="Arial"/>
        <family val="2"/>
      </rPr>
      <t>2)</t>
    </r>
  </si>
  <si>
    <t>Total Salary Amount Above</t>
  </si>
  <si>
    <t>Housing Allowance</t>
  </si>
  <si>
    <t>Flat Rate Automobile Allowance</t>
  </si>
  <si>
    <t>Cost of Assets and Services Received</t>
  </si>
  <si>
    <t>Housing</t>
  </si>
  <si>
    <t>Automobile</t>
  </si>
  <si>
    <t>Deferred Compensation, Pension, Annuity</t>
  </si>
  <si>
    <t>Supplies and Services Received for Personal Use</t>
  </si>
  <si>
    <t>Cost of a Domestic or Other Employee Who Works in the Individual's Home</t>
  </si>
  <si>
    <t>Life and Health Insurance Premiums</t>
  </si>
  <si>
    <t>Other (Itemize)</t>
  </si>
  <si>
    <t>Less Salary and Fringe Adjustments on Cost Report (identify)</t>
  </si>
  <si>
    <t>Total Compensation less Adjustments</t>
  </si>
  <si>
    <t>Percent of Compensation Allocated to Facility</t>
  </si>
  <si>
    <t>Total Amount Allocated to Facility</t>
  </si>
  <si>
    <t>1) Documentation must be available to indicate the types of services performed and the number of hours worked by month and day. 
2) Indicate basis of valuation.</t>
  </si>
  <si>
    <t xml:space="preserve">NURSING FACILITY COST REPORT-SCHEDULE H / RELATED PARTY LEASE OR RENTAL </t>
  </si>
  <si>
    <t>Related Party Name:</t>
  </si>
  <si>
    <t>Cost of Ownership</t>
  </si>
  <si>
    <t>Lease or Rental charges claimed as costs</t>
  </si>
  <si>
    <t xml:space="preserve">Allowable Cost of Ownership </t>
  </si>
  <si>
    <t>(Provide supporting documentation and schedules for indicated costs).</t>
  </si>
  <si>
    <t>Property Insurance</t>
  </si>
  <si>
    <t>Interest on Mortgage</t>
  </si>
  <si>
    <t xml:space="preserve"> (Straight line, using no less than the minimum estimated useful lives published by the AHA)</t>
  </si>
  <si>
    <t>Real Estate Taxes</t>
  </si>
  <si>
    <t>Total Allowable Cost of Ownership</t>
  </si>
  <si>
    <r>
      <t xml:space="preserve">Lease or Rental Charges Less Cost of Ownership </t>
    </r>
    <r>
      <rPr>
        <sz val="10"/>
        <rFont val="Arial"/>
        <family val="2"/>
      </rPr>
      <t>(Adjustment to Schedule D-1)</t>
    </r>
  </si>
  <si>
    <t>The Rate Setting Manual For Nursing Facilities section 15 includes property insurance, depreciation, interest on the mortgage, and real estate taxes as allowable property costs.</t>
  </si>
  <si>
    <t>Complete the following if payments have been made to a related organization.  For each type of payment, duplicate or attach additional information as necessary.</t>
  </si>
  <si>
    <t>Name of Organization</t>
  </si>
  <si>
    <t>Lease</t>
  </si>
  <si>
    <t>Accounting</t>
  </si>
  <si>
    <t>Other (List)</t>
  </si>
  <si>
    <t>Type of Organization</t>
  </si>
  <si>
    <t>Name of Organization or Individual</t>
  </si>
  <si>
    <t>Complete Item(s)</t>
  </si>
  <si>
    <t>Non-Profit Organization</t>
  </si>
  <si>
    <t>Church Related</t>
  </si>
  <si>
    <t>1,5</t>
  </si>
  <si>
    <t>Association</t>
  </si>
  <si>
    <t>Corporation</t>
  </si>
  <si>
    <t>1,2,5</t>
  </si>
  <si>
    <t>Proprietary</t>
  </si>
  <si>
    <t>Partnership</t>
  </si>
  <si>
    <t>3,5</t>
  </si>
  <si>
    <t>List Board of Directors, Officers, and Addresses.</t>
  </si>
  <si>
    <t xml:space="preserve">A. </t>
  </si>
  <si>
    <t>E.</t>
  </si>
  <si>
    <t xml:space="preserve">B. </t>
  </si>
  <si>
    <t>F.</t>
  </si>
  <si>
    <t xml:space="preserve">C. </t>
  </si>
  <si>
    <t>G.</t>
  </si>
  <si>
    <t xml:space="preserve">D. </t>
  </si>
  <si>
    <t>H.</t>
  </si>
  <si>
    <t>List Stockholders with more than 10% Ownership and Addresses.</t>
  </si>
  <si>
    <t>List Partners and Addresses.</t>
  </si>
  <si>
    <t>Name and Address</t>
  </si>
  <si>
    <t>State in Which Organized or Incorporated</t>
  </si>
  <si>
    <t>North Dakota</t>
  </si>
  <si>
    <t>NURSING FACILITY COST REPORT-SCHEDULE I / REPORT OF NURSING FACILITY OWNER / OPERATOR</t>
  </si>
  <si>
    <t>Owner</t>
  </si>
  <si>
    <t>A.</t>
  </si>
  <si>
    <t>B.</t>
  </si>
  <si>
    <t>C.</t>
  </si>
  <si>
    <t>D.</t>
  </si>
  <si>
    <t xml:space="preserve">   4.</t>
  </si>
  <si>
    <t xml:space="preserve">   5.</t>
  </si>
  <si>
    <t>Operator</t>
  </si>
  <si>
    <t>Land Improvements</t>
  </si>
  <si>
    <t>Building</t>
  </si>
  <si>
    <t>Fixed 
Equipment</t>
  </si>
  <si>
    <t>Movable 
Equipment</t>
  </si>
  <si>
    <t>Assets</t>
  </si>
  <si>
    <t>Prior Year's Ending Balance</t>
  </si>
  <si>
    <t>Additions</t>
  </si>
  <si>
    <t>Deletions (report as negative amount)</t>
  </si>
  <si>
    <t>Ending Balance</t>
  </si>
  <si>
    <t>Accumulated Depreciation</t>
  </si>
  <si>
    <t>1)  Total must agree to Schedule C-4, Line 34.</t>
  </si>
  <si>
    <t>What dollar amount did you use for capitalization of individual assets?</t>
  </si>
  <si>
    <t>C-4 Line 34</t>
  </si>
  <si>
    <t xml:space="preserve">NURSING FACILITY COST REPORT-SCHEDULE K / INTEREST </t>
  </si>
  <si>
    <t>Mortgagor or Lender</t>
  </si>
  <si>
    <t>Purpose of Loan</t>
  </si>
  <si>
    <t>1)  Total must agree to Schedule C-4, Line 35.</t>
  </si>
  <si>
    <t>C-4 Line 35</t>
  </si>
  <si>
    <t>NURSING FACILITY COST REPORT-SCHEDULE L / LEASE OR RENTAL OF BUILDING OR EQUIPMENT</t>
  </si>
  <si>
    <t>Lease or Rental Description</t>
  </si>
  <si>
    <t>Amount of Rent</t>
  </si>
  <si>
    <t>Number of square feet rented</t>
  </si>
  <si>
    <t>Rented cost per square foot</t>
  </si>
  <si>
    <t>Equipment</t>
  </si>
  <si>
    <t>Cost of equipment rented</t>
  </si>
  <si>
    <t>Leased Buildings and/or Equipment (List All)</t>
  </si>
  <si>
    <t>Inclusive Dates Leased</t>
  </si>
  <si>
    <t>Item Leased</t>
  </si>
  <si>
    <t>Name of Lessor</t>
  </si>
  <si>
    <t>From</t>
  </si>
  <si>
    <t>To</t>
  </si>
  <si>
    <t>NURSING FACILITY COST REPORT-SCHEDULE O / PROJECTED PROPERTY RATE</t>
  </si>
  <si>
    <t>Complete the following schedule for facilities with renovations or replacements in excess of $100,000.</t>
  </si>
  <si>
    <t>Description of renovation or replacement</t>
  </si>
  <si>
    <t>Date project was complete and placed into service</t>
  </si>
  <si>
    <t>Number of beds increased or decreased (if any)</t>
  </si>
  <si>
    <t>Current licensed capacity</t>
  </si>
  <si>
    <t>Projected Property Costs Rate Year</t>
  </si>
  <si>
    <t>Historical Property Costs Report Year</t>
  </si>
  <si>
    <t>(Less: Adjustments)</t>
  </si>
  <si>
    <t>Sub-Total Property Costs</t>
  </si>
  <si>
    <r>
      <t xml:space="preserve">Census units </t>
    </r>
    <r>
      <rPr>
        <sz val="9"/>
        <rFont val="Arial"/>
        <family val="2"/>
      </rPr>
      <t>1)</t>
    </r>
  </si>
  <si>
    <t>1) The greater of actual census from the last cost report or ninety percent of licensed capacity actually in use while construction or renovation was occurring plus ninety-five percent of the licensed capacity put back into use after completion of the project must be used for the projected rate. The greater of actual census or ninety-five percent of licensed capacity will be used for subsequent rate years.</t>
  </si>
  <si>
    <t>NURSING FACILITY COST REPORT-SCHEDULE O-1 / PROPERTY RATE ADJUSTMENT</t>
  </si>
  <si>
    <t>Complete the following schedule for facilities with projected property rates that after project completion have twelve months of costs in the report year adjustment to the property rate.</t>
  </si>
  <si>
    <t>Variance</t>
  </si>
  <si>
    <t>Applicable Census Units</t>
  </si>
  <si>
    <t>Total Adjustment</t>
  </si>
  <si>
    <t>Total Property Costs</t>
  </si>
  <si>
    <r>
      <t xml:space="preserve">Census units </t>
    </r>
    <r>
      <rPr>
        <vertAlign val="subscript"/>
        <sz val="12"/>
        <rFont val="Arial"/>
        <family val="2"/>
      </rPr>
      <t>1)</t>
    </r>
  </si>
  <si>
    <t>Property Rate</t>
  </si>
  <si>
    <t>Divided by 12 years</t>
  </si>
  <si>
    <t>Annual adjustment</t>
  </si>
  <si>
    <t xml:space="preserve">2) </t>
  </si>
  <si>
    <t>1)  Projected property census is the actual census during the rate year that the projected property rate was in effect .  The  historical census is  the greater of actual census from the cost report in effect for the projected property rate or ninety-percent of licensed bed capacity available for occupancy.</t>
  </si>
  <si>
    <t>2)  The adjustment must be included on Schedule D-1.</t>
  </si>
  <si>
    <t>NURSING FACILITY COST REPORT-SCHEDULE P / EMPLOYEE &amp; CONTRACTED LABOR INFORMATION</t>
  </si>
  <si>
    <t>Cost Center/Component</t>
  </si>
  <si>
    <t>Salaries-Therapist</t>
  </si>
  <si>
    <t>Salaries-Aide</t>
  </si>
  <si>
    <t>Sub-Total Therapy Salaries</t>
  </si>
  <si>
    <t>Contracted Labor-Therapist</t>
  </si>
  <si>
    <t>Contracted Labor-Aide</t>
  </si>
  <si>
    <t>Sub-Total Therapy Contracted</t>
  </si>
  <si>
    <t>Salaries-RN</t>
  </si>
  <si>
    <t>Salaries-LPN</t>
  </si>
  <si>
    <t>Salaries-Other</t>
  </si>
  <si>
    <t>Sub-Total Nursing Salaries</t>
  </si>
  <si>
    <t>Contracted Labor-RN</t>
  </si>
  <si>
    <t>Contracted Labor-LPN</t>
  </si>
  <si>
    <t>Sub-Total Nursing Contracted</t>
  </si>
  <si>
    <t>NURSING FACILITY COST REPORT-SCHEDULE Q-1 / SENDING FACILITY COSTS FROM</t>
  </si>
  <si>
    <t>RECEIVING FACILITES FOR DISASTER EVACUEES</t>
  </si>
  <si>
    <t xml:space="preserve">Report only revenue and days associated with evacuated individuals for the period they were in the receiving facility and were not actually admitted to receiving facility. </t>
  </si>
  <si>
    <r>
      <t>Period of evacuation</t>
    </r>
    <r>
      <rPr>
        <sz val="9"/>
        <rFont val="Arial"/>
        <family val="2"/>
      </rPr>
      <t xml:space="preserve"> 1)</t>
    </r>
    <r>
      <rPr>
        <sz val="12"/>
        <rFont val="Arial"/>
        <family val="2"/>
      </rPr>
      <t>:</t>
    </r>
  </si>
  <si>
    <t>Begin:</t>
  </si>
  <si>
    <t>End:</t>
  </si>
  <si>
    <t>Receiving Facility</t>
  </si>
  <si>
    <t>Payment made to receiving facility</t>
  </si>
  <si>
    <t>1) Begin Date is date first resident was evacuated and End date is date last resident was returned back to facility, exclusive of individuals returning from home.</t>
  </si>
  <si>
    <t>NURSING FACILITY COST REPORT-SCHEDULE Q-2 / SENDING FACILITY EVACUATION</t>
  </si>
  <si>
    <t>PERIOD COSTS AND REVENUES</t>
  </si>
  <si>
    <t>Period of Evacuation</t>
  </si>
  <si>
    <t>Section A</t>
  </si>
  <si>
    <t xml:space="preserve">Report all amounts and census billed to any funding source for any day of service regardless of who provided the service. </t>
  </si>
  <si>
    <t>Amount billed to all funding sources for period of evacuation</t>
  </si>
  <si>
    <t>Total days of services billed to all funding sources</t>
  </si>
  <si>
    <t>Section B</t>
  </si>
  <si>
    <t>Report only costs and days associated with evacuated individuals. Reconcile the number of days of service provided by sending facility during evacuation period to Schedules B-2c and B-2d.</t>
  </si>
  <si>
    <t>Costs for Disaster Evacuation Period</t>
  </si>
  <si>
    <t xml:space="preserve">Amount </t>
  </si>
  <si>
    <t>NURSING FACILITY COST REPORT-SCHEDULE R / RECEIVING FACILITY COSTS FOR</t>
  </si>
  <si>
    <t>DISASTER EVACUEES</t>
  </si>
  <si>
    <t xml:space="preserve">Report only costs and days associated with individuals who were evacuated from a sending facility.  Costs must be identified for each sending facility. </t>
  </si>
  <si>
    <t xml:space="preserve">Number of in-house days provided by Receiving Facility </t>
  </si>
  <si>
    <t>Payment received from Sending Facility</t>
  </si>
  <si>
    <t>NURSING FACILITY COST REPORT-SCHEDULE S / HIGHER EDUCATION COSTS</t>
  </si>
  <si>
    <t>Student Loans Related to Prior Education</t>
  </si>
  <si>
    <t>Attended an Accredited / Technical Facility</t>
  </si>
  <si>
    <t>Used for Materials,  Books, or Tuition</t>
  </si>
  <si>
    <t>Position Employee Prepared for &amp; is in that Position</t>
  </si>
  <si>
    <t>Minimum Commitment / Repayment Plan</t>
  </si>
  <si>
    <t xml:space="preserve">Amount of Employee's Education Expense </t>
  </si>
  <si>
    <t xml:space="preserve">Amount Allowable Student Loan </t>
  </si>
  <si>
    <t>Employee Aggregate (not to exceed ($15,000)</t>
  </si>
  <si>
    <t>Education Costs Per Individual</t>
  </si>
  <si>
    <t>Education Costs</t>
  </si>
  <si>
    <t>Unallowable Education Costs</t>
  </si>
  <si>
    <t xml:space="preserve">Facility Adjust </t>
  </si>
  <si>
    <t>Amount Reported</t>
  </si>
  <si>
    <r>
      <t xml:space="preserve">Allowable Amount </t>
    </r>
    <r>
      <rPr>
        <vertAlign val="subscript"/>
        <sz val="12"/>
        <rFont val="Arial"/>
        <family val="2"/>
      </rPr>
      <t>1)</t>
    </r>
  </si>
  <si>
    <t>Unallowable Costs</t>
  </si>
  <si>
    <t>Repayment on Default</t>
  </si>
  <si>
    <t>Facility Offset</t>
  </si>
  <si>
    <t>Repayment</t>
  </si>
  <si>
    <t>1) Total allowable costs flow to Schedule C-2a</t>
  </si>
  <si>
    <t>NURSING FACILITY COST REPORT-SCHEDULE T / BAD DEBT COSTS SUMMARY</t>
  </si>
  <si>
    <t>Direct Costs</t>
  </si>
  <si>
    <t>Bad Debt</t>
  </si>
  <si>
    <t>Total Direct Costs                                          1)</t>
  </si>
  <si>
    <t>Direct Adjustments</t>
  </si>
  <si>
    <r>
      <t xml:space="preserve">Bad Debt Recoveries </t>
    </r>
    <r>
      <rPr>
        <vertAlign val="subscript"/>
        <sz val="12"/>
        <rFont val="Arial"/>
        <family val="2"/>
      </rPr>
      <t>1)</t>
    </r>
  </si>
  <si>
    <r>
      <t xml:space="preserve">Bad Debt Non-Allowable </t>
    </r>
    <r>
      <rPr>
        <vertAlign val="subscript"/>
        <sz val="12"/>
        <rFont val="Arial"/>
        <family val="2"/>
      </rPr>
      <t>1)</t>
    </r>
  </si>
  <si>
    <t>Total Adjustments</t>
  </si>
  <si>
    <r>
      <t xml:space="preserve">Total Costs </t>
    </r>
    <r>
      <rPr>
        <vertAlign val="subscript"/>
        <sz val="12"/>
        <rFont val="Arial"/>
        <family val="2"/>
      </rPr>
      <t>2)</t>
    </r>
  </si>
  <si>
    <t>1) Enter as negative number</t>
  </si>
  <si>
    <t>2) Total  allowable costs flow to Schedule C-2a</t>
  </si>
  <si>
    <t>NURSING FACILITY COST REPORT-SCHEDULE U / SOFTWARE COSTS</t>
  </si>
  <si>
    <t>Vendor Name</t>
  </si>
  <si>
    <t xml:space="preserve">Total Direct Costs                                          </t>
  </si>
  <si>
    <t>Shared Costs</t>
  </si>
  <si>
    <t>Allocation %</t>
  </si>
  <si>
    <t>Total Shared Costs Alloc.</t>
  </si>
  <si>
    <r>
      <t xml:space="preserve">Total Software Costs </t>
    </r>
    <r>
      <rPr>
        <vertAlign val="subscript"/>
        <sz val="12"/>
        <rFont val="Arial"/>
        <family val="2"/>
      </rPr>
      <t>1)</t>
    </r>
  </si>
  <si>
    <t>1) Total allowable Software Costs flow to Schedule C-2a</t>
  </si>
  <si>
    <t>Total per C-4</t>
  </si>
  <si>
    <t>NURSING FACILITY COST REPORT-SCHEDULE W / SQUARE FOOTAGE</t>
  </si>
  <si>
    <t>Entity</t>
  </si>
  <si>
    <t>Total Post Allocated Square Footage</t>
  </si>
  <si>
    <t>Room Square Feet Detail - NF Only</t>
  </si>
  <si>
    <t>Square Feet</t>
  </si>
  <si>
    <t xml:space="preserve"> # Rooms</t>
  </si>
  <si>
    <t>Private Room A Square Feet</t>
  </si>
  <si>
    <t>Private Room B Square Feet</t>
  </si>
  <si>
    <t>Private Room C Square Feet</t>
  </si>
  <si>
    <t xml:space="preserve">Private Room D Square Feet </t>
  </si>
  <si>
    <t xml:space="preserve">Private Room E Square Feet </t>
  </si>
  <si>
    <t>Semi-Private Room Square Feet</t>
  </si>
  <si>
    <t xml:space="preserve">   Total Weighted Square Footage                                        </t>
  </si>
  <si>
    <t xml:space="preserve">   Common Square Footage</t>
  </si>
  <si>
    <t>Total Resident Rooms/Bathrooms</t>
  </si>
  <si>
    <t>Gross Square Footage</t>
  </si>
  <si>
    <t xml:space="preserve">   Total Weighted Square Footage Percentage                       </t>
  </si>
  <si>
    <t>Licensed Beds</t>
  </si>
  <si>
    <t>Square Ft / Bed</t>
  </si>
  <si>
    <t>Percentage</t>
  </si>
  <si>
    <t>Allocation Area</t>
  </si>
  <si>
    <t>Allocation Square Feet</t>
  </si>
  <si>
    <t>Total Post Allocated Square Feet</t>
  </si>
  <si>
    <t>Resident Rooms / Nursing</t>
  </si>
  <si>
    <t>Therapy</t>
  </si>
  <si>
    <t>Chapel</t>
  </si>
  <si>
    <t>Nursing Admin.</t>
  </si>
  <si>
    <t>Medical Records (HIM)</t>
  </si>
  <si>
    <t>Beauty Shop</t>
  </si>
  <si>
    <t>Subtotal Allocated Square Feet</t>
  </si>
  <si>
    <t>Allocated Square Feet Percentage</t>
  </si>
  <si>
    <t>Subtotal ASF</t>
  </si>
  <si>
    <t>Total Allocated Square Feet</t>
  </si>
  <si>
    <t>Total Allocation % from Allocated Sq Ft - WSF #1</t>
  </si>
  <si>
    <t>Common Square Feet</t>
  </si>
  <si>
    <t>Total Allocated Square Feet including Common SF</t>
  </si>
  <si>
    <t>Total Allocation % from Allocated Sq Ft - WSF #2</t>
  </si>
  <si>
    <t>Total Allocated Square Feet including Common Sq Ft</t>
  </si>
  <si>
    <t>Total Allocation % from Allocated Sq Ft - WSF #3</t>
  </si>
  <si>
    <t>Total Allocation % from Allocated Sq Ft - WSF #4</t>
  </si>
  <si>
    <t>Total Allocation % from Allocated Sq Ft - WSF #5</t>
  </si>
  <si>
    <t>Schedule B-3 NF Private Pay</t>
  </si>
  <si>
    <t>RAE NF PP</t>
  </si>
  <si>
    <t>RAD NF PP</t>
  </si>
  <si>
    <t>RAC NF PP</t>
  </si>
  <si>
    <t>RAB NF PP</t>
  </si>
  <si>
    <t>RAA NF PP</t>
  </si>
  <si>
    <t>ES3 NF PP</t>
  </si>
  <si>
    <t>ES2 NF PP</t>
  </si>
  <si>
    <t>ES1 NF PP</t>
  </si>
  <si>
    <t>HE2 NF PP</t>
  </si>
  <si>
    <t>HE1 NF PP</t>
  </si>
  <si>
    <t>HD2 NF PP</t>
  </si>
  <si>
    <t>HD1 NF PP</t>
  </si>
  <si>
    <t>HC2 NF PP</t>
  </si>
  <si>
    <t>HC1 NF PP</t>
  </si>
  <si>
    <t>HB1 NF PP</t>
  </si>
  <si>
    <t>LE2 NF PP</t>
  </si>
  <si>
    <t>LE1 NF PP</t>
  </si>
  <si>
    <t>LD2 NF PP</t>
  </si>
  <si>
    <t>LD1 NF PP</t>
  </si>
  <si>
    <t>LC2 NF PP</t>
  </si>
  <si>
    <t>LC1 NF PP</t>
  </si>
  <si>
    <t>LB2 NF PP</t>
  </si>
  <si>
    <t>LB1 NF PP</t>
  </si>
  <si>
    <t>CE2 NF PP</t>
  </si>
  <si>
    <t>CE1 NF PP</t>
  </si>
  <si>
    <t>CD2 NF PP</t>
  </si>
  <si>
    <t>CD1 NF PP</t>
  </si>
  <si>
    <t>CC2 NF PP</t>
  </si>
  <si>
    <t>CC1 NF PP</t>
  </si>
  <si>
    <t>CB2 NF PP</t>
  </si>
  <si>
    <t>CB1 NF PP</t>
  </si>
  <si>
    <t>CA2 NF PP</t>
  </si>
  <si>
    <t>CA1 NF PP</t>
  </si>
  <si>
    <t>BB2 NF PP</t>
  </si>
  <si>
    <t>BB1 NF PP</t>
  </si>
  <si>
    <t>BA2 NF PP</t>
  </si>
  <si>
    <t>BA1 NF PP</t>
  </si>
  <si>
    <t>PE2 NF PP</t>
  </si>
  <si>
    <t>PE1 NF PP</t>
  </si>
  <si>
    <t>PD2 NF PP</t>
  </si>
  <si>
    <t>PD1 NF PP</t>
  </si>
  <si>
    <t>PC2 NF PP</t>
  </si>
  <si>
    <t>PC1 NF PP</t>
  </si>
  <si>
    <t>PB2 NF PP</t>
  </si>
  <si>
    <t>PB1 NF PP</t>
  </si>
  <si>
    <t>PA2 NF PP</t>
  </si>
  <si>
    <t>PA1 NF PP</t>
  </si>
  <si>
    <t>RESPITE NF PP</t>
  </si>
  <si>
    <t>AAA NF PP</t>
  </si>
  <si>
    <t>GEROPSYCH NF PP</t>
  </si>
  <si>
    <t>Schedule B-3 NF VA</t>
  </si>
  <si>
    <t>RAE NF VA</t>
  </si>
  <si>
    <t>RAD NF VA</t>
  </si>
  <si>
    <t>RAC NF VA</t>
  </si>
  <si>
    <t>RAB NF VA</t>
  </si>
  <si>
    <t>RAA NF VA</t>
  </si>
  <si>
    <t>ES3 NF VA</t>
  </si>
  <si>
    <t>ES2 NF VA</t>
  </si>
  <si>
    <t>ES1 NF VA</t>
  </si>
  <si>
    <t>HE2 NF VA</t>
  </si>
  <si>
    <t>HE1 NF VA</t>
  </si>
  <si>
    <t>HD2 NF VA</t>
  </si>
  <si>
    <t>HD1 NF VA</t>
  </si>
  <si>
    <t>HC2 NF VA</t>
  </si>
  <si>
    <t>HC1 NF VA</t>
  </si>
  <si>
    <t>HB1 NF VA</t>
  </si>
  <si>
    <t>LE2 NF VA</t>
  </si>
  <si>
    <t>LE1 NF VA</t>
  </si>
  <si>
    <t>LD2 NF VA</t>
  </si>
  <si>
    <t>LD1 NF VA</t>
  </si>
  <si>
    <t>LC2 NF VA</t>
  </si>
  <si>
    <t>LC1 NF VA</t>
  </si>
  <si>
    <t>LB2 NF VA</t>
  </si>
  <si>
    <t>LB1 NF VA</t>
  </si>
  <si>
    <t>CE2 NF VA</t>
  </si>
  <si>
    <t>CE1 NF VA</t>
  </si>
  <si>
    <t>CD2 NF VA</t>
  </si>
  <si>
    <t>CD1 NF VA</t>
  </si>
  <si>
    <t>CC2 NF VA</t>
  </si>
  <si>
    <t>CC1 NF VA</t>
  </si>
  <si>
    <t>CB2 NF VA</t>
  </si>
  <si>
    <t>CB1 NF VA</t>
  </si>
  <si>
    <t>CA2 NF VA</t>
  </si>
  <si>
    <t>CA1 NF VA</t>
  </si>
  <si>
    <t>BB2 NF VA</t>
  </si>
  <si>
    <t>BB1 NF VA</t>
  </si>
  <si>
    <t>BA2 NF VA</t>
  </si>
  <si>
    <t>BA1 NF VA</t>
  </si>
  <si>
    <t>PE2 NF VA</t>
  </si>
  <si>
    <t>PE1 NF VA</t>
  </si>
  <si>
    <t>PD2 NF VA</t>
  </si>
  <si>
    <t>PD1 NF VA</t>
  </si>
  <si>
    <t>PC2 NF VA</t>
  </si>
  <si>
    <t>PC1 NF VA</t>
  </si>
  <si>
    <t>PB2 NF VA</t>
  </si>
  <si>
    <t>PB1 NF VA</t>
  </si>
  <si>
    <t>PA2 NF VA</t>
  </si>
  <si>
    <t>PA1 NF VA</t>
  </si>
  <si>
    <t>RESPITE NF VA</t>
  </si>
  <si>
    <t>AAA NF VA</t>
  </si>
  <si>
    <t>GEROPSYCH NF VA</t>
  </si>
  <si>
    <t>Schedule B-3 NF Medicare</t>
  </si>
  <si>
    <t>RAE NF Medicare</t>
  </si>
  <si>
    <t>RAD NF Medicare</t>
  </si>
  <si>
    <t>RAC NF Medicare</t>
  </si>
  <si>
    <t>RAB NF Medicare</t>
  </si>
  <si>
    <t>RAA NF Medicare</t>
  </si>
  <si>
    <t>ES3 NF Medicare</t>
  </si>
  <si>
    <t>ES2 NF Medicare</t>
  </si>
  <si>
    <t>ES1 NF Medicare</t>
  </si>
  <si>
    <t>HE2 NF Medicare</t>
  </si>
  <si>
    <t>HE1 NF Medicare</t>
  </si>
  <si>
    <t>HD2 NF Medicare</t>
  </si>
  <si>
    <t>HD1 NF Medicare</t>
  </si>
  <si>
    <t>HC2 NF Medicare</t>
  </si>
  <si>
    <t>HC1 NF Medicare</t>
  </si>
  <si>
    <t>HB1 NF Medicare</t>
  </si>
  <si>
    <t>LE2 NF Medicare</t>
  </si>
  <si>
    <t>LE1 NF Medicare</t>
  </si>
  <si>
    <t>LD2 NF Medicare</t>
  </si>
  <si>
    <t>LD1 NF Medicare</t>
  </si>
  <si>
    <t>LC2 NF Medicare</t>
  </si>
  <si>
    <t>LC1 NF Medicare</t>
  </si>
  <si>
    <t>LB2 NF Medicare</t>
  </si>
  <si>
    <t>LB1 NF Medicare</t>
  </si>
  <si>
    <t>CE2 NF Medicare</t>
  </si>
  <si>
    <t>CE1 NF Medicare</t>
  </si>
  <si>
    <t>CD2 NF Medicare</t>
  </si>
  <si>
    <t>CD1 NF Medicare</t>
  </si>
  <si>
    <t>CC2 NF Medicare</t>
  </si>
  <si>
    <t>CC1 NF Medicare</t>
  </si>
  <si>
    <t>CB2 NF Medicare</t>
  </si>
  <si>
    <t>CB1 NF Medicare</t>
  </si>
  <si>
    <t>CA2 NF Medicare</t>
  </si>
  <si>
    <t>CA1 NF Medicare</t>
  </si>
  <si>
    <t>BB2 NF Medicare</t>
  </si>
  <si>
    <t>BB1 NF Medicare</t>
  </si>
  <si>
    <t>BA2 NF Medicare</t>
  </si>
  <si>
    <t>BA1 NF Medicare</t>
  </si>
  <si>
    <t>PE2 NF Medicare</t>
  </si>
  <si>
    <t>PE1 NF Medicare</t>
  </si>
  <si>
    <t>PD2 NF Medicare</t>
  </si>
  <si>
    <t>PD1 NF Medicare</t>
  </si>
  <si>
    <t>PC2 NF Medicare</t>
  </si>
  <si>
    <t>PC1 NF Medicare</t>
  </si>
  <si>
    <t>PB2 NF Medicare</t>
  </si>
  <si>
    <t>PB1 NF Medicare</t>
  </si>
  <si>
    <t>PA2 NF Medicare</t>
  </si>
  <si>
    <t>PA1 NF Medicare</t>
  </si>
  <si>
    <t>RESPITE NF Medicare</t>
  </si>
  <si>
    <t>AAA NF Medicare</t>
  </si>
  <si>
    <t>GEROPSYCH NF Medicare</t>
  </si>
  <si>
    <t>Schedule B-3 NF Medicaid</t>
  </si>
  <si>
    <t>RAE NF Medicaid</t>
  </si>
  <si>
    <t>RAD NF Medicaid</t>
  </si>
  <si>
    <t>RAC NF Medicaid</t>
  </si>
  <si>
    <t>RAB NF Medicaid</t>
  </si>
  <si>
    <t>RAA NF Medicaid</t>
  </si>
  <si>
    <t>ES3 NF Medicaid</t>
  </si>
  <si>
    <t>ES2 NF Medicaid</t>
  </si>
  <si>
    <t>ES1 NF Medicaid</t>
  </si>
  <si>
    <t>HE2 NF Medicaid</t>
  </si>
  <si>
    <t>HE1 NF Medicaid</t>
  </si>
  <si>
    <t>HD2 NF Medicaid</t>
  </si>
  <si>
    <t>HD1 NF Medicaid</t>
  </si>
  <si>
    <t>HC2 NF Medicaid</t>
  </si>
  <si>
    <t>HC1 NF Medicaid</t>
  </si>
  <si>
    <t>HB1 NF Medicaid</t>
  </si>
  <si>
    <t>LE2 NF Medicaid</t>
  </si>
  <si>
    <t>LE1 NF Medicaid</t>
  </si>
  <si>
    <t>LD2 NF Medicaid</t>
  </si>
  <si>
    <t>LD1 NF Medicaid</t>
  </si>
  <si>
    <t>LC2 NF Medicaid</t>
  </si>
  <si>
    <t>LC1 NF Medicaid</t>
  </si>
  <si>
    <t>LB2 NF Medicaid</t>
  </si>
  <si>
    <t>LB1 NF Medicaid</t>
  </si>
  <si>
    <t>CE2 NF Medicaid</t>
  </si>
  <si>
    <t>CE1 NF Medicaid</t>
  </si>
  <si>
    <t>CD2 NF Medicaid</t>
  </si>
  <si>
    <t>CD1 NF Medicaid</t>
  </si>
  <si>
    <t>CC2 NF Medicaid</t>
  </si>
  <si>
    <t>CC1 NF Medicaid</t>
  </si>
  <si>
    <t>CB2 NF Medicaid</t>
  </si>
  <si>
    <t>CB1 NF Medicaid</t>
  </si>
  <si>
    <t>CA2 NF Medicaid</t>
  </si>
  <si>
    <t>CA1 NF Medicaid</t>
  </si>
  <si>
    <t>BB2 NF Medicaid</t>
  </si>
  <si>
    <t>BB1 NF Medicaid</t>
  </si>
  <si>
    <t>BA2 NF Medicaid</t>
  </si>
  <si>
    <t>BA1 NF Medicaid</t>
  </si>
  <si>
    <t>PE2 NF Medicaid</t>
  </si>
  <si>
    <t>PE1 NF Medicaid</t>
  </si>
  <si>
    <t>PD2 NF Medicaid</t>
  </si>
  <si>
    <t>PD1 NF Medicaid</t>
  </si>
  <si>
    <t>PC2 NF Medicaid</t>
  </si>
  <si>
    <t>PC1 NF Medicaid</t>
  </si>
  <si>
    <t>PB2 NF Medicaid</t>
  </si>
  <si>
    <t>PB1 NF Medicaid</t>
  </si>
  <si>
    <t>PA2 NF Medicaid</t>
  </si>
  <si>
    <t>PA1 NF Medicaid</t>
  </si>
  <si>
    <t>RESPITE NF Medicaid</t>
  </si>
  <si>
    <t>AAA NF Medicaid</t>
  </si>
  <si>
    <t>GEROPSYCH NF Medicaid</t>
  </si>
  <si>
    <t>Schedule B-3 Other</t>
  </si>
  <si>
    <t>BC Medicaid</t>
  </si>
  <si>
    <t>BC PP</t>
  </si>
  <si>
    <t>AL</t>
  </si>
  <si>
    <t>BC ACUP Costs</t>
  </si>
  <si>
    <t>BC Other Costs</t>
  </si>
  <si>
    <t>AL ACUP Costs</t>
  </si>
  <si>
    <t>AL Other Costs</t>
  </si>
  <si>
    <t>Hospital ACUP Costs</t>
  </si>
  <si>
    <t>Hospital Other Costs</t>
  </si>
  <si>
    <t>Other ACUP Costs</t>
  </si>
  <si>
    <t>Therapies FB NF Costs</t>
  </si>
  <si>
    <t>Therapies Salaries NF Costs</t>
  </si>
  <si>
    <t>Therapies Other NF Costs</t>
  </si>
  <si>
    <t>Nursing Salaries NF Costs</t>
  </si>
  <si>
    <t>Nursing FB NF Costs</t>
  </si>
  <si>
    <t>Nursing Drugs &amp; Supplies NF Costs</t>
  </si>
  <si>
    <t>Nursing Other NF Costs</t>
  </si>
  <si>
    <t>Geropsych Salaries NF Costs</t>
  </si>
  <si>
    <t>Geropsych FB NF Costs</t>
  </si>
  <si>
    <t>Geropsych Drugs &amp; Supplies NF Costs</t>
  </si>
  <si>
    <t>Food &amp; Dietary Supplements NF Costs</t>
  </si>
  <si>
    <t>Laundry Salaries NF Costs</t>
  </si>
  <si>
    <t>Laundry FB NF Costs</t>
  </si>
  <si>
    <t>Laundry Other NF Costs</t>
  </si>
  <si>
    <t>Social Services Salaries NF Costs</t>
  </si>
  <si>
    <t>Social Services FB NF Costs</t>
  </si>
  <si>
    <t>Social Services Other NF Costs</t>
  </si>
  <si>
    <t>Activities Salaries NF Costs</t>
  </si>
  <si>
    <t>Activities FB NF Costs</t>
  </si>
  <si>
    <t>Activities Other NF Costs</t>
  </si>
  <si>
    <t>Administration Salaries NF Costs</t>
  </si>
  <si>
    <t>Administration FB NF Costs</t>
  </si>
  <si>
    <t>Malpractice Insurance NF Costs</t>
  </si>
  <si>
    <t>Administration Other NF Costs</t>
  </si>
  <si>
    <t>Chaplain Salaries NF Costs</t>
  </si>
  <si>
    <t>Chaplain FB NF Costs</t>
  </si>
  <si>
    <t>Chaplain Other NF Costs</t>
  </si>
  <si>
    <t>Pharmacy Other NF Costs</t>
  </si>
  <si>
    <t>Plant Salaries NF Costs</t>
  </si>
  <si>
    <t>Plant FB NF Costs</t>
  </si>
  <si>
    <t>Utilities NF Costs</t>
  </si>
  <si>
    <t>Plant Other NF Costs</t>
  </si>
  <si>
    <t>Housekeeping Salaries NF Costs</t>
  </si>
  <si>
    <t>Housekeeping FB NF Costs</t>
  </si>
  <si>
    <t>Housekeeping Other NF Costs</t>
  </si>
  <si>
    <t>Dietary Salaries NF Costs</t>
  </si>
  <si>
    <t>Dietary FB NF Costs</t>
  </si>
  <si>
    <t>Dietary Other NF Costs</t>
  </si>
  <si>
    <t>Medical Records Salaries NF Costs</t>
  </si>
  <si>
    <t>Medical Records FB NF Costs</t>
  </si>
  <si>
    <t>Medical Records Other NF Costs</t>
  </si>
  <si>
    <t>Property NF Costs</t>
  </si>
  <si>
    <t>11</t>
  </si>
  <si>
    <t>12</t>
  </si>
  <si>
    <t>16</t>
  </si>
  <si>
    <t>17</t>
  </si>
  <si>
    <t>If yes, make the appropriate adjustments on Schedule D-1.</t>
  </si>
  <si>
    <t>If yes, schedule the Medicare Part D supplies on a separate sheet and make the appropriate adjustments on Schedule D-1.</t>
  </si>
  <si>
    <t xml:space="preserve">Are there any withdrawals from funded depreciation (Schedule F-1)?  </t>
  </si>
  <si>
    <t>18</t>
  </si>
  <si>
    <t>If the rate is not all inclusive, schedule the detail of the direct contract staffing and / or consultants, identifying the costs, on a separate sheet and make the appropriate reassignment to administration on Schedule D-1.</t>
  </si>
  <si>
    <t>* Other</t>
  </si>
  <si>
    <t>Schedule W Reconcile</t>
  </si>
  <si>
    <t>Total Sq. Ft.</t>
  </si>
  <si>
    <t>Sq. Ft. per Bed</t>
  </si>
  <si>
    <t>Total Resident Sq. Ft.</t>
  </si>
  <si>
    <t>Total Resident Rooms</t>
  </si>
  <si>
    <t>HB2 NF PP</t>
  </si>
  <si>
    <t>HB2 NF VA</t>
  </si>
  <si>
    <t>HB2 NF Medicare</t>
  </si>
  <si>
    <t>HB2 NF Medicaid</t>
  </si>
  <si>
    <t>Indirect</t>
  </si>
  <si>
    <t>Schedule D-1 &amp; D-2</t>
  </si>
  <si>
    <t>Schedule C-2c</t>
  </si>
  <si>
    <t>Schedule C-2i</t>
  </si>
  <si>
    <t>Schedule C-2l</t>
  </si>
  <si>
    <t>Schedule C-2m</t>
  </si>
  <si>
    <t>Schedule W</t>
  </si>
  <si>
    <t>Cost Center Drop-down List</t>
  </si>
  <si>
    <t>Cost Component Drop-Down List</t>
  </si>
  <si>
    <t>Allocation</t>
  </si>
  <si>
    <t>13</t>
  </si>
  <si>
    <t>19</t>
  </si>
  <si>
    <t>32</t>
  </si>
  <si>
    <t>34</t>
  </si>
  <si>
    <t>Do you charge families for days after discharge for storage of personal belongings?</t>
  </si>
  <si>
    <t>Current Year Additions</t>
  </si>
  <si>
    <t>Current Year Deletions (report as negative amount)</t>
  </si>
  <si>
    <t>Interest income from a fund not qualifying as funded depreciation. (Schedule F)</t>
  </si>
  <si>
    <t>% of Payment to Organization</t>
  </si>
  <si>
    <t>Payment Type</t>
  </si>
  <si>
    <t>List Values</t>
  </si>
  <si>
    <t>Taxes &amp; Specials</t>
  </si>
  <si>
    <t>Malpractice Ins.</t>
  </si>
  <si>
    <t>Food &amp; Supplemnt</t>
  </si>
  <si>
    <t>Nursing &amp; Geropsych</t>
  </si>
  <si>
    <t>Nursing Salaries</t>
  </si>
  <si>
    <t>Therapy Salaries</t>
  </si>
  <si>
    <t>Allocation Wkst Amount</t>
  </si>
  <si>
    <t>Geropsych Other Total Costs</t>
  </si>
  <si>
    <t>Geropsych Other Reclass</t>
  </si>
  <si>
    <t>Geropsych Other Adjust</t>
  </si>
  <si>
    <t>Geropsych Other Net Costs</t>
  </si>
  <si>
    <t>Geropsych Other NF Costs</t>
  </si>
  <si>
    <t>Individual #1</t>
  </si>
  <si>
    <t>Individual #2</t>
  </si>
  <si>
    <t>Individual #3</t>
  </si>
  <si>
    <t>Individual #4</t>
  </si>
  <si>
    <t>Administration Total $</t>
  </si>
  <si>
    <t>Administration Total Hours</t>
  </si>
  <si>
    <t>Administration NF $</t>
  </si>
  <si>
    <t>Administration NF Hours</t>
  </si>
  <si>
    <t>Questionnaire</t>
  </si>
  <si>
    <t>Routine hair and personal hygiene items, medically necessary, and durable medical equipment.</t>
  </si>
  <si>
    <t>Allocation Wkst Name</t>
  </si>
  <si>
    <t>SFN 137 (Rev. 05-22)</t>
  </si>
  <si>
    <t>Supporting Documentation Type</t>
  </si>
  <si>
    <t>Additional Square Footage</t>
  </si>
  <si>
    <t>C-1 Allocation Method</t>
  </si>
  <si>
    <t>Land</t>
  </si>
  <si>
    <t>Total Project Costs</t>
  </si>
  <si>
    <t>NURSING FACILITY COST REPORT-SCHEDULE J / DEPRECIATION &amp; PROJECT COSTS DETAIL</t>
  </si>
  <si>
    <t>Project Description 2)</t>
  </si>
  <si>
    <t>depreciation schedule</t>
  </si>
  <si>
    <t>invoices</t>
  </si>
  <si>
    <t>audited financials</t>
  </si>
  <si>
    <t>other</t>
  </si>
  <si>
    <t>Date Completed &amp; Placed Into Service</t>
  </si>
  <si>
    <t>Total FRV Project Costs</t>
  </si>
  <si>
    <t>Total FRV Costs/Bed</t>
  </si>
  <si>
    <t xml:space="preserve">Property C-2a                                                          </t>
  </si>
  <si>
    <t>NURSING FACILITY COST REPORT-SCHEDULE B-2c / NON-BILLABLE CENSUS DATA</t>
  </si>
  <si>
    <t>Total Days Less LOA Days</t>
  </si>
  <si>
    <t>Reclass Leave Days</t>
  </si>
  <si>
    <t>Total Days w/ Reclass</t>
  </si>
  <si>
    <t>Average Relative Weight per Day</t>
  </si>
  <si>
    <t>NURSING FACILITY COST REPORT-SCHEDULE B-2S / SUMMARY CENSUS DATA</t>
  </si>
  <si>
    <t>If yes, provide a reconciliation and schedule of G/L accounts used for Therapy charges delineated between inpatient and outpatient.</t>
  </si>
  <si>
    <t>Indvl #1 1a</t>
  </si>
  <si>
    <t>Indvl #1 1b</t>
  </si>
  <si>
    <t>Indvl #1 1c</t>
  </si>
  <si>
    <t>Indvl #1 1d</t>
  </si>
  <si>
    <t>Indvl #1 1e</t>
  </si>
  <si>
    <t>Indvl #1 1f</t>
  </si>
  <si>
    <t>Indvl #1 1g</t>
  </si>
  <si>
    <t>Indvl #1 1h</t>
  </si>
  <si>
    <t>Indvl #1 1i</t>
  </si>
  <si>
    <t>Indvl #1 3a</t>
  </si>
  <si>
    <t>Indvl #1 3b</t>
  </si>
  <si>
    <t>Indvl #1 Total</t>
  </si>
  <si>
    <t>Indvl #2 1a</t>
  </si>
  <si>
    <t>Indvl #2 1b</t>
  </si>
  <si>
    <t>Indvl #2 1c</t>
  </si>
  <si>
    <t>Indvl #2 1d</t>
  </si>
  <si>
    <t>Indvl #2 1e</t>
  </si>
  <si>
    <t>Indvl #2 1f</t>
  </si>
  <si>
    <t>Indvl #2 1g</t>
  </si>
  <si>
    <t>Indvl #2 1h</t>
  </si>
  <si>
    <t>Indvl #2 1i</t>
  </si>
  <si>
    <t>Indvl #2 3a</t>
  </si>
  <si>
    <t>Indvl #2 3b</t>
  </si>
  <si>
    <t>Indvl #2 Total</t>
  </si>
  <si>
    <t>Indvl #3 1a</t>
  </si>
  <si>
    <t>Indvl #3 1b</t>
  </si>
  <si>
    <t>Indvl #3 1c</t>
  </si>
  <si>
    <t>Indvl #3 1d</t>
  </si>
  <si>
    <t>Indvl #3 1e</t>
  </si>
  <si>
    <t>Indvl #3 1f</t>
  </si>
  <si>
    <t>Indvl #3 1g</t>
  </si>
  <si>
    <t>Indvl #3 1h</t>
  </si>
  <si>
    <t>Indvl #3 1i</t>
  </si>
  <si>
    <t>Indvl #3 3a</t>
  </si>
  <si>
    <t>Indvl #3 3b</t>
  </si>
  <si>
    <t>Indvl #3 Total</t>
  </si>
  <si>
    <t>Indvl #4 1a</t>
  </si>
  <si>
    <t>Indvl #4 1b</t>
  </si>
  <si>
    <t>Indvl #4 1c</t>
  </si>
  <si>
    <t>Indvl #4 1d</t>
  </si>
  <si>
    <t>Indvl #4 1e</t>
  </si>
  <si>
    <t>Indvl #4 1f</t>
  </si>
  <si>
    <t>Indvl #4 1g</t>
  </si>
  <si>
    <t>Indvl #4 1h</t>
  </si>
  <si>
    <t>Indvl #4 1i</t>
  </si>
  <si>
    <t>Indvl #4 3a</t>
  </si>
  <si>
    <t>Indvl #4 3b</t>
  </si>
  <si>
    <t>Indvl #4 Total</t>
  </si>
  <si>
    <t>Pass Through Costs</t>
  </si>
  <si>
    <t>Total Property &amp; Pass Through Costs</t>
  </si>
  <si>
    <t>NURSING FACILITY COST REPORT-SCHEDULE C-2n / ALLOCATION  OF DIETARY COSTS</t>
  </si>
  <si>
    <r>
      <t xml:space="preserve">Food &amp; Dietary Supplements </t>
    </r>
    <r>
      <rPr>
        <vertAlign val="subscript"/>
        <sz val="12"/>
        <rFont val="Arial"/>
        <family val="2"/>
      </rPr>
      <t>1)</t>
    </r>
  </si>
  <si>
    <t xml:space="preserve">Private Room F Square Feet </t>
  </si>
  <si>
    <t xml:space="preserve">Private Room G Square Feet </t>
  </si>
  <si>
    <t xml:space="preserve">Private Room H Square Feet </t>
  </si>
  <si>
    <t>C-2n</t>
  </si>
  <si>
    <t>Allocation of Dietary Costs</t>
  </si>
  <si>
    <t>Non-billable Census Data</t>
  </si>
  <si>
    <t>B-2s</t>
  </si>
  <si>
    <t>Summary Census Data</t>
  </si>
  <si>
    <t xml:space="preserve">Number of in-house days provided by receiving facility </t>
  </si>
  <si>
    <t xml:space="preserve">Non-Billable Census Data </t>
  </si>
  <si>
    <t>Telephone income.</t>
  </si>
  <si>
    <t>If yes, provide support for the changes with the rooms labeled and square footage per room identifying total square footage, storage areas, hallways, mechanical room square footage, total resident room square footage, on the spreadsheet detailing square footage for Schedule W.</t>
  </si>
  <si>
    <t>Passthrough Costs</t>
  </si>
  <si>
    <t xml:space="preserve">Passthrough C-2a                                                          </t>
  </si>
  <si>
    <t>Weighted Square Footage #1</t>
  </si>
  <si>
    <t>Weighted Square Footage #2</t>
  </si>
  <si>
    <t>Weighted Square Footage #3</t>
  </si>
  <si>
    <t>Weighted Square Footage #4</t>
  </si>
  <si>
    <t>Weighted Square Footage #5</t>
  </si>
  <si>
    <t>Weighted Square Footage Total</t>
  </si>
  <si>
    <t>2)  Projects must meet $1,000 per licensed bed minimum total.</t>
  </si>
  <si>
    <t>Project Costs Detail</t>
  </si>
  <si>
    <t>(Must be direct costed)</t>
  </si>
  <si>
    <t>Nursing Fringe</t>
  </si>
  <si>
    <t>Food &amp; Dietary Supp</t>
  </si>
  <si>
    <t>C-1 Food</t>
  </si>
  <si>
    <t>Nursing Costs Reconcile</t>
  </si>
  <si>
    <t>Administration Costs Reconcile</t>
  </si>
  <si>
    <t>Plant Costs Reconcile</t>
  </si>
  <si>
    <t>Housekeeping Costs Reconcile</t>
  </si>
  <si>
    <t>Schedule C-2n</t>
  </si>
  <si>
    <t>Dietary Costs Reconcile</t>
  </si>
  <si>
    <t>Admin Salaries</t>
  </si>
  <si>
    <t>Admin Fringes</t>
  </si>
  <si>
    <t>Malpractice</t>
  </si>
  <si>
    <t>Admin Other</t>
  </si>
  <si>
    <t>38.</t>
  </si>
  <si>
    <t>39.</t>
  </si>
  <si>
    <t>40.</t>
  </si>
  <si>
    <t>Nursing Salaries C-2c</t>
  </si>
  <si>
    <t>Nursing Fringe Benefits C-2c</t>
  </si>
  <si>
    <t>Nursing Drugs &amp; Supplies C-2c</t>
  </si>
  <si>
    <t>Nursing Other Costs C-2c</t>
  </si>
  <si>
    <t>Food &amp; Dietary Supplements C-2n</t>
  </si>
  <si>
    <t>Administration Salaries C-2i</t>
  </si>
  <si>
    <t>Administration Fringe Benefits C-2i</t>
  </si>
  <si>
    <t>Malpractice C-2i</t>
  </si>
  <si>
    <t>Administration Other Costs C-2i</t>
  </si>
  <si>
    <t>If Line 4 is five percent or greater, non-resident costs must be included on Schedule C-4 as non-LTC and a portion of administration costs must be allocated to non-resident activities on Schedule C-1.</t>
  </si>
  <si>
    <t>Note:  If administration allocation is made using the Revenue Allocation method, costs for the non-resident related activities must be included on</t>
  </si>
  <si>
    <t>Administration costs allocated to non-resident related activities must be allocated between salaries, fringes and other costs, and then entered on Schedule D-1.</t>
  </si>
  <si>
    <t>Enter gross revenues of each non-resident related activity and nursing facility, and total gross revenues on Line 7.</t>
  </si>
  <si>
    <t>Determine percent of each activity to total revenues on Line 8.</t>
  </si>
  <si>
    <t>Less Administration Adjustments from Schedule D</t>
  </si>
  <si>
    <t>Admissions/Discharges</t>
  </si>
  <si>
    <t>Total Food &amp; Dietary Supplement Costs</t>
  </si>
  <si>
    <t>Respite care or hospice inpatient respite care</t>
  </si>
  <si>
    <t>33.a</t>
  </si>
  <si>
    <t>33.b</t>
  </si>
  <si>
    <t>Are there any changes to total square footage?</t>
  </si>
  <si>
    <t>Are there any square footage changes in usage of rooms, offices or other space?</t>
  </si>
  <si>
    <t>If yes, provide support for the changes on the spreadsheet detailing square footage for Schedule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</si>
</sst>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lt;=9999999]###\-####;\(###\)\ ###\-####"/>
    <numFmt numFmtId="165" formatCode="_(* #,##0_);_(* \(#,##0\);_(* &quot;-&quot;??_);_(@_)"/>
    <numFmt numFmtId="166" formatCode="_(&quot;$&quot;* #,##0_);_(&quot;$&quot;* \(#,##0\);_(&quot;$&quot;* &quot;-&quot;??_);_(@_)"/>
    <numFmt numFmtId="167" formatCode="0.0000%"/>
    <numFmt numFmtId="168" formatCode="0_);\(0\)"/>
    <numFmt numFmtId="169" formatCode="mm/dd/yy;@"/>
    <numFmt numFmtId="170" formatCode="0.000%"/>
    <numFmt numFmtId="171" formatCode="#,##0.0_);\(#,##0.0\)"/>
    <numFmt numFmtId="172" formatCode="0.0000_)"/>
  </numFmts>
  <fonts count="33" x14ac:knownFonts="1">
    <font>
      <sz val="11"/>
      <color theme="1"/>
      <name val="Segoe UI"/>
      <family val="2"/>
    </font>
    <font>
      <sz val="12"/>
      <name val="Arial"/>
      <family val="2"/>
    </font>
    <font>
      <b/>
      <sz val="12"/>
      <name val="Arial"/>
      <family val="2"/>
    </font>
    <font>
      <sz val="12"/>
      <name val="Arial"/>
      <family val="2"/>
    </font>
    <font>
      <sz val="11"/>
      <name val="Arial"/>
      <family val="2"/>
    </font>
    <font>
      <sz val="10"/>
      <name val="Arial"/>
      <family val="2"/>
    </font>
    <font>
      <sz val="12"/>
      <name val="Times New Roman"/>
      <family val="1"/>
    </font>
    <font>
      <sz val="11"/>
      <name val="Segoe UI"/>
      <family val="2"/>
    </font>
    <font>
      <b/>
      <sz val="10"/>
      <name val="Arial"/>
      <family val="2"/>
    </font>
    <font>
      <u/>
      <sz val="9.85"/>
      <color indexed="12"/>
      <name val="Arial"/>
      <family val="2"/>
    </font>
    <font>
      <sz val="9.85"/>
      <color indexed="12"/>
      <name val="Arial"/>
      <family val="2"/>
    </font>
    <font>
      <sz val="9"/>
      <name val="Arial"/>
      <family val="2"/>
    </font>
    <font>
      <sz val="10"/>
      <name val="Comic Sans MS"/>
      <family val="4"/>
    </font>
    <font>
      <sz val="9"/>
      <color indexed="81"/>
      <name val="Tahoma"/>
      <family val="2"/>
    </font>
    <font>
      <sz val="8"/>
      <name val="Arial"/>
      <family val="2"/>
    </font>
    <font>
      <sz val="12"/>
      <color theme="1"/>
      <name val="Arial"/>
      <family val="2"/>
    </font>
    <font>
      <sz val="12"/>
      <color rgb="FFFF0000"/>
      <name val="Arial"/>
      <family val="2"/>
    </font>
    <font>
      <b/>
      <sz val="8"/>
      <name val="Arial"/>
      <family val="2"/>
    </font>
    <font>
      <sz val="11"/>
      <color theme="1"/>
      <name val="Calibri"/>
      <family val="2"/>
      <scheme val="minor"/>
    </font>
    <font>
      <vertAlign val="subscript"/>
      <sz val="12"/>
      <name val="Arial"/>
      <family val="2"/>
    </font>
    <font>
      <u/>
      <sz val="12"/>
      <name val="Arial"/>
      <family val="2"/>
    </font>
    <font>
      <vertAlign val="subscript"/>
      <sz val="10"/>
      <name val="Arial"/>
      <family val="2"/>
    </font>
    <font>
      <b/>
      <sz val="9"/>
      <name val="Arial"/>
      <family val="2"/>
    </font>
    <font>
      <sz val="12"/>
      <color indexed="8"/>
      <name val="Arial"/>
      <family val="2"/>
    </font>
    <font>
      <sz val="14"/>
      <name val="Arial"/>
      <family val="2"/>
    </font>
    <font>
      <sz val="11"/>
      <color theme="1"/>
      <name val="Arial"/>
      <family val="2"/>
    </font>
    <font>
      <b/>
      <sz val="14"/>
      <color theme="1"/>
      <name val="Calibri"/>
      <family val="2"/>
      <scheme val="minor"/>
    </font>
    <font>
      <i/>
      <sz val="12"/>
      <name val="Arial"/>
      <family val="2"/>
    </font>
    <font>
      <b/>
      <sz val="12"/>
      <color theme="1"/>
      <name val="Arial"/>
      <family val="2"/>
    </font>
    <font>
      <sz val="11"/>
      <color theme="3"/>
      <name val="Segoe UI"/>
      <family val="2"/>
    </font>
    <font>
      <sz val="11"/>
      <color theme="1"/>
      <name val="Segoe UI"/>
      <family val="2"/>
    </font>
    <font>
      <sz val="12"/>
      <name val="Arial"/>
      <family val="2"/>
    </font>
    <font>
      <sz val="10"/>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14996795556505021"/>
        <bgColor indexed="8"/>
      </patternFill>
    </fill>
    <fill>
      <patternFill patternType="solid">
        <fgColor theme="0" tint="-4.9989318521683403E-2"/>
        <bgColor indexed="64"/>
      </patternFill>
    </fill>
    <fill>
      <patternFill patternType="solid">
        <fgColor rgb="FFF0F0F0"/>
        <bgColor indexed="64"/>
      </patternFill>
    </fill>
  </fills>
  <borders count="268">
    <border>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auto="1"/>
      </right>
      <top style="thin">
        <color auto="1"/>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auto="1"/>
      </top>
      <bottom/>
      <diagonal/>
    </border>
    <border>
      <left style="thin">
        <color indexed="64"/>
      </left>
      <right/>
      <top style="thin">
        <color indexed="8"/>
      </top>
      <bottom/>
      <diagonal/>
    </border>
    <border>
      <left/>
      <right/>
      <top/>
      <bottom style="thin">
        <color auto="1"/>
      </bottom>
      <diagonal/>
    </border>
    <border>
      <left style="thin">
        <color indexed="64"/>
      </left>
      <right/>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bottom/>
      <diagonal/>
    </border>
    <border>
      <left style="thin">
        <color indexed="64"/>
      </left>
      <right/>
      <top/>
      <bottom style="thin">
        <color auto="1"/>
      </bottom>
      <diagonal/>
    </border>
    <border>
      <left/>
      <right style="thin">
        <color indexed="64"/>
      </right>
      <top/>
      <bottom style="thin">
        <color indexed="64"/>
      </bottom>
      <diagonal/>
    </border>
    <border>
      <left/>
      <right style="thin">
        <color indexed="64"/>
      </right>
      <top/>
      <bottom style="thin">
        <color indexed="8"/>
      </bottom>
      <diagonal/>
    </border>
    <border>
      <left/>
      <right/>
      <top style="thin">
        <color indexed="64"/>
      </top>
      <bottom style="thin">
        <color indexed="8"/>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style="thin">
        <color indexed="64"/>
      </top>
      <bottom/>
      <diagonal/>
    </border>
    <border>
      <left style="thin">
        <color indexed="8"/>
      </left>
      <right/>
      <top style="thin">
        <color indexed="8"/>
      </top>
      <bottom style="thin">
        <color indexed="64"/>
      </bottom>
      <diagonal/>
    </border>
    <border>
      <left style="thin">
        <color indexed="64"/>
      </left>
      <right style="thin">
        <color indexed="8"/>
      </right>
      <top style="thin">
        <color indexed="64"/>
      </top>
      <bottom style="double">
        <color indexed="8"/>
      </bottom>
      <diagonal/>
    </border>
    <border>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indexed="8"/>
      </left>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bottom/>
      <diagonal/>
    </border>
    <border>
      <left style="thin">
        <color auto="1"/>
      </left>
      <right/>
      <top/>
      <bottom/>
      <diagonal/>
    </border>
    <border>
      <left/>
      <right style="thin">
        <color indexed="8"/>
      </right>
      <top style="thin">
        <color indexed="64"/>
      </top>
      <bottom/>
      <diagonal/>
    </border>
    <border>
      <left style="thin">
        <color indexed="8"/>
      </left>
      <right style="thin">
        <color indexed="8"/>
      </right>
      <top/>
      <bottom style="thin">
        <color indexed="8"/>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style="thin">
        <color indexed="8"/>
      </bottom>
      <diagonal/>
    </border>
    <border>
      <left style="thin">
        <color auto="1"/>
      </left>
      <right style="thin">
        <color auto="1"/>
      </right>
      <top style="thin">
        <color auto="1"/>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thin">
        <color indexed="8"/>
      </right>
      <top style="thin">
        <color indexed="8"/>
      </top>
      <bottom style="double">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8"/>
      </top>
      <bottom style="double">
        <color indexed="8"/>
      </bottom>
      <diagonal/>
    </border>
    <border>
      <left/>
      <right style="thin">
        <color indexed="8"/>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indexed="8"/>
      </right>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top/>
      <bottom style="thin">
        <color indexed="8"/>
      </bottom>
      <diagonal/>
    </border>
    <border>
      <left/>
      <right style="thin">
        <color indexed="8"/>
      </right>
      <top/>
      <bottom style="thin">
        <color indexed="64"/>
      </bottom>
      <diagonal/>
    </border>
    <border>
      <left/>
      <right style="thin">
        <color indexed="8"/>
      </right>
      <top/>
      <bottom style="thin">
        <color indexed="8"/>
      </bottom>
      <diagonal/>
    </border>
    <border>
      <left style="thin">
        <color indexed="64"/>
      </left>
      <right/>
      <top/>
      <bottom style="thin">
        <color indexed="8"/>
      </bottom>
      <diagonal/>
    </border>
    <border>
      <left style="thin">
        <color auto="1"/>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right style="thin">
        <color indexed="64"/>
      </right>
      <top/>
      <bottom style="thin">
        <color indexed="8"/>
      </bottom>
      <diagonal/>
    </border>
    <border>
      <left style="thin">
        <color indexed="8"/>
      </left>
      <right style="thin">
        <color indexed="64"/>
      </right>
      <top style="thin">
        <color indexed="64"/>
      </top>
      <bottom style="thin">
        <color indexed="64"/>
      </bottom>
      <diagonal/>
    </border>
    <border>
      <left/>
      <right style="thin">
        <color indexed="64"/>
      </right>
      <top style="thin">
        <color indexed="8"/>
      </top>
      <bottom style="thin">
        <color indexed="8"/>
      </bottom>
      <diagonal/>
    </border>
    <border>
      <left/>
      <right/>
      <top/>
      <bottom style="thin">
        <color indexed="64"/>
      </bottom>
      <diagonal/>
    </border>
    <border>
      <left style="thin">
        <color indexed="8"/>
      </left>
      <right style="thin">
        <color indexed="8"/>
      </right>
      <top/>
      <bottom style="double">
        <color indexed="8"/>
      </bottom>
      <diagonal/>
    </border>
    <border>
      <left style="thin">
        <color indexed="8"/>
      </left>
      <right style="thin">
        <color indexed="8"/>
      </right>
      <top style="thin">
        <color indexed="64"/>
      </top>
      <bottom style="double">
        <color indexed="64"/>
      </bottom>
      <diagonal/>
    </border>
    <border>
      <left/>
      <right style="thin">
        <color auto="1"/>
      </right>
      <top style="thin">
        <color indexed="64"/>
      </top>
      <bottom style="thin">
        <color auto="1"/>
      </bottom>
      <diagonal/>
    </border>
    <border>
      <left style="thin">
        <color indexed="8"/>
      </left>
      <right style="thin">
        <color indexed="64"/>
      </right>
      <top style="thin">
        <color indexed="64"/>
      </top>
      <bottom style="double">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style="double">
        <color indexed="8"/>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thin">
        <color indexed="8"/>
      </right>
      <top style="thin">
        <color indexed="64"/>
      </top>
      <bottom style="double">
        <color indexed="64"/>
      </bottom>
      <diagonal/>
    </border>
    <border>
      <left style="thin">
        <color indexed="8"/>
      </left>
      <right style="thin">
        <color indexed="64"/>
      </right>
      <top/>
      <bottom style="double">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style="thin">
        <color indexed="64"/>
      </right>
      <top style="thin">
        <color indexed="64"/>
      </top>
      <bottom style="thin">
        <color indexed="8"/>
      </bottom>
      <diagonal/>
    </border>
    <border>
      <left style="thin">
        <color indexed="8"/>
      </left>
      <right style="thin">
        <color indexed="64"/>
      </right>
      <top style="thin">
        <color indexed="8"/>
      </top>
      <bottom/>
      <diagonal/>
    </border>
    <border>
      <left style="thin">
        <color indexed="8"/>
      </left>
      <right/>
      <top/>
      <bottom style="double">
        <color indexed="8"/>
      </bottom>
      <diagonal/>
    </border>
    <border>
      <left style="thin">
        <color indexed="8"/>
      </left>
      <right style="thin">
        <color indexed="64"/>
      </right>
      <top style="thin">
        <color indexed="8"/>
      </top>
      <bottom style="double">
        <color indexed="8"/>
      </bottom>
      <diagonal/>
    </border>
    <border>
      <left/>
      <right/>
      <top style="double">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double">
        <color indexed="8"/>
      </bottom>
      <diagonal/>
    </border>
    <border>
      <left style="thin">
        <color auto="1"/>
      </left>
      <right/>
      <top style="thin">
        <color auto="1"/>
      </top>
      <bottom style="thin">
        <color auto="1"/>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8"/>
      </right>
      <top/>
      <bottom style="double">
        <color indexed="8"/>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64"/>
      </top>
      <bottom style="double">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style="thin">
        <color auto="1"/>
      </right>
      <top style="thin">
        <color indexed="8"/>
      </top>
      <bottom style="thin">
        <color indexed="8"/>
      </bottom>
      <diagonal/>
    </border>
    <border>
      <left style="thin">
        <color indexed="64"/>
      </left>
      <right/>
      <top style="thin">
        <color auto="1"/>
      </top>
      <bottom style="thin">
        <color indexed="8"/>
      </bottom>
      <diagonal/>
    </border>
    <border>
      <left style="thin">
        <color indexed="64"/>
      </left>
      <right style="thin">
        <color indexed="8"/>
      </right>
      <top style="thin">
        <color indexed="8"/>
      </top>
      <bottom/>
      <diagonal/>
    </border>
    <border>
      <left/>
      <right style="thin">
        <color auto="1"/>
      </right>
      <top/>
      <bottom/>
      <diagonal/>
    </border>
    <border>
      <left/>
      <right style="thin">
        <color auto="1"/>
      </right>
      <top/>
      <bottom style="thin">
        <color auto="1"/>
      </bottom>
      <diagonal/>
    </border>
    <border>
      <left style="thin">
        <color indexed="64"/>
      </left>
      <right style="thin">
        <color indexed="64"/>
      </right>
      <top style="thin">
        <color auto="1"/>
      </top>
      <bottom style="thin">
        <color indexed="64"/>
      </bottom>
      <diagonal/>
    </border>
    <border>
      <left style="medium">
        <color rgb="FF087482"/>
      </left>
      <right/>
      <top style="medium">
        <color rgb="FF087482"/>
      </top>
      <bottom style="thin">
        <color auto="1"/>
      </bottom>
      <diagonal/>
    </border>
    <border>
      <left/>
      <right style="medium">
        <color rgb="FF087482"/>
      </right>
      <top style="medium">
        <color rgb="FF087482"/>
      </top>
      <bottom style="thin">
        <color indexed="64"/>
      </bottom>
      <diagonal/>
    </border>
    <border>
      <left style="medium">
        <color rgb="FF087482"/>
      </left>
      <right style="thin">
        <color indexed="64"/>
      </right>
      <top/>
      <bottom/>
      <diagonal/>
    </border>
    <border>
      <left/>
      <right style="medium">
        <color rgb="FF087482"/>
      </right>
      <top/>
      <bottom/>
      <diagonal/>
    </border>
    <border>
      <left/>
      <right style="medium">
        <color rgb="FF087482"/>
      </right>
      <top/>
      <bottom style="thin">
        <color indexed="64"/>
      </bottom>
      <diagonal/>
    </border>
    <border>
      <left style="medium">
        <color rgb="FF087482"/>
      </left>
      <right/>
      <top style="thin">
        <color auto="1"/>
      </top>
      <bottom style="medium">
        <color rgb="FF087482"/>
      </bottom>
      <diagonal/>
    </border>
    <border>
      <left/>
      <right style="medium">
        <color rgb="FF087482"/>
      </right>
      <top style="thin">
        <color auto="1"/>
      </top>
      <bottom style="medium">
        <color rgb="FF087482"/>
      </bottom>
      <diagonal/>
    </border>
    <border>
      <left style="medium">
        <color rgb="FF087482"/>
      </left>
      <right/>
      <top style="medium">
        <color rgb="FF087482"/>
      </top>
      <bottom/>
      <diagonal/>
    </border>
    <border>
      <left/>
      <right/>
      <top style="medium">
        <color rgb="FF087482"/>
      </top>
      <bottom/>
      <diagonal/>
    </border>
    <border>
      <left/>
      <right style="medium">
        <color rgb="FF087482"/>
      </right>
      <top style="medium">
        <color rgb="FF087482"/>
      </top>
      <bottom/>
      <diagonal/>
    </border>
    <border>
      <left style="medium">
        <color rgb="FF087482"/>
      </left>
      <right/>
      <top/>
      <bottom style="thin">
        <color indexed="8"/>
      </bottom>
      <diagonal/>
    </border>
    <border>
      <left/>
      <right style="medium">
        <color rgb="FF087482"/>
      </right>
      <top/>
      <bottom style="thin">
        <color indexed="8"/>
      </bottom>
      <diagonal/>
    </border>
    <border>
      <left style="medium">
        <color rgb="FF087482"/>
      </left>
      <right/>
      <top/>
      <bottom/>
      <diagonal/>
    </border>
    <border>
      <left style="medium">
        <color rgb="FF087482"/>
      </left>
      <right/>
      <top/>
      <bottom style="medium">
        <color rgb="FF087482"/>
      </bottom>
      <diagonal/>
    </border>
    <border>
      <left/>
      <right style="thin">
        <color indexed="8"/>
      </right>
      <top/>
      <bottom style="medium">
        <color rgb="FF087482"/>
      </bottom>
      <diagonal/>
    </border>
    <border>
      <left style="thin">
        <color indexed="8"/>
      </left>
      <right/>
      <top/>
      <bottom style="medium">
        <color rgb="FF087482"/>
      </bottom>
      <diagonal/>
    </border>
    <border>
      <left/>
      <right style="medium">
        <color rgb="FF087482"/>
      </right>
      <top/>
      <bottom style="medium">
        <color rgb="FF087482"/>
      </bottom>
      <diagonal/>
    </border>
    <border>
      <left/>
      <right/>
      <top style="medium">
        <color rgb="FF087482"/>
      </top>
      <bottom style="thin">
        <color indexed="64"/>
      </bottom>
      <diagonal/>
    </border>
    <border>
      <left style="thin">
        <color indexed="64"/>
      </left>
      <right style="medium">
        <color rgb="FF087482"/>
      </right>
      <top/>
      <bottom style="thin">
        <color indexed="64"/>
      </bottom>
      <diagonal/>
    </border>
    <border>
      <left/>
      <right style="medium">
        <color rgb="FF087482"/>
      </right>
      <top style="thin">
        <color auto="1"/>
      </top>
      <bottom/>
      <diagonal/>
    </border>
    <border>
      <left style="medium">
        <color rgb="FF087482"/>
      </left>
      <right style="thin">
        <color indexed="64"/>
      </right>
      <top/>
      <bottom style="thin">
        <color indexed="64"/>
      </bottom>
      <diagonal/>
    </border>
    <border>
      <left/>
      <right/>
      <top style="thin">
        <color auto="1"/>
      </top>
      <bottom style="medium">
        <color rgb="FF087482"/>
      </bottom>
      <diagonal/>
    </border>
    <border>
      <left style="medium">
        <color rgb="FF087482"/>
      </left>
      <right style="thin">
        <color indexed="64"/>
      </right>
      <top style="thin">
        <color indexed="64"/>
      </top>
      <bottom style="medium">
        <color rgb="FF087482"/>
      </bottom>
      <diagonal/>
    </border>
    <border>
      <left style="thin">
        <color indexed="64"/>
      </left>
      <right/>
      <top style="thin">
        <color indexed="64"/>
      </top>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diagonal/>
    </border>
    <border>
      <left style="thin">
        <color rgb="FF087482"/>
      </left>
      <right/>
      <top style="thin">
        <color rgb="FF087482"/>
      </top>
      <bottom style="thin">
        <color rgb="FF087482"/>
      </bottom>
      <diagonal/>
    </border>
    <border>
      <left/>
      <right/>
      <top style="thin">
        <color rgb="FF087482"/>
      </top>
      <bottom style="thin">
        <color rgb="FF08748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8"/>
      </right>
      <top style="thin">
        <color indexed="64"/>
      </top>
      <bottom style="thin">
        <color rgb="FF087482"/>
      </bottom>
      <diagonal/>
    </border>
    <border>
      <left/>
      <right style="thin">
        <color indexed="64"/>
      </right>
      <top style="thin">
        <color indexed="64"/>
      </top>
      <bottom style="thin">
        <color rgb="FF087482"/>
      </bottom>
      <diagonal/>
    </border>
    <border>
      <left style="medium">
        <color rgb="FF087482"/>
      </left>
      <right style="thin">
        <color auto="1"/>
      </right>
      <top style="thin">
        <color auto="1"/>
      </top>
      <bottom/>
      <diagonal/>
    </border>
    <border>
      <left/>
      <right style="medium">
        <color rgb="FF087482"/>
      </right>
      <top style="thin">
        <color auto="1"/>
      </top>
      <bottom/>
      <diagonal/>
    </border>
    <border>
      <left style="medium">
        <color rgb="FF087482"/>
      </left>
      <right style="thin">
        <color indexed="64"/>
      </right>
      <top/>
      <bottom style="medium">
        <color rgb="FF087482"/>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8"/>
      </bottom>
      <diagonal/>
    </border>
    <border>
      <left style="double">
        <color indexed="64"/>
      </left>
      <right style="double">
        <color indexed="64"/>
      </right>
      <top style="double">
        <color indexed="64"/>
      </top>
      <bottom style="double">
        <color indexed="64"/>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8"/>
      </top>
      <bottom style="double">
        <color indexed="8"/>
      </bottom>
      <diagonal/>
    </border>
    <border>
      <left/>
      <right style="thin">
        <color indexed="64"/>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s>
  <cellStyleXfs count="32">
    <xf numFmtId="0" fontId="0" fillId="0" borderId="0"/>
    <xf numFmtId="0" fontId="1" fillId="0" borderId="0"/>
    <xf numFmtId="43" fontId="6" fillId="0" borderId="0" applyFont="0" applyFill="0" applyBorder="0" applyAlignment="0" applyProtection="0"/>
    <xf numFmtId="0" fontId="3" fillId="0" borderId="0"/>
    <xf numFmtId="0" fontId="3" fillId="0" borderId="0"/>
    <xf numFmtId="0" fontId="3" fillId="0" borderId="0"/>
    <xf numFmtId="0" fontId="9" fillId="0" borderId="0" applyNumberFormat="0" applyFill="0" applyBorder="0" applyAlignment="0" applyProtection="0">
      <alignment vertical="top"/>
      <protection locked="0"/>
    </xf>
    <xf numFmtId="9" fontId="6" fillId="0" borderId="0" applyFont="0" applyFill="0" applyBorder="0" applyAlignment="0" applyProtection="0"/>
    <xf numFmtId="0" fontId="12" fillId="0" borderId="0"/>
    <xf numFmtId="44" fontId="6" fillId="0" borderId="0" applyFont="0" applyFill="0" applyBorder="0" applyAlignment="0" applyProtection="0"/>
    <xf numFmtId="0" fontId="15"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3" fillId="0" borderId="0"/>
    <xf numFmtId="43" fontId="6" fillId="0" borderId="0" applyFont="0" applyFill="0" applyBorder="0" applyAlignment="0" applyProtection="0"/>
    <xf numFmtId="37" fontId="3" fillId="0" borderId="0"/>
    <xf numFmtId="37" fontId="3" fillId="0" borderId="0"/>
    <xf numFmtId="37" fontId="3" fillId="0" borderId="0"/>
    <xf numFmtId="0" fontId="5" fillId="0" borderId="0"/>
    <xf numFmtId="43" fontId="18" fillId="0" borderId="0" applyFont="0" applyFill="0" applyBorder="0" applyAlignment="0" applyProtection="0"/>
    <xf numFmtId="0" fontId="31"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0" fontId="1" fillId="0" borderId="0"/>
    <xf numFmtId="43" fontId="30" fillId="0" borderId="0" applyFont="0" applyFill="0" applyBorder="0" applyAlignment="0" applyProtection="0"/>
    <xf numFmtId="0" fontId="12" fillId="0" borderId="0"/>
    <xf numFmtId="0" fontId="15" fillId="0" borderId="0"/>
  </cellStyleXfs>
  <cellXfs count="1830">
    <xf numFmtId="0" fontId="0" fillId="0" borderId="0" xfId="0"/>
    <xf numFmtId="0" fontId="2" fillId="0" borderId="0" xfId="1" applyFont="1" applyProtection="1">
      <protection locked="0"/>
    </xf>
    <xf numFmtId="0" fontId="3" fillId="0" borderId="0" xfId="1" applyFont="1" applyAlignment="1" applyProtection="1">
      <alignment horizontal="centerContinuous"/>
      <protection locked="0"/>
    </xf>
    <xf numFmtId="0" fontId="3" fillId="0" borderId="0" xfId="1" applyFont="1" applyProtection="1">
      <protection locked="0"/>
    </xf>
    <xf numFmtId="0" fontId="4" fillId="0" borderId="0" xfId="1" applyFont="1"/>
    <xf numFmtId="0" fontId="5" fillId="0" borderId="0" xfId="1" applyFont="1" applyProtection="1">
      <protection locked="0"/>
    </xf>
    <xf numFmtId="0" fontId="5" fillId="0" borderId="1" xfId="1" applyFont="1" applyBorder="1" applyAlignment="1" applyProtection="1">
      <alignment horizontal="left"/>
      <protection locked="0"/>
    </xf>
    <xf numFmtId="0" fontId="5" fillId="0" borderId="2" xfId="1" applyFont="1" applyBorder="1" applyAlignment="1" applyProtection="1">
      <alignment horizontal="left"/>
      <protection locked="0"/>
    </xf>
    <xf numFmtId="0" fontId="5" fillId="0" borderId="3" xfId="1" applyFont="1" applyBorder="1" applyAlignment="1" applyProtection="1">
      <alignment horizontal="left"/>
      <protection locked="0"/>
    </xf>
    <xf numFmtId="0" fontId="5" fillId="0" borderId="4" xfId="1" applyFont="1" applyBorder="1" applyProtection="1">
      <protection locked="0"/>
    </xf>
    <xf numFmtId="0" fontId="5" fillId="0" borderId="5" xfId="1" applyFont="1" applyBorder="1" applyProtection="1">
      <protection locked="0"/>
    </xf>
    <xf numFmtId="0" fontId="5" fillId="0" borderId="1" xfId="1" applyFont="1" applyBorder="1" applyProtection="1">
      <protection locked="0"/>
    </xf>
    <xf numFmtId="14" fontId="5" fillId="0" borderId="3" xfId="1" applyNumberFormat="1" applyFont="1" applyBorder="1" applyProtection="1">
      <protection locked="0"/>
    </xf>
    <xf numFmtId="0" fontId="5" fillId="0" borderId="6" xfId="1" applyFont="1" applyBorder="1" applyAlignment="1">
      <alignment horizontal="centerContinuous"/>
    </xf>
    <xf numFmtId="0" fontId="5" fillId="0" borderId="8" xfId="1" applyFont="1" applyBorder="1"/>
    <xf numFmtId="0" fontId="5" fillId="0" borderId="9" xfId="1" applyFont="1" applyBorder="1"/>
    <xf numFmtId="0" fontId="5" fillId="0" borderId="10" xfId="1" applyFont="1" applyBorder="1" applyAlignment="1">
      <alignment horizontal="center"/>
    </xf>
    <xf numFmtId="0" fontId="5" fillId="0" borderId="11" xfId="1" applyFont="1" applyBorder="1" applyAlignment="1">
      <alignment horizontal="center"/>
    </xf>
    <xf numFmtId="0" fontId="5" fillId="0" borderId="12" xfId="1" applyFont="1" applyBorder="1" applyAlignment="1">
      <alignment horizontal="center" wrapText="1"/>
    </xf>
    <xf numFmtId="0" fontId="3" fillId="0" borderId="13" xfId="1" applyFont="1" applyBorder="1"/>
    <xf numFmtId="0" fontId="3" fillId="0" borderId="2" xfId="1" applyFont="1" applyBorder="1"/>
    <xf numFmtId="0" fontId="2" fillId="0" borderId="2" xfId="1" applyFont="1" applyBorder="1"/>
    <xf numFmtId="0" fontId="3" fillId="2" borderId="12" xfId="1" applyFont="1" applyFill="1" applyBorder="1" applyAlignment="1" applyProtection="1">
      <alignment horizontal="center"/>
      <protection locked="0"/>
    </xf>
    <xf numFmtId="0" fontId="3" fillId="0" borderId="14" xfId="1" applyFont="1" applyBorder="1"/>
    <xf numFmtId="0" fontId="3" fillId="0" borderId="0" xfId="1" applyFont="1"/>
    <xf numFmtId="0" fontId="7" fillId="0" borderId="0" xfId="1" applyFont="1"/>
    <xf numFmtId="37" fontId="7" fillId="0" borderId="0" xfId="1" applyNumberFormat="1" applyFont="1"/>
    <xf numFmtId="0" fontId="1" fillId="0" borderId="0" xfId="1"/>
    <xf numFmtId="0" fontId="3" fillId="0" borderId="17" xfId="1" applyFont="1" applyBorder="1"/>
    <xf numFmtId="0" fontId="3" fillId="0" borderId="12" xfId="1" applyFont="1" applyBorder="1"/>
    <xf numFmtId="37" fontId="1" fillId="0" borderId="0" xfId="1" applyNumberFormat="1"/>
    <xf numFmtId="37" fontId="4" fillId="0" borderId="8" xfId="1" applyNumberFormat="1" applyFont="1" applyBorder="1" applyAlignment="1">
      <alignment horizontal="center" wrapText="1"/>
    </xf>
    <xf numFmtId="0" fontId="4" fillId="0" borderId="8" xfId="1" applyFont="1" applyBorder="1" applyAlignment="1">
      <alignment horizontal="center" wrapText="1"/>
    </xf>
    <xf numFmtId="0" fontId="3" fillId="0" borderId="11" xfId="1" applyFont="1" applyBorder="1"/>
    <xf numFmtId="0" fontId="5" fillId="0" borderId="8" xfId="3" applyFont="1" applyBorder="1" applyAlignment="1">
      <alignment horizontal="center" wrapText="1"/>
    </xf>
    <xf numFmtId="37" fontId="1" fillId="0" borderId="20" xfId="1" applyNumberFormat="1" applyBorder="1"/>
    <xf numFmtId="0" fontId="3" fillId="0" borderId="19" xfId="1" applyFont="1" applyBorder="1"/>
    <xf numFmtId="0" fontId="5" fillId="0" borderId="23" xfId="1" applyFont="1" applyBorder="1" applyProtection="1">
      <protection locked="0"/>
    </xf>
    <xf numFmtId="0" fontId="5" fillId="0" borderId="24" xfId="1" applyFont="1" applyBorder="1" applyProtection="1">
      <protection locked="0"/>
    </xf>
    <xf numFmtId="0" fontId="5" fillId="0" borderId="25" xfId="1" applyFont="1" applyBorder="1" applyProtection="1">
      <protection locked="0"/>
    </xf>
    <xf numFmtId="0" fontId="5" fillId="0" borderId="21" xfId="1" applyFont="1" applyBorder="1"/>
    <xf numFmtId="0" fontId="5" fillId="0" borderId="26" xfId="1" applyFont="1" applyBorder="1"/>
    <xf numFmtId="0" fontId="5" fillId="0" borderId="27" xfId="1" applyFont="1" applyBorder="1"/>
    <xf numFmtId="0" fontId="5" fillId="0" borderId="28" xfId="1" applyFont="1" applyBorder="1"/>
    <xf numFmtId="0" fontId="5" fillId="0" borderId="15" xfId="1" applyFont="1" applyBorder="1" applyAlignment="1">
      <alignment horizontal="centerContinuous"/>
    </xf>
    <xf numFmtId="0" fontId="5" fillId="0" borderId="16" xfId="1" applyFont="1" applyBorder="1" applyAlignment="1">
      <alignment horizontal="centerContinuous"/>
    </xf>
    <xf numFmtId="37" fontId="3" fillId="3" borderId="29" xfId="2" applyNumberFormat="1" applyFont="1" applyFill="1" applyBorder="1" applyProtection="1"/>
    <xf numFmtId="0" fontId="3" fillId="0" borderId="29" xfId="1" applyFont="1" applyBorder="1"/>
    <xf numFmtId="0" fontId="3" fillId="0" borderId="30" xfId="1" applyFont="1" applyBorder="1"/>
    <xf numFmtId="0" fontId="3" fillId="0" borderId="31" xfId="1" applyFont="1" applyBorder="1"/>
    <xf numFmtId="0" fontId="3" fillId="0" borderId="32" xfId="1" applyFont="1" applyBorder="1"/>
    <xf numFmtId="0" fontId="2" fillId="0" borderId="0" xfId="1" applyFont="1"/>
    <xf numFmtId="0" fontId="2" fillId="0" borderId="0" xfId="1" applyFont="1" applyAlignment="1">
      <alignment horizontal="center"/>
    </xf>
    <xf numFmtId="0" fontId="3" fillId="0" borderId="0" xfId="1" applyFont="1" applyAlignment="1">
      <alignment horizontal="center"/>
    </xf>
    <xf numFmtId="0" fontId="5" fillId="0" borderId="0" xfId="1" applyFont="1"/>
    <xf numFmtId="0" fontId="5" fillId="0" borderId="33" xfId="4" applyFont="1" applyBorder="1"/>
    <xf numFmtId="0" fontId="3" fillId="0" borderId="34" xfId="4" applyBorder="1"/>
    <xf numFmtId="0" fontId="3" fillId="5" borderId="12" xfId="1" applyFont="1" applyFill="1" applyBorder="1" applyAlignment="1">
      <alignment horizontal="left"/>
    </xf>
    <xf numFmtId="0" fontId="3" fillId="0" borderId="0" xfId="4"/>
    <xf numFmtId="0" fontId="3" fillId="0" borderId="35" xfId="4" applyBorder="1"/>
    <xf numFmtId="0" fontId="3" fillId="0" borderId="20" xfId="4" applyBorder="1"/>
    <xf numFmtId="0" fontId="3" fillId="0" borderId="19" xfId="4" applyBorder="1"/>
    <xf numFmtId="0" fontId="3" fillId="0" borderId="36" xfId="4" applyBorder="1"/>
    <xf numFmtId="0" fontId="3" fillId="0" borderId="25" xfId="4" applyBorder="1"/>
    <xf numFmtId="0" fontId="3" fillId="2" borderId="37" xfId="1" applyFont="1" applyFill="1" applyBorder="1" applyAlignment="1">
      <alignment horizontal="left"/>
    </xf>
    <xf numFmtId="0" fontId="3" fillId="0" borderId="11" xfId="1" applyFont="1" applyBorder="1" applyAlignment="1">
      <alignment horizontal="left"/>
    </xf>
    <xf numFmtId="0" fontId="3" fillId="0" borderId="38" xfId="4" applyBorder="1"/>
    <xf numFmtId="14" fontId="3" fillId="2" borderId="3" xfId="1" applyNumberFormat="1" applyFont="1" applyFill="1" applyBorder="1" applyProtection="1">
      <protection locked="0"/>
    </xf>
    <xf numFmtId="0" fontId="3" fillId="0" borderId="4" xfId="4" applyBorder="1"/>
    <xf numFmtId="0" fontId="3" fillId="0" borderId="5" xfId="4" applyBorder="1"/>
    <xf numFmtId="0" fontId="3" fillId="2" borderId="39" xfId="4" applyFill="1" applyBorder="1" applyProtection="1">
      <protection locked="0"/>
    </xf>
    <xf numFmtId="0" fontId="3" fillId="2" borderId="10" xfId="1" applyFont="1" applyFill="1" applyBorder="1"/>
    <xf numFmtId="0" fontId="3" fillId="2" borderId="40" xfId="1" applyFont="1" applyFill="1" applyBorder="1"/>
    <xf numFmtId="0" fontId="3" fillId="2" borderId="10" xfId="4" applyFill="1" applyBorder="1"/>
    <xf numFmtId="0" fontId="3" fillId="0" borderId="41" xfId="4" applyBorder="1"/>
    <xf numFmtId="0" fontId="3" fillId="0" borderId="4" xfId="1" applyFont="1" applyBorder="1"/>
    <xf numFmtId="0" fontId="3" fillId="0" borderId="35" xfId="5" applyBorder="1"/>
    <xf numFmtId="0" fontId="3" fillId="0" borderId="20" xfId="5" applyBorder="1"/>
    <xf numFmtId="0" fontId="3" fillId="0" borderId="19" xfId="5" applyBorder="1"/>
    <xf numFmtId="164" fontId="3" fillId="2" borderId="1" xfId="4" applyNumberFormat="1" applyFill="1" applyBorder="1" applyProtection="1">
      <protection locked="0"/>
    </xf>
    <xf numFmtId="164" fontId="3" fillId="2" borderId="38" xfId="4" applyNumberFormat="1" applyFill="1" applyBorder="1" applyProtection="1">
      <protection locked="0"/>
    </xf>
    <xf numFmtId="164" fontId="3" fillId="2" borderId="3" xfId="1" applyNumberFormat="1" applyFont="1" applyFill="1" applyBorder="1"/>
    <xf numFmtId="0" fontId="5" fillId="2" borderId="1" xfId="1" applyFont="1" applyFill="1" applyBorder="1" applyProtection="1">
      <protection locked="0"/>
    </xf>
    <xf numFmtId="0" fontId="8" fillId="2" borderId="2" xfId="1" applyFont="1" applyFill="1" applyBorder="1"/>
    <xf numFmtId="0" fontId="10" fillId="2" borderId="42" xfId="6" applyFont="1" applyFill="1" applyBorder="1" applyAlignment="1" applyProtection="1">
      <protection locked="0"/>
    </xf>
    <xf numFmtId="0" fontId="9" fillId="2" borderId="37" xfId="6" applyFill="1" applyBorder="1" applyAlignment="1" applyProtection="1"/>
    <xf numFmtId="0" fontId="9" fillId="2" borderId="43" xfId="6" applyFill="1" applyBorder="1" applyAlignment="1" applyProtection="1"/>
    <xf numFmtId="0" fontId="3" fillId="0" borderId="24" xfId="1" applyFont="1" applyBorder="1"/>
    <xf numFmtId="0" fontId="3" fillId="0" borderId="20" xfId="1" applyFont="1" applyBorder="1"/>
    <xf numFmtId="0" fontId="5" fillId="2" borderId="1" xfId="1" applyFont="1" applyFill="1" applyBorder="1" applyAlignment="1" applyProtection="1">
      <alignment horizontal="left"/>
      <protection locked="0"/>
    </xf>
    <xf numFmtId="0" fontId="8" fillId="2" borderId="2" xfId="1" applyFont="1" applyFill="1" applyBorder="1" applyAlignment="1">
      <alignment horizontal="left" wrapText="1"/>
    </xf>
    <xf numFmtId="0" fontId="8" fillId="2" borderId="10" xfId="1" applyFont="1" applyFill="1" applyBorder="1" applyAlignment="1">
      <alignment horizontal="left" wrapText="1"/>
    </xf>
    <xf numFmtId="0" fontId="3" fillId="2" borderId="2" xfId="1" applyFont="1" applyFill="1" applyBorder="1"/>
    <xf numFmtId="0" fontId="3" fillId="0" borderId="1" xfId="1" applyFont="1" applyBorder="1"/>
    <xf numFmtId="14" fontId="3" fillId="2" borderId="44" xfId="1" applyNumberFormat="1" applyFont="1" applyFill="1" applyBorder="1" applyProtection="1">
      <protection locked="0"/>
    </xf>
    <xf numFmtId="0" fontId="8" fillId="0" borderId="27" xfId="1" applyFont="1" applyBorder="1"/>
    <xf numFmtId="0" fontId="8" fillId="0" borderId="45" xfId="1" applyFont="1" applyBorder="1"/>
    <xf numFmtId="0" fontId="5" fillId="0" borderId="46" xfId="1" applyFont="1" applyBorder="1" applyAlignment="1">
      <alignment horizontal="centerContinuous" wrapText="1"/>
    </xf>
    <xf numFmtId="0" fontId="5" fillId="0" borderId="47" xfId="1" applyFont="1" applyBorder="1" applyAlignment="1">
      <alignment horizontal="centerContinuous" wrapText="1"/>
    </xf>
    <xf numFmtId="0" fontId="5" fillId="0" borderId="48" xfId="1" applyFont="1" applyBorder="1" applyAlignment="1">
      <alignment horizontal="centerContinuous" wrapText="1"/>
    </xf>
    <xf numFmtId="0" fontId="5" fillId="0" borderId="8" xfId="4" applyFont="1" applyBorder="1" applyAlignment="1">
      <alignment wrapText="1"/>
    </xf>
    <xf numFmtId="0" fontId="5" fillId="0" borderId="8" xfId="4" applyFont="1" applyBorder="1" applyAlignment="1">
      <alignment horizontal="center" wrapText="1"/>
    </xf>
    <xf numFmtId="37" fontId="3" fillId="5" borderId="12" xfId="2" applyNumberFormat="1" applyFont="1" applyFill="1" applyBorder="1" applyAlignment="1" applyProtection="1"/>
    <xf numFmtId="0" fontId="3" fillId="2" borderId="12" xfId="1" applyFont="1" applyFill="1" applyBorder="1" applyProtection="1">
      <protection locked="0"/>
    </xf>
    <xf numFmtId="0" fontId="3" fillId="6" borderId="12" xfId="4" applyFill="1" applyBorder="1" applyAlignment="1">
      <alignment horizontal="center"/>
    </xf>
    <xf numFmtId="165" fontId="3" fillId="2" borderId="12" xfId="2" applyNumberFormat="1" applyFont="1" applyFill="1" applyBorder="1" applyAlignment="1" applyProtection="1">
      <protection locked="0"/>
    </xf>
    <xf numFmtId="0" fontId="11" fillId="0" borderId="0" xfId="1" applyFont="1"/>
    <xf numFmtId="0" fontId="11" fillId="0" borderId="0" xfId="1" applyFont="1" applyAlignment="1">
      <alignment horizontal="right"/>
    </xf>
    <xf numFmtId="0" fontId="3" fillId="0" borderId="15" xfId="1" applyFont="1" applyBorder="1" applyAlignment="1">
      <alignment horizontal="centerContinuous"/>
    </xf>
    <xf numFmtId="0" fontId="3" fillId="0" borderId="18" xfId="1" applyFont="1" applyBorder="1" applyAlignment="1">
      <alignment horizontal="centerContinuous"/>
    </xf>
    <xf numFmtId="0" fontId="3" fillId="0" borderId="16" xfId="1" applyFont="1" applyBorder="1" applyAlignment="1">
      <alignment horizontal="centerContinuous"/>
    </xf>
    <xf numFmtId="0" fontId="11" fillId="0" borderId="0" xfId="1" applyFont="1" applyAlignment="1">
      <alignment horizontal="right" vertical="top"/>
    </xf>
    <xf numFmtId="0" fontId="11" fillId="0" borderId="0" xfId="1" applyFont="1" applyAlignment="1">
      <alignment vertical="top"/>
    </xf>
    <xf numFmtId="37" fontId="3" fillId="5" borderId="49" xfId="2" applyNumberFormat="1" applyFont="1" applyFill="1" applyBorder="1" applyAlignment="1" applyProtection="1">
      <alignment wrapText="1"/>
    </xf>
    <xf numFmtId="0" fontId="3" fillId="0" borderId="50" xfId="1" applyFont="1" applyBorder="1"/>
    <xf numFmtId="0" fontId="3" fillId="0" borderId="46" xfId="1" applyFont="1" applyBorder="1"/>
    <xf numFmtId="165" fontId="8" fillId="4" borderId="12" xfId="2" applyNumberFormat="1" applyFont="1" applyFill="1" applyBorder="1" applyAlignment="1" applyProtection="1">
      <alignment wrapText="1"/>
    </xf>
    <xf numFmtId="0" fontId="3" fillId="0" borderId="39" xfId="1" applyFont="1" applyBorder="1"/>
    <xf numFmtId="0" fontId="3" fillId="0" borderId="10" xfId="1" applyFont="1" applyBorder="1"/>
    <xf numFmtId="37" fontId="3" fillId="5" borderId="51" xfId="2" applyNumberFormat="1" applyFont="1" applyFill="1" applyBorder="1" applyAlignment="1" applyProtection="1">
      <alignment wrapText="1"/>
    </xf>
    <xf numFmtId="165" fontId="8" fillId="0" borderId="0" xfId="2" applyNumberFormat="1" applyFont="1" applyFill="1" applyBorder="1" applyAlignment="1" applyProtection="1"/>
    <xf numFmtId="0" fontId="5" fillId="0" borderId="18" xfId="1" applyFont="1" applyBorder="1" applyAlignment="1">
      <alignment horizontal="centerContinuous"/>
    </xf>
    <xf numFmtId="0" fontId="11" fillId="0" borderId="0" xfId="8" applyFont="1"/>
    <xf numFmtId="0" fontId="3" fillId="0" borderId="36" xfId="1" applyFont="1" applyBorder="1"/>
    <xf numFmtId="0" fontId="3" fillId="0" borderId="23" xfId="1" applyFont="1" applyBorder="1"/>
    <xf numFmtId="0" fontId="3" fillId="0" borderId="52" xfId="1" applyFont="1" applyBorder="1"/>
    <xf numFmtId="14" fontId="5" fillId="2" borderId="9" xfId="1" applyNumberFormat="1" applyFont="1" applyFill="1" applyBorder="1" applyProtection="1">
      <protection locked="0"/>
    </xf>
    <xf numFmtId="0" fontId="5" fillId="2" borderId="40" xfId="1" applyFont="1" applyFill="1" applyBorder="1" applyProtection="1">
      <protection locked="0"/>
    </xf>
    <xf numFmtId="0" fontId="5" fillId="2" borderId="39" xfId="1" applyFont="1" applyFill="1" applyBorder="1" applyProtection="1">
      <protection locked="0"/>
    </xf>
    <xf numFmtId="0" fontId="5" fillId="2" borderId="10" xfId="1" applyFont="1" applyFill="1" applyBorder="1" applyProtection="1">
      <protection locked="0"/>
    </xf>
    <xf numFmtId="0" fontId="5" fillId="2" borderId="11" xfId="1" applyFont="1" applyFill="1" applyBorder="1" applyProtection="1">
      <protection locked="0"/>
    </xf>
    <xf numFmtId="0" fontId="3" fillId="0" borderId="18" xfId="1" applyFont="1" applyBorder="1"/>
    <xf numFmtId="0" fontId="3" fillId="0" borderId="0" xfId="1" applyFont="1" applyAlignment="1">
      <alignment horizontal="centerContinuous"/>
    </xf>
    <xf numFmtId="0" fontId="5" fillId="0" borderId="23" xfId="1" applyFont="1" applyBorder="1"/>
    <xf numFmtId="0" fontId="3" fillId="0" borderId="25" xfId="1" applyFont="1" applyBorder="1"/>
    <xf numFmtId="0" fontId="5" fillId="0" borderId="1" xfId="1" applyFont="1" applyBorder="1" applyAlignment="1">
      <alignment horizontal="left"/>
    </xf>
    <xf numFmtId="0" fontId="5" fillId="0" borderId="2" xfId="1" applyFont="1" applyBorder="1" applyAlignment="1">
      <alignment horizontal="left"/>
    </xf>
    <xf numFmtId="0" fontId="5" fillId="0" borderId="3" xfId="1" applyFont="1" applyBorder="1" applyAlignment="1">
      <alignment horizontal="left"/>
    </xf>
    <xf numFmtId="0" fontId="5" fillId="0" borderId="4" xfId="1" applyFont="1" applyBorder="1"/>
    <xf numFmtId="0" fontId="5" fillId="0" borderId="5" xfId="1" applyFont="1" applyBorder="1"/>
    <xf numFmtId="0" fontId="5" fillId="0" borderId="1" xfId="1" applyFont="1" applyBorder="1"/>
    <xf numFmtId="14" fontId="5" fillId="0" borderId="3" xfId="1" applyNumberFormat="1" applyFont="1" applyBorder="1"/>
    <xf numFmtId="0" fontId="3" fillId="0" borderId="30" xfId="1" applyFont="1" applyBorder="1" applyAlignment="1">
      <alignment horizontal="center" wrapText="1"/>
    </xf>
    <xf numFmtId="0" fontId="3" fillId="0" borderId="12" xfId="1" applyFont="1" applyBorder="1" applyAlignment="1">
      <alignment horizontal="left" wrapText="1"/>
    </xf>
    <xf numFmtId="0" fontId="3" fillId="0" borderId="32" xfId="1" applyFont="1" applyBorder="1" applyAlignment="1">
      <alignment horizontal="center" wrapText="1"/>
    </xf>
    <xf numFmtId="0" fontId="3" fillId="0" borderId="29" xfId="1" applyFont="1" applyBorder="1" applyAlignment="1">
      <alignment horizontal="center" wrapText="1"/>
    </xf>
    <xf numFmtId="0" fontId="3" fillId="0" borderId="1" xfId="1" applyFont="1" applyBorder="1" applyAlignment="1">
      <alignment horizontal="center" vertical="center"/>
    </xf>
    <xf numFmtId="0" fontId="3" fillId="0" borderId="53" xfId="1" applyFont="1" applyBorder="1" applyAlignment="1">
      <alignment vertical="center"/>
    </xf>
    <xf numFmtId="39" fontId="3" fillId="2" borderId="31" xfId="9" applyNumberFormat="1" applyFont="1" applyFill="1" applyBorder="1" applyAlignment="1" applyProtection="1">
      <alignment wrapText="1"/>
      <protection locked="0"/>
    </xf>
    <xf numFmtId="14" fontId="3" fillId="2" borderId="30" xfId="1" applyNumberFormat="1" applyFont="1" applyFill="1" applyBorder="1" applyAlignment="1" applyProtection="1">
      <alignment wrapText="1"/>
      <protection locked="0"/>
    </xf>
    <xf numFmtId="39" fontId="3" fillId="2" borderId="30" xfId="9" applyNumberFormat="1" applyFont="1" applyFill="1" applyBorder="1" applyAlignment="1" applyProtection="1">
      <alignment wrapText="1"/>
      <protection locked="0"/>
    </xf>
    <xf numFmtId="14" fontId="3" fillId="2" borderId="54" xfId="1" applyNumberFormat="1" applyFont="1" applyFill="1" applyBorder="1" applyAlignment="1" applyProtection="1">
      <alignment wrapText="1"/>
      <protection locked="0"/>
    </xf>
    <xf numFmtId="0" fontId="3" fillId="0" borderId="30" xfId="1" applyFont="1" applyBorder="1" applyAlignment="1">
      <alignment horizontal="center"/>
    </xf>
    <xf numFmtId="0" fontId="3" fillId="0" borderId="55" xfId="1" applyFont="1" applyBorder="1" applyAlignment="1">
      <alignment wrapText="1"/>
    </xf>
    <xf numFmtId="0" fontId="3" fillId="0" borderId="30" xfId="1" applyFont="1" applyBorder="1" applyAlignment="1">
      <alignment vertical="center"/>
    </xf>
    <xf numFmtId="0" fontId="3" fillId="0" borderId="55" xfId="1" applyFont="1" applyBorder="1"/>
    <xf numFmtId="0" fontId="5" fillId="0" borderId="56" xfId="1" applyFont="1" applyBorder="1" applyAlignment="1">
      <alignment horizontal="center"/>
    </xf>
    <xf numFmtId="0" fontId="3" fillId="2" borderId="50" xfId="1" applyFont="1" applyFill="1" applyBorder="1" applyAlignment="1" applyProtection="1">
      <alignment wrapText="1"/>
      <protection locked="0"/>
    </xf>
    <xf numFmtId="0" fontId="3" fillId="2" borderId="46" xfId="1" applyFont="1" applyFill="1" applyBorder="1" applyAlignment="1" applyProtection="1">
      <alignment wrapText="1"/>
      <protection locked="0"/>
    </xf>
    <xf numFmtId="5" fontId="3" fillId="2" borderId="57" xfId="9" applyNumberFormat="1" applyFont="1" applyFill="1" applyBorder="1" applyAlignment="1" applyProtection="1">
      <alignment wrapText="1"/>
      <protection locked="0"/>
    </xf>
    <xf numFmtId="0" fontId="14" fillId="0" borderId="0" xfId="1" applyFont="1"/>
    <xf numFmtId="0" fontId="5" fillId="0" borderId="24" xfId="1" applyFont="1" applyBorder="1"/>
    <xf numFmtId="0" fontId="5" fillId="0" borderId="25" xfId="1" applyFont="1" applyBorder="1"/>
    <xf numFmtId="0" fontId="3" fillId="0" borderId="23" xfId="1" applyFont="1" applyBorder="1" applyAlignment="1">
      <alignment horizontal="right"/>
    </xf>
    <xf numFmtId="0" fontId="3" fillId="2" borderId="59" xfId="1" applyFont="1" applyFill="1" applyBorder="1" applyAlignment="1" applyProtection="1">
      <alignment horizontal="center" wrapText="1"/>
      <protection locked="0"/>
    </xf>
    <xf numFmtId="0" fontId="3" fillId="2" borderId="60" xfId="1" applyFont="1" applyFill="1" applyBorder="1" applyAlignment="1" applyProtection="1">
      <alignment horizontal="center" wrapText="1"/>
      <protection locked="0"/>
    </xf>
    <xf numFmtId="49" fontId="3" fillId="0" borderId="61" xfId="1" quotePrefix="1" applyNumberFormat="1" applyFont="1" applyBorder="1" applyAlignment="1">
      <alignment horizontal="right"/>
    </xf>
    <xf numFmtId="37" fontId="3" fillId="3" borderId="62" xfId="2" applyNumberFormat="1" applyFont="1" applyFill="1" applyBorder="1" applyProtection="1"/>
    <xf numFmtId="37" fontId="3" fillId="3" borderId="63" xfId="2" applyNumberFormat="1" applyFont="1" applyFill="1" applyBorder="1" applyProtection="1"/>
    <xf numFmtId="0" fontId="3" fillId="2" borderId="64" xfId="1" applyFont="1" applyFill="1" applyBorder="1" applyAlignment="1" applyProtection="1">
      <alignment horizontal="center" wrapText="1"/>
      <protection locked="0"/>
    </xf>
    <xf numFmtId="0" fontId="3" fillId="2" borderId="65" xfId="1" applyFont="1" applyFill="1" applyBorder="1" applyAlignment="1" applyProtection="1">
      <alignment horizontal="center" wrapText="1"/>
      <protection locked="0"/>
    </xf>
    <xf numFmtId="49" fontId="3" fillId="0" borderId="67" xfId="1" quotePrefix="1" applyNumberFormat="1" applyFont="1" applyBorder="1" applyAlignment="1">
      <alignment horizontal="right"/>
    </xf>
    <xf numFmtId="166" fontId="3" fillId="2" borderId="59" xfId="2" applyNumberFormat="1" applyFont="1" applyFill="1" applyBorder="1" applyAlignment="1" applyProtection="1">
      <alignment horizontal="center" wrapText="1"/>
      <protection locked="0"/>
    </xf>
    <xf numFmtId="37" fontId="3" fillId="3" borderId="58" xfId="2" applyNumberFormat="1" applyFont="1" applyFill="1" applyBorder="1" applyProtection="1"/>
    <xf numFmtId="37" fontId="3" fillId="3" borderId="69" xfId="2" applyNumberFormat="1" applyFont="1" applyFill="1" applyBorder="1" applyProtection="1"/>
    <xf numFmtId="0" fontId="3" fillId="0" borderId="8" xfId="5" quotePrefix="1" applyBorder="1" applyAlignment="1">
      <alignment horizontal="right"/>
    </xf>
    <xf numFmtId="0" fontId="3" fillId="0" borderId="42" xfId="5" applyBorder="1"/>
    <xf numFmtId="37" fontId="3" fillId="3" borderId="1" xfId="2" applyNumberFormat="1" applyFont="1" applyFill="1" applyBorder="1" applyProtection="1"/>
    <xf numFmtId="37" fontId="3" fillId="3" borderId="3" xfId="2" applyNumberFormat="1" applyFont="1" applyFill="1" applyBorder="1" applyProtection="1"/>
    <xf numFmtId="0" fontId="3" fillId="0" borderId="29" xfId="1" quotePrefix="1" applyFont="1" applyBorder="1" applyAlignment="1">
      <alignment horizontal="right" vertical="top"/>
    </xf>
    <xf numFmtId="0" fontId="3" fillId="0" borderId="2" xfId="1" applyFont="1" applyBorder="1" applyAlignment="1">
      <alignment vertical="top"/>
    </xf>
    <xf numFmtId="0" fontId="3" fillId="2" borderId="29" xfId="1" applyFont="1" applyFill="1" applyBorder="1" applyAlignment="1" applyProtection="1">
      <alignment horizontal="center" wrapText="1"/>
      <protection locked="0"/>
    </xf>
    <xf numFmtId="0" fontId="3" fillId="2" borderId="70" xfId="1" applyFont="1" applyFill="1" applyBorder="1" applyAlignment="1" applyProtection="1">
      <alignment horizontal="center" wrapText="1"/>
      <protection locked="0"/>
    </xf>
    <xf numFmtId="0" fontId="3" fillId="0" borderId="57" xfId="1" quotePrefix="1" applyFont="1" applyBorder="1" applyAlignment="1">
      <alignment horizontal="right" vertical="top"/>
    </xf>
    <xf numFmtId="0" fontId="3" fillId="2" borderId="57" xfId="1" applyFont="1" applyFill="1" applyBorder="1" applyAlignment="1" applyProtection="1">
      <alignment horizontal="center" wrapText="1"/>
      <protection locked="0"/>
    </xf>
    <xf numFmtId="0" fontId="3" fillId="0" borderId="72" xfId="1" quotePrefix="1" applyFont="1" applyBorder="1" applyAlignment="1">
      <alignment horizontal="right"/>
    </xf>
    <xf numFmtId="0" fontId="3" fillId="0" borderId="73" xfId="1" applyFont="1" applyBorder="1"/>
    <xf numFmtId="0" fontId="3" fillId="2" borderId="7" xfId="1" applyFont="1" applyFill="1" applyBorder="1" applyAlignment="1" applyProtection="1">
      <alignment horizontal="center"/>
      <protection locked="0"/>
    </xf>
    <xf numFmtId="0" fontId="3" fillId="0" borderId="56" xfId="1" quotePrefix="1" applyFont="1" applyBorder="1" applyAlignment="1">
      <alignment horizontal="right"/>
    </xf>
    <xf numFmtId="0" fontId="3" fillId="2" borderId="38" xfId="1" applyFont="1" applyFill="1" applyBorder="1" applyAlignment="1" applyProtection="1">
      <alignment horizontal="center"/>
      <protection locked="0"/>
    </xf>
    <xf numFmtId="0" fontId="3" fillId="2" borderId="3" xfId="1" applyFont="1" applyFill="1" applyBorder="1" applyAlignment="1" applyProtection="1">
      <alignment horizontal="center"/>
      <protection locked="0"/>
    </xf>
    <xf numFmtId="0" fontId="3" fillId="0" borderId="74" xfId="1" quotePrefix="1" applyFont="1" applyBorder="1" applyAlignment="1">
      <alignment horizontal="right"/>
    </xf>
    <xf numFmtId="0" fontId="3" fillId="0" borderId="75" xfId="1" quotePrefix="1" applyFont="1" applyBorder="1" applyAlignment="1">
      <alignment horizontal="right" vertical="top"/>
    </xf>
    <xf numFmtId="0" fontId="3" fillId="0" borderId="56" xfId="1" quotePrefix="1" applyFont="1" applyBorder="1" applyAlignment="1">
      <alignment horizontal="right" vertical="top"/>
    </xf>
    <xf numFmtId="0" fontId="3" fillId="0" borderId="40" xfId="1" applyFont="1" applyBorder="1"/>
    <xf numFmtId="0" fontId="3" fillId="2" borderId="56" xfId="1" applyFont="1" applyFill="1" applyBorder="1" applyAlignment="1" applyProtection="1">
      <alignment horizontal="center" wrapText="1"/>
      <protection locked="0"/>
    </xf>
    <xf numFmtId="0" fontId="3" fillId="0" borderId="76" xfId="1" quotePrefix="1" applyFont="1" applyBorder="1" applyAlignment="1">
      <alignment horizontal="right" vertical="top"/>
    </xf>
    <xf numFmtId="0" fontId="3" fillId="0" borderId="70" xfId="1" quotePrefix="1" applyFont="1" applyBorder="1" applyAlignment="1">
      <alignment horizontal="right"/>
    </xf>
    <xf numFmtId="0" fontId="3" fillId="0" borderId="29" xfId="1" quotePrefix="1" applyFont="1" applyBorder="1" applyAlignment="1">
      <alignment horizontal="right"/>
    </xf>
    <xf numFmtId="0" fontId="3" fillId="0" borderId="45" xfId="1" applyFont="1" applyBorder="1" applyAlignment="1">
      <alignment vertical="top"/>
    </xf>
    <xf numFmtId="0" fontId="3" fillId="0" borderId="63" xfId="1" applyFont="1" applyBorder="1" applyAlignment="1">
      <alignment vertical="top"/>
    </xf>
    <xf numFmtId="0" fontId="3" fillId="2" borderId="70" xfId="1" applyFont="1" applyFill="1" applyBorder="1" applyAlignment="1" applyProtection="1">
      <alignment horizontal="center" vertical="top" wrapText="1"/>
      <protection locked="0"/>
    </xf>
    <xf numFmtId="0" fontId="3" fillId="0" borderId="3" xfId="1" applyFont="1" applyBorder="1" applyAlignment="1">
      <alignment vertical="top"/>
    </xf>
    <xf numFmtId="0" fontId="3" fillId="0" borderId="0" xfId="1" applyFont="1" applyAlignment="1">
      <alignment vertical="top"/>
    </xf>
    <xf numFmtId="0" fontId="3" fillId="0" borderId="5" xfId="1" applyFont="1" applyBorder="1" applyAlignment="1">
      <alignment vertical="top"/>
    </xf>
    <xf numFmtId="0" fontId="3" fillId="0" borderId="26" xfId="1" quotePrefix="1" applyFont="1" applyBorder="1" applyAlignment="1">
      <alignment horizontal="right"/>
    </xf>
    <xf numFmtId="0" fontId="3" fillId="0" borderId="8" xfId="1" quotePrefix="1" applyFont="1" applyBorder="1" applyAlignment="1">
      <alignment horizontal="right" vertical="top"/>
    </xf>
    <xf numFmtId="0" fontId="3" fillId="0" borderId="21" xfId="1" quotePrefix="1" applyFont="1" applyBorder="1" applyAlignment="1">
      <alignment horizontal="right" vertical="top"/>
    </xf>
    <xf numFmtId="0" fontId="3" fillId="0" borderId="5" xfId="1" applyFont="1" applyBorder="1"/>
    <xf numFmtId="0" fontId="3" fillId="2" borderId="12" xfId="1" applyFont="1" applyFill="1" applyBorder="1" applyAlignment="1" applyProtection="1">
      <alignment horizontal="left"/>
      <protection locked="0"/>
    </xf>
    <xf numFmtId="0" fontId="3" fillId="0" borderId="77" xfId="1" quotePrefix="1" applyFont="1" applyBorder="1" applyAlignment="1">
      <alignment horizontal="right" vertical="top"/>
    </xf>
    <xf numFmtId="0" fontId="3" fillId="0" borderId="10" xfId="1" applyFont="1" applyBorder="1" applyAlignment="1">
      <alignment vertical="top"/>
    </xf>
    <xf numFmtId="0" fontId="3" fillId="0" borderId="12" xfId="1" quotePrefix="1" applyFont="1" applyBorder="1" applyAlignment="1">
      <alignment horizontal="right" vertical="top"/>
    </xf>
    <xf numFmtId="0" fontId="3" fillId="2" borderId="64" xfId="10" applyFont="1" applyFill="1" applyBorder="1" applyAlignment="1" applyProtection="1">
      <alignment horizontal="center" wrapText="1"/>
      <protection locked="0"/>
    </xf>
    <xf numFmtId="0" fontId="3" fillId="2" borderId="65" xfId="10" applyFont="1" applyFill="1" applyBorder="1" applyAlignment="1" applyProtection="1">
      <alignment horizontal="center" wrapText="1"/>
      <protection locked="0"/>
    </xf>
    <xf numFmtId="0" fontId="3" fillId="2" borderId="79" xfId="1" applyFont="1" applyFill="1" applyBorder="1" applyAlignment="1" applyProtection="1">
      <alignment horizontal="center" wrapText="1"/>
      <protection locked="0"/>
    </xf>
    <xf numFmtId="0" fontId="3" fillId="2" borderId="80" xfId="1" applyFont="1" applyFill="1" applyBorder="1" applyAlignment="1" applyProtection="1">
      <alignment horizontal="center" wrapText="1"/>
      <protection locked="0"/>
    </xf>
    <xf numFmtId="49" fontId="3" fillId="0" borderId="8" xfId="1" quotePrefix="1" applyNumberFormat="1" applyFont="1" applyBorder="1" applyAlignment="1">
      <alignment horizontal="right"/>
    </xf>
    <xf numFmtId="0" fontId="5" fillId="0" borderId="0" xfId="1" applyFont="1" applyAlignment="1">
      <alignment horizontal="centerContinuous"/>
    </xf>
    <xf numFmtId="0" fontId="3" fillId="0" borderId="6" xfId="1" applyFont="1" applyBorder="1" applyAlignment="1">
      <alignment horizontal="centerContinuous"/>
    </xf>
    <xf numFmtId="0" fontId="3" fillId="0" borderId="7" xfId="1" applyFont="1" applyBorder="1" applyAlignment="1">
      <alignment horizontal="centerContinuous"/>
    </xf>
    <xf numFmtId="0" fontId="3" fillId="0" borderId="56" xfId="1" applyFont="1" applyBorder="1"/>
    <xf numFmtId="0" fontId="4" fillId="0" borderId="1" xfId="1" applyFont="1" applyBorder="1" applyAlignment="1">
      <alignment horizontal="centerContinuous" wrapText="1"/>
    </xf>
    <xf numFmtId="0" fontId="4" fillId="0" borderId="2" xfId="1" applyFont="1" applyBorder="1" applyAlignment="1">
      <alignment horizontal="centerContinuous" wrapText="1"/>
    </xf>
    <xf numFmtId="0" fontId="4" fillId="0" borderId="44" xfId="1" applyFont="1" applyBorder="1" applyAlignment="1">
      <alignment horizontal="centerContinuous" wrapText="1"/>
    </xf>
    <xf numFmtId="0" fontId="3" fillId="0" borderId="56" xfId="1" applyFont="1" applyBorder="1" applyAlignment="1">
      <alignment horizontal="center"/>
    </xf>
    <xf numFmtId="0" fontId="3" fillId="0" borderId="32" xfId="1" applyFont="1" applyBorder="1" applyAlignment="1">
      <alignment horizontal="center"/>
    </xf>
    <xf numFmtId="0" fontId="3" fillId="0" borderId="29" xfId="1" applyFont="1" applyBorder="1" applyAlignment="1">
      <alignment horizontal="center"/>
    </xf>
    <xf numFmtId="0" fontId="3" fillId="0" borderId="3" xfId="1" applyFont="1" applyBorder="1" applyAlignment="1">
      <alignment horizontal="center"/>
    </xf>
    <xf numFmtId="0" fontId="3" fillId="0" borderId="70" xfId="1" applyFont="1" applyBorder="1" applyAlignment="1">
      <alignment horizontal="center"/>
    </xf>
    <xf numFmtId="0" fontId="3" fillId="0" borderId="70" xfId="1" applyFont="1" applyBorder="1"/>
    <xf numFmtId="0" fontId="3" fillId="6" borderId="12" xfId="1" applyFont="1" applyFill="1" applyBorder="1"/>
    <xf numFmtId="37" fontId="3" fillId="2" borderId="29" xfId="2" applyNumberFormat="1" applyFont="1" applyFill="1" applyBorder="1" applyProtection="1">
      <protection locked="0"/>
    </xf>
    <xf numFmtId="37" fontId="3" fillId="5" borderId="29" xfId="2" applyNumberFormat="1" applyFont="1" applyFill="1" applyBorder="1" applyProtection="1"/>
    <xf numFmtId="0" fontId="3" fillId="0" borderId="25" xfId="1" applyFont="1" applyBorder="1" applyAlignment="1">
      <alignment horizontal="right"/>
    </xf>
    <xf numFmtId="37" fontId="3" fillId="5" borderId="81" xfId="2" applyNumberFormat="1" applyFont="1" applyFill="1" applyBorder="1" applyProtection="1"/>
    <xf numFmtId="0" fontId="11" fillId="0" borderId="0" xfId="1" applyFont="1" applyAlignment="1">
      <alignment horizontal="center"/>
    </xf>
    <xf numFmtId="165" fontId="11" fillId="0" borderId="0" xfId="2" applyNumberFormat="1" applyFont="1" applyFill="1" applyBorder="1" applyAlignment="1" applyProtection="1">
      <alignment horizontal="center"/>
    </xf>
    <xf numFmtId="0" fontId="11" fillId="0" borderId="0" xfId="1" quotePrefix="1" applyFont="1" applyAlignment="1">
      <alignment horizontal="center"/>
    </xf>
    <xf numFmtId="0" fontId="11" fillId="0" borderId="0" xfId="1" quotePrefix="1" applyFont="1" applyAlignment="1">
      <alignment horizontal="right"/>
    </xf>
    <xf numFmtId="14" fontId="11" fillId="0" borderId="2" xfId="1" applyNumberFormat="1" applyFont="1" applyBorder="1"/>
    <xf numFmtId="0" fontId="5" fillId="0" borderId="39" xfId="1" applyFont="1" applyBorder="1"/>
    <xf numFmtId="14" fontId="11" fillId="0" borderId="40" xfId="1" applyNumberFormat="1" applyFont="1" applyBorder="1"/>
    <xf numFmtId="0" fontId="11" fillId="0" borderId="1" xfId="1" applyFont="1" applyBorder="1" applyAlignment="1">
      <alignment horizontal="center"/>
    </xf>
    <xf numFmtId="0" fontId="11" fillId="0" borderId="12" xfId="1" applyFont="1" applyBorder="1" applyAlignment="1">
      <alignment wrapText="1"/>
    </xf>
    <xf numFmtId="0" fontId="11" fillId="0" borderId="12" xfId="1" applyFont="1" applyBorder="1" applyAlignment="1">
      <alignment horizontal="center" wrapText="1"/>
    </xf>
    <xf numFmtId="0" fontId="14" fillId="0" borderId="12" xfId="1" applyFont="1" applyBorder="1" applyAlignment="1">
      <alignment horizontal="center" wrapText="1"/>
    </xf>
    <xf numFmtId="37" fontId="5" fillId="2" borderId="29" xfId="2" applyNumberFormat="1" applyFont="1" applyFill="1" applyBorder="1" applyProtection="1">
      <protection locked="0"/>
    </xf>
    <xf numFmtId="37" fontId="5" fillId="5" borderId="29" xfId="2" applyNumberFormat="1" applyFont="1" applyFill="1" applyBorder="1" applyProtection="1"/>
    <xf numFmtId="0" fontId="3" fillId="0" borderId="64" xfId="1" applyFont="1" applyBorder="1" applyAlignment="1">
      <alignment wrapText="1"/>
    </xf>
    <xf numFmtId="0" fontId="3" fillId="0" borderId="5" xfId="1" applyFont="1" applyBorder="1" applyAlignment="1">
      <alignment horizontal="right"/>
    </xf>
    <xf numFmtId="37" fontId="5" fillId="5" borderId="82" xfId="2" applyNumberFormat="1" applyFont="1" applyFill="1" applyBorder="1" applyProtection="1"/>
    <xf numFmtId="0" fontId="5" fillId="0" borderId="9" xfId="1" applyFont="1" applyBorder="1" applyAlignment="1">
      <alignment horizontal="left"/>
    </xf>
    <xf numFmtId="0" fontId="5" fillId="0" borderId="10" xfId="1" applyFont="1" applyBorder="1" applyAlignment="1">
      <alignment horizontal="left"/>
    </xf>
    <xf numFmtId="0" fontId="5" fillId="0" borderId="11" xfId="1" applyFont="1" applyBorder="1" applyAlignment="1">
      <alignment horizontal="left"/>
    </xf>
    <xf numFmtId="0" fontId="3" fillId="0" borderId="27" xfId="1" applyFont="1" applyBorder="1"/>
    <xf numFmtId="14" fontId="11" fillId="0" borderId="11" xfId="1" applyNumberFormat="1" applyFont="1" applyBorder="1"/>
    <xf numFmtId="14" fontId="8" fillId="0" borderId="0" xfId="1" applyNumberFormat="1" applyFont="1" applyAlignment="1">
      <alignment wrapText="1"/>
    </xf>
    <xf numFmtId="37" fontId="3" fillId="5" borderId="82" xfId="2" applyNumberFormat="1" applyFont="1" applyFill="1" applyBorder="1" applyProtection="1"/>
    <xf numFmtId="0" fontId="2" fillId="0" borderId="0" xfId="5" applyFont="1"/>
    <xf numFmtId="0" fontId="3" fillId="0" borderId="0" xfId="5" applyAlignment="1">
      <alignment horizontal="centerContinuous"/>
    </xf>
    <xf numFmtId="0" fontId="3" fillId="0" borderId="0" xfId="5"/>
    <xf numFmtId="0" fontId="5" fillId="0" borderId="0" xfId="5" applyFont="1" applyAlignment="1">
      <alignment horizontal="centerContinuous"/>
    </xf>
    <xf numFmtId="0" fontId="5" fillId="0" borderId="0" xfId="5" applyFont="1"/>
    <xf numFmtId="14" fontId="8" fillId="0" borderId="0" xfId="5" applyNumberFormat="1" applyFont="1" applyAlignment="1">
      <alignment wrapText="1"/>
    </xf>
    <xf numFmtId="0" fontId="3" fillId="0" borderId="18" xfId="5" applyBorder="1" applyAlignment="1">
      <alignment horizontal="centerContinuous"/>
    </xf>
    <xf numFmtId="0" fontId="3" fillId="0" borderId="7" xfId="5" applyBorder="1" applyAlignment="1">
      <alignment horizontal="centerContinuous"/>
    </xf>
    <xf numFmtId="0" fontId="11" fillId="0" borderId="12" xfId="5" applyFont="1" applyBorder="1" applyAlignment="1">
      <alignment horizontal="center" wrapText="1"/>
    </xf>
    <xf numFmtId="0" fontId="11" fillId="0" borderId="0" xfId="5" applyFont="1"/>
    <xf numFmtId="0" fontId="3" fillId="0" borderId="5" xfId="5" applyBorder="1" applyAlignment="1">
      <alignment horizontal="right"/>
    </xf>
    <xf numFmtId="0" fontId="5" fillId="0" borderId="41" xfId="1" applyFont="1" applyBorder="1"/>
    <xf numFmtId="0" fontId="11" fillId="0" borderId="6" xfId="1" applyFont="1" applyBorder="1"/>
    <xf numFmtId="0" fontId="11" fillId="0" borderId="18" xfId="1" applyFont="1" applyBorder="1"/>
    <xf numFmtId="0" fontId="11" fillId="0" borderId="7" xfId="1" applyFont="1" applyBorder="1"/>
    <xf numFmtId="0" fontId="11" fillId="0" borderId="84" xfId="1" applyFont="1" applyBorder="1" applyAlignment="1">
      <alignment horizontal="center" wrapText="1"/>
    </xf>
    <xf numFmtId="0" fontId="11" fillId="0" borderId="49" xfId="1" applyFont="1" applyBorder="1" applyAlignment="1">
      <alignment horizontal="center" wrapText="1"/>
    </xf>
    <xf numFmtId="0" fontId="11" fillId="0" borderId="67" xfId="1" applyFont="1" applyBorder="1" applyAlignment="1">
      <alignment horizontal="center" wrapText="1"/>
    </xf>
    <xf numFmtId="0" fontId="11" fillId="0" borderId="8" xfId="1" applyFont="1" applyBorder="1" applyAlignment="1">
      <alignment horizontal="center" wrapText="1"/>
    </xf>
    <xf numFmtId="37" fontId="3" fillId="3" borderId="23" xfId="2" applyNumberFormat="1" applyFont="1" applyFill="1" applyBorder="1" applyProtection="1"/>
    <xf numFmtId="37" fontId="3" fillId="3" borderId="24" xfId="2" applyNumberFormat="1" applyFont="1" applyFill="1" applyBorder="1" applyProtection="1"/>
    <xf numFmtId="37" fontId="3" fillId="3" borderId="25" xfId="2" applyNumberFormat="1" applyFont="1" applyFill="1" applyBorder="1" applyProtection="1"/>
    <xf numFmtId="37" fontId="3" fillId="3" borderId="4" xfId="2" applyNumberFormat="1" applyFont="1" applyFill="1" applyBorder="1" applyProtection="1"/>
    <xf numFmtId="37" fontId="3" fillId="3" borderId="0" xfId="2" applyNumberFormat="1" applyFont="1" applyFill="1" applyBorder="1" applyProtection="1"/>
    <xf numFmtId="37" fontId="3" fillId="3" borderId="5" xfId="2" applyNumberFormat="1" applyFont="1" applyFill="1" applyBorder="1" applyProtection="1"/>
    <xf numFmtId="37" fontId="3" fillId="3" borderId="2" xfId="2" applyNumberFormat="1" applyFont="1" applyFill="1" applyBorder="1" applyProtection="1"/>
    <xf numFmtId="0" fontId="3" fillId="0" borderId="32" xfId="1" applyFont="1" applyBorder="1" applyAlignment="1">
      <alignment wrapText="1"/>
    </xf>
    <xf numFmtId="37" fontId="3" fillId="3" borderId="30" xfId="2" applyNumberFormat="1" applyFont="1" applyFill="1" applyBorder="1" applyProtection="1"/>
    <xf numFmtId="37" fontId="3" fillId="3" borderId="31" xfId="2" applyNumberFormat="1" applyFont="1" applyFill="1" applyBorder="1" applyProtection="1"/>
    <xf numFmtId="37" fontId="3" fillId="3" borderId="32" xfId="2" applyNumberFormat="1" applyFont="1" applyFill="1" applyBorder="1" applyProtection="1"/>
    <xf numFmtId="0" fontId="11" fillId="0" borderId="24" xfId="1" applyFont="1" applyBorder="1"/>
    <xf numFmtId="0" fontId="11" fillId="0" borderId="24" xfId="1" applyFont="1" applyBorder="1" applyAlignment="1">
      <alignment horizontal="center"/>
    </xf>
    <xf numFmtId="0" fontId="16" fillId="0" borderId="0" xfId="1" applyFont="1" applyAlignment="1">
      <alignment horizontal="right"/>
    </xf>
    <xf numFmtId="37" fontId="16" fillId="0" borderId="0" xfId="1" applyNumberFormat="1" applyFont="1"/>
    <xf numFmtId="0" fontId="5" fillId="0" borderId="4" xfId="1" applyFont="1" applyBorder="1" applyAlignment="1">
      <alignment horizontal="left"/>
    </xf>
    <xf numFmtId="14" fontId="5" fillId="0" borderId="4" xfId="1" applyNumberFormat="1" applyFont="1" applyBorder="1"/>
    <xf numFmtId="0" fontId="5" fillId="0" borderId="12" xfId="3" applyFont="1" applyBorder="1"/>
    <xf numFmtId="0" fontId="5" fillId="0" borderId="12" xfId="3" applyFont="1" applyBorder="1" applyAlignment="1">
      <alignment horizontal="center" wrapText="1"/>
    </xf>
    <xf numFmtId="0" fontId="5" fillId="0" borderId="0" xfId="3" applyFont="1"/>
    <xf numFmtId="0" fontId="3" fillId="0" borderId="29" xfId="1" applyFont="1" applyBorder="1" applyAlignment="1">
      <alignment vertical="center"/>
    </xf>
    <xf numFmtId="0" fontId="3" fillId="7" borderId="30" xfId="2" applyNumberFormat="1" applyFont="1" applyFill="1" applyBorder="1" applyProtection="1"/>
    <xf numFmtId="0" fontId="3" fillId="7" borderId="31" xfId="2" applyNumberFormat="1" applyFont="1" applyFill="1" applyBorder="1" applyProtection="1"/>
    <xf numFmtId="0" fontId="3" fillId="7" borderId="32" xfId="2" applyNumberFormat="1" applyFont="1" applyFill="1" applyBorder="1" applyProtection="1"/>
    <xf numFmtId="0" fontId="3" fillId="0" borderId="29" xfId="1" applyFont="1" applyBorder="1" applyAlignment="1">
      <alignment horizontal="left" vertical="center" indent="1"/>
    </xf>
    <xf numFmtId="0" fontId="3" fillId="0" borderId="29" xfId="1" applyFont="1" applyBorder="1" applyAlignment="1">
      <alignment horizontal="left" vertical="center" indent="2"/>
    </xf>
    <xf numFmtId="0" fontId="3" fillId="4" borderId="30" xfId="1" applyFont="1" applyFill="1" applyBorder="1" applyAlignment="1">
      <alignment horizontal="left" vertical="center" indent="2"/>
    </xf>
    <xf numFmtId="0" fontId="3" fillId="0" borderId="29" xfId="3" applyBorder="1" applyAlignment="1">
      <alignment vertical="center"/>
    </xf>
    <xf numFmtId="0" fontId="3" fillId="0" borderId="0" xfId="3"/>
    <xf numFmtId="0" fontId="4" fillId="0" borderId="29" xfId="1" applyFont="1" applyBorder="1" applyAlignment="1">
      <alignment horizontal="left" vertical="center" indent="2"/>
    </xf>
    <xf numFmtId="0" fontId="3" fillId="0" borderId="25" xfId="3" applyBorder="1" applyAlignment="1">
      <alignment horizontal="right" vertical="center"/>
    </xf>
    <xf numFmtId="37" fontId="3" fillId="5" borderId="81" xfId="2" applyNumberFormat="1" applyFont="1" applyFill="1" applyBorder="1" applyAlignment="1" applyProtection="1"/>
    <xf numFmtId="37" fontId="3" fillId="4" borderId="81" xfId="2" applyNumberFormat="1" applyFont="1" applyFill="1" applyBorder="1" applyAlignment="1" applyProtection="1"/>
    <xf numFmtId="37" fontId="3" fillId="5" borderId="85" xfId="2" applyNumberFormat="1" applyFont="1" applyFill="1" applyBorder="1" applyAlignment="1" applyProtection="1"/>
    <xf numFmtId="44" fontId="16" fillId="0" borderId="0" xfId="9" applyFont="1" applyProtection="1"/>
    <xf numFmtId="44" fontId="16" fillId="0" borderId="0" xfId="9" applyFont="1" applyAlignment="1" applyProtection="1">
      <alignment horizontal="right"/>
    </xf>
    <xf numFmtId="0" fontId="16" fillId="0" borderId="0" xfId="9" applyNumberFormat="1" applyFont="1" applyProtection="1"/>
    <xf numFmtId="0" fontId="16" fillId="0" borderId="0" xfId="9" applyNumberFormat="1" applyFont="1" applyAlignment="1" applyProtection="1">
      <alignment horizontal="right"/>
    </xf>
    <xf numFmtId="37" fontId="16" fillId="0" borderId="10" xfId="1" applyNumberFormat="1" applyFont="1" applyBorder="1"/>
    <xf numFmtId="0" fontId="16" fillId="0" borderId="0" xfId="1" applyFont="1" applyAlignment="1">
      <alignment horizontal="center"/>
    </xf>
    <xf numFmtId="0" fontId="17" fillId="0" borderId="0" xfId="1" applyFont="1" applyAlignment="1">
      <alignment horizontal="centerContinuous"/>
    </xf>
    <xf numFmtId="0" fontId="14" fillId="0" borderId="0" xfId="1" applyFont="1" applyAlignment="1">
      <alignment horizontal="centerContinuous"/>
    </xf>
    <xf numFmtId="0" fontId="3" fillId="0" borderId="12" xfId="1" applyFont="1" applyBorder="1" applyAlignment="1">
      <alignment horizontal="right"/>
    </xf>
    <xf numFmtId="0" fontId="3" fillId="5" borderId="6" xfId="2" applyNumberFormat="1" applyFont="1" applyFill="1" applyBorder="1" applyProtection="1"/>
    <xf numFmtId="0" fontId="3" fillId="5" borderId="18" xfId="2" applyNumberFormat="1" applyFont="1" applyFill="1" applyBorder="1" applyProtection="1"/>
    <xf numFmtId="0" fontId="3" fillId="5" borderId="86" xfId="2" applyNumberFormat="1" applyFont="1" applyFill="1" applyBorder="1" applyProtection="1"/>
    <xf numFmtId="0" fontId="3" fillId="0" borderId="38" xfId="1" applyFont="1" applyBorder="1"/>
    <xf numFmtId="0" fontId="5" fillId="0" borderId="1" xfId="1" applyFont="1" applyBorder="1" applyAlignment="1">
      <alignment horizontal="center"/>
    </xf>
    <xf numFmtId="0" fontId="5" fillId="0" borderId="8" xfId="1" applyFont="1" applyBorder="1" applyAlignment="1">
      <alignment horizontal="center" wrapText="1"/>
    </xf>
    <xf numFmtId="0" fontId="5" fillId="0" borderId="40" xfId="1" applyFont="1" applyBorder="1" applyAlignment="1">
      <alignment horizontal="center" wrapText="1"/>
    </xf>
    <xf numFmtId="0" fontId="5" fillId="0" borderId="61" xfId="1" applyFont="1" applyBorder="1" applyAlignment="1">
      <alignment horizontal="center" wrapText="1"/>
    </xf>
    <xf numFmtId="0" fontId="5" fillId="0" borderId="74" xfId="1" applyFont="1" applyBorder="1" applyAlignment="1">
      <alignment horizontal="center" wrapText="1"/>
    </xf>
    <xf numFmtId="0" fontId="5" fillId="0" borderId="87" xfId="1" applyFont="1" applyBorder="1" applyAlignment="1">
      <alignment horizontal="center" wrapText="1"/>
    </xf>
    <xf numFmtId="0" fontId="3" fillId="0" borderId="66" xfId="1" applyFont="1" applyBorder="1"/>
    <xf numFmtId="165" fontId="3" fillId="7" borderId="70" xfId="2" applyNumberFormat="1" applyFont="1" applyFill="1" applyBorder="1" applyProtection="1"/>
    <xf numFmtId="37" fontId="3" fillId="2" borderId="65" xfId="2" applyNumberFormat="1" applyFont="1" applyFill="1" applyBorder="1" applyProtection="1">
      <protection locked="0"/>
    </xf>
    <xf numFmtId="37" fontId="3" fillId="5" borderId="29" xfId="2" quotePrefix="1" applyNumberFormat="1" applyFont="1" applyFill="1" applyBorder="1" applyProtection="1"/>
    <xf numFmtId="0" fontId="3" fillId="0" borderId="38" xfId="1" applyFont="1" applyBorder="1" applyAlignment="1">
      <alignment horizontal="left" indent="1"/>
    </xf>
    <xf numFmtId="37" fontId="3" fillId="5" borderId="75" xfId="2" applyNumberFormat="1" applyFont="1" applyFill="1" applyBorder="1" applyProtection="1"/>
    <xf numFmtId="37" fontId="3" fillId="5" borderId="29" xfId="1" applyNumberFormat="1" applyFont="1" applyFill="1" applyBorder="1"/>
    <xf numFmtId="0" fontId="16" fillId="0" borderId="68" xfId="1" applyFont="1" applyBorder="1" applyAlignment="1">
      <alignment horizontal="center"/>
    </xf>
    <xf numFmtId="0" fontId="3" fillId="0" borderId="79" xfId="1" applyFont="1" applyBorder="1"/>
    <xf numFmtId="37" fontId="3" fillId="5" borderId="88" xfId="2" applyNumberFormat="1" applyFont="1" applyFill="1" applyBorder="1" applyProtection="1"/>
    <xf numFmtId="37" fontId="3" fillId="5" borderId="57" xfId="1" applyNumberFormat="1" applyFont="1" applyFill="1" applyBorder="1"/>
    <xf numFmtId="37" fontId="3" fillId="5" borderId="80" xfId="1" applyNumberFormat="1" applyFont="1" applyFill="1" applyBorder="1"/>
    <xf numFmtId="10" fontId="3" fillId="0" borderId="0" xfId="7" applyNumberFormat="1" applyFont="1" applyFill="1" applyBorder="1" applyProtection="1"/>
    <xf numFmtId="10" fontId="16" fillId="0" borderId="0" xfId="7" applyNumberFormat="1" applyFont="1" applyFill="1" applyBorder="1" applyAlignment="1" applyProtection="1">
      <alignment horizontal="center"/>
    </xf>
    <xf numFmtId="0" fontId="16" fillId="0" borderId="0" xfId="1" applyFont="1" applyAlignment="1">
      <alignment horizontal="left"/>
    </xf>
    <xf numFmtId="0" fontId="5" fillId="0" borderId="0" xfId="1" applyFont="1" applyAlignment="1">
      <alignment wrapText="1"/>
    </xf>
    <xf numFmtId="0" fontId="3" fillId="0" borderId="34" xfId="1" applyFont="1" applyBorder="1"/>
    <xf numFmtId="0" fontId="1" fillId="0" borderId="34" xfId="1" applyBorder="1"/>
    <xf numFmtId="0" fontId="2" fillId="0" borderId="34" xfId="1" applyFont="1" applyBorder="1"/>
    <xf numFmtId="0" fontId="1" fillId="0" borderId="89" xfId="1" applyBorder="1"/>
    <xf numFmtId="0" fontId="5" fillId="0" borderId="78" xfId="1" applyFont="1" applyBorder="1" applyAlignment="1">
      <alignment horizontal="center" wrapText="1"/>
    </xf>
    <xf numFmtId="0" fontId="5" fillId="0" borderId="19" xfId="1" applyFont="1" applyBorder="1" applyAlignment="1">
      <alignment horizontal="center" wrapText="1"/>
    </xf>
    <xf numFmtId="0" fontId="5" fillId="0" borderId="89" xfId="1" applyFont="1" applyBorder="1" applyAlignment="1">
      <alignment horizontal="center" wrapText="1"/>
    </xf>
    <xf numFmtId="0" fontId="1" fillId="0" borderId="12" xfId="1" applyBorder="1"/>
    <xf numFmtId="37" fontId="3" fillId="2" borderId="32" xfId="2" applyNumberFormat="1" applyFont="1" applyFill="1" applyBorder="1" applyProtection="1">
      <protection locked="0"/>
    </xf>
    <xf numFmtId="167" fontId="3" fillId="5" borderId="29" xfId="2" applyNumberFormat="1" applyFont="1" applyFill="1" applyBorder="1" applyProtection="1"/>
    <xf numFmtId="37" fontId="3" fillId="2" borderId="90" xfId="2" applyNumberFormat="1" applyFont="1" applyFill="1" applyBorder="1" applyProtection="1">
      <protection locked="0"/>
    </xf>
    <xf numFmtId="167" fontId="3" fillId="2" borderId="65" xfId="2" applyNumberFormat="1" applyFont="1" applyFill="1" applyBorder="1" applyProtection="1">
      <protection locked="0"/>
    </xf>
    <xf numFmtId="167" fontId="3" fillId="2" borderId="29" xfId="2" applyNumberFormat="1" applyFont="1" applyFill="1" applyBorder="1" applyProtection="1">
      <protection locked="0"/>
    </xf>
    <xf numFmtId="167" fontId="3" fillId="2" borderId="70" xfId="2" applyNumberFormat="1" applyFont="1" applyFill="1" applyBorder="1" applyProtection="1">
      <protection locked="0"/>
    </xf>
    <xf numFmtId="37" fontId="3" fillId="2" borderId="91" xfId="2" applyNumberFormat="1" applyFont="1" applyFill="1" applyBorder="1" applyProtection="1">
      <protection locked="0"/>
    </xf>
    <xf numFmtId="0" fontId="3" fillId="0" borderId="35" xfId="1" applyFont="1" applyBorder="1"/>
    <xf numFmtId="0" fontId="1" fillId="0" borderId="20" xfId="1" applyBorder="1"/>
    <xf numFmtId="0" fontId="2" fillId="0" borderId="20" xfId="1" applyFont="1" applyBorder="1"/>
    <xf numFmtId="0" fontId="1" fillId="0" borderId="19" xfId="1" applyBorder="1"/>
    <xf numFmtId="0" fontId="5" fillId="0" borderId="12" xfId="1" applyFont="1" applyBorder="1" applyAlignment="1">
      <alignment horizontal="center"/>
    </xf>
    <xf numFmtId="0" fontId="5" fillId="0" borderId="43" xfId="1" applyFont="1" applyBorder="1" applyAlignment="1">
      <alignment horizontal="center" wrapText="1"/>
    </xf>
    <xf numFmtId="38" fontId="3" fillId="5" borderId="92" xfId="2" applyNumberFormat="1" applyFont="1" applyFill="1" applyBorder="1" applyProtection="1"/>
    <xf numFmtId="38" fontId="3" fillId="2" borderId="93" xfId="2" applyNumberFormat="1" applyFont="1" applyFill="1" applyBorder="1" applyProtection="1">
      <protection locked="0"/>
    </xf>
    <xf numFmtId="38" fontId="3" fillId="2" borderId="92" xfId="2" applyNumberFormat="1" applyFont="1" applyFill="1" applyBorder="1" applyProtection="1">
      <protection locked="0"/>
    </xf>
    <xf numFmtId="38" fontId="3" fillId="5" borderId="29" xfId="2" applyNumberFormat="1" applyFont="1" applyFill="1" applyBorder="1" applyProtection="1"/>
    <xf numFmtId="38" fontId="3" fillId="5" borderId="65" xfId="2" applyNumberFormat="1" applyFont="1" applyFill="1" applyBorder="1" applyProtection="1"/>
    <xf numFmtId="0" fontId="3" fillId="0" borderId="9" xfId="1" applyFont="1" applyBorder="1"/>
    <xf numFmtId="0" fontId="1" fillId="0" borderId="37" xfId="1" applyBorder="1"/>
    <xf numFmtId="38" fontId="3" fillId="5" borderId="83" xfId="2" applyNumberFormat="1" applyFont="1" applyFill="1" applyBorder="1" applyProtection="1"/>
    <xf numFmtId="0" fontId="1" fillId="0" borderId="94" xfId="1" applyBorder="1"/>
    <xf numFmtId="0" fontId="1" fillId="0" borderId="95" xfId="1" applyBorder="1"/>
    <xf numFmtId="38" fontId="3" fillId="2" borderId="65" xfId="2" applyNumberFormat="1" applyFont="1" applyFill="1" applyBorder="1" applyProtection="1">
      <protection locked="0"/>
    </xf>
    <xf numFmtId="38" fontId="3" fillId="2" borderId="29" xfId="2" applyNumberFormat="1" applyFont="1" applyFill="1" applyBorder="1" applyProtection="1">
      <protection locked="0"/>
    </xf>
    <xf numFmtId="165" fontId="3" fillId="5" borderId="65" xfId="2" applyNumberFormat="1" applyFont="1" applyFill="1" applyBorder="1" applyProtection="1"/>
    <xf numFmtId="165" fontId="3" fillId="5" borderId="29" xfId="2" applyNumberFormat="1" applyFont="1" applyFill="1" applyBorder="1" applyProtection="1"/>
    <xf numFmtId="37" fontId="3" fillId="5" borderId="83" xfId="2" applyNumberFormat="1" applyFont="1" applyFill="1" applyBorder="1" applyProtection="1"/>
    <xf numFmtId="0" fontId="2" fillId="0" borderId="0" xfId="11" applyFont="1"/>
    <xf numFmtId="0" fontId="17" fillId="0" borderId="0" xfId="11" applyFont="1" applyAlignment="1">
      <alignment horizontal="centerContinuous"/>
    </xf>
    <xf numFmtId="0" fontId="5" fillId="0" borderId="0" xfId="11" applyFont="1" applyAlignment="1">
      <alignment horizontal="centerContinuous"/>
    </xf>
    <xf numFmtId="0" fontId="3" fillId="0" borderId="0" xfId="11" applyFont="1" applyAlignment="1">
      <alignment horizontal="centerContinuous"/>
    </xf>
    <xf numFmtId="0" fontId="3" fillId="0" borderId="0" xfId="11" applyFont="1"/>
    <xf numFmtId="0" fontId="18" fillId="0" borderId="0" xfId="11"/>
    <xf numFmtId="0" fontId="14" fillId="0" borderId="0" xfId="11" applyFont="1" applyAlignment="1">
      <alignment horizontal="centerContinuous"/>
    </xf>
    <xf numFmtId="0" fontId="5" fillId="0" borderId="23" xfId="11" applyFont="1" applyBorder="1"/>
    <xf numFmtId="0" fontId="5" fillId="0" borderId="24" xfId="11" applyFont="1" applyBorder="1"/>
    <xf numFmtId="0" fontId="5" fillId="0" borderId="25" xfId="11" applyFont="1" applyBorder="1"/>
    <xf numFmtId="0" fontId="5" fillId="0" borderId="0" xfId="11" applyFont="1"/>
    <xf numFmtId="0" fontId="5" fillId="0" borderId="96" xfId="1" applyFont="1" applyBorder="1" applyAlignment="1">
      <alignment horizontal="left"/>
    </xf>
    <xf numFmtId="0" fontId="5" fillId="0" borderId="37" xfId="11" applyFont="1" applyBorder="1"/>
    <xf numFmtId="0" fontId="5" fillId="0" borderId="97" xfId="11" applyFont="1" applyBorder="1"/>
    <xf numFmtId="0" fontId="14" fillId="0" borderId="0" xfId="11" applyFont="1"/>
    <xf numFmtId="0" fontId="5" fillId="0" borderId="4" xfId="11" applyFont="1" applyBorder="1"/>
    <xf numFmtId="0" fontId="5" fillId="0" borderId="5" xfId="11" applyFont="1" applyBorder="1"/>
    <xf numFmtId="0" fontId="5" fillId="0" borderId="96" xfId="11" applyFont="1" applyBorder="1"/>
    <xf numFmtId="14" fontId="5" fillId="0" borderId="98" xfId="1" applyNumberFormat="1" applyFont="1" applyBorder="1"/>
    <xf numFmtId="0" fontId="3" fillId="0" borderId="12" xfId="11" applyFont="1" applyBorder="1" applyAlignment="1">
      <alignment horizontal="right"/>
    </xf>
    <xf numFmtId="0" fontId="3" fillId="5" borderId="26" xfId="2" applyNumberFormat="1" applyFont="1" applyFill="1" applyBorder="1" applyProtection="1"/>
    <xf numFmtId="0" fontId="3" fillId="5" borderId="20" xfId="2" applyNumberFormat="1" applyFont="1" applyFill="1" applyBorder="1" applyProtection="1"/>
    <xf numFmtId="0" fontId="3" fillId="5" borderId="69" xfId="2" applyNumberFormat="1" applyFont="1" applyFill="1" applyBorder="1" applyProtection="1"/>
    <xf numFmtId="0" fontId="3" fillId="0" borderId="6" xfId="11" applyFont="1" applyBorder="1" applyAlignment="1">
      <alignment horizontal="right"/>
    </xf>
    <xf numFmtId="0" fontId="3" fillId="2" borderId="6" xfId="11" applyFont="1" applyFill="1" applyBorder="1" applyAlignment="1" applyProtection="1">
      <alignment vertical="top"/>
      <protection locked="0"/>
    </xf>
    <xf numFmtId="0" fontId="3" fillId="2" borderId="18" xfId="11" applyFont="1" applyFill="1" applyBorder="1" applyAlignment="1" applyProtection="1">
      <alignment vertical="top"/>
      <protection locked="0"/>
    </xf>
    <xf numFmtId="0" fontId="3" fillId="2" borderId="16" xfId="11" applyFont="1" applyFill="1" applyBorder="1" applyAlignment="1" applyProtection="1">
      <alignment vertical="top"/>
      <protection locked="0"/>
    </xf>
    <xf numFmtId="0" fontId="3" fillId="0" borderId="99" xfId="11" applyFont="1" applyBorder="1"/>
    <xf numFmtId="0" fontId="5" fillId="0" borderId="96" xfId="1" applyFont="1" applyBorder="1" applyAlignment="1">
      <alignment horizontal="center"/>
    </xf>
    <xf numFmtId="0" fontId="5" fillId="0" borderId="97" xfId="1" applyFont="1" applyBorder="1" applyAlignment="1">
      <alignment horizontal="center" wrapText="1"/>
    </xf>
    <xf numFmtId="0" fontId="5" fillId="0" borderId="12" xfId="11" applyFont="1" applyBorder="1" applyAlignment="1">
      <alignment horizontal="center" wrapText="1"/>
    </xf>
    <xf numFmtId="0" fontId="3" fillId="0" borderId="100" xfId="11" applyFont="1" applyBorder="1"/>
    <xf numFmtId="0" fontId="3" fillId="7" borderId="96" xfId="2" applyNumberFormat="1" applyFont="1" applyFill="1" applyBorder="1" applyProtection="1"/>
    <xf numFmtId="0" fontId="3" fillId="7" borderId="101" xfId="2" applyNumberFormat="1" applyFont="1" applyFill="1" applyBorder="1" applyProtection="1"/>
    <xf numFmtId="0" fontId="3" fillId="7" borderId="98" xfId="2" applyNumberFormat="1" applyFont="1" applyFill="1" applyBorder="1" applyProtection="1"/>
    <xf numFmtId="0" fontId="3" fillId="0" borderId="100" xfId="11" applyFont="1" applyBorder="1" applyAlignment="1">
      <alignment horizontal="left" indent="1"/>
    </xf>
    <xf numFmtId="37" fontId="3" fillId="5" borderId="29" xfId="12" applyNumberFormat="1" applyFont="1" applyFill="1" applyBorder="1" applyProtection="1"/>
    <xf numFmtId="37" fontId="3" fillId="2" borderId="92" xfId="12" applyNumberFormat="1" applyFont="1" applyFill="1" applyBorder="1" applyProtection="1">
      <protection locked="0"/>
    </xf>
    <xf numFmtId="0" fontId="3" fillId="0" borderId="79" xfId="11" applyFont="1" applyBorder="1"/>
    <xf numFmtId="0" fontId="3" fillId="7" borderId="92" xfId="2" applyNumberFormat="1" applyFont="1" applyFill="1" applyBorder="1" applyProtection="1"/>
    <xf numFmtId="0" fontId="5" fillId="0" borderId="0" xfId="11" applyFont="1" applyAlignment="1">
      <alignment horizontal="left"/>
    </xf>
    <xf numFmtId="10" fontId="3" fillId="0" borderId="0" xfId="13" applyNumberFormat="1" applyFont="1" applyFill="1" applyBorder="1" applyProtection="1"/>
    <xf numFmtId="0" fontId="18" fillId="0" borderId="20" xfId="11" applyBorder="1"/>
    <xf numFmtId="0" fontId="3" fillId="0" borderId="20" xfId="11" applyFont="1" applyBorder="1"/>
    <xf numFmtId="0" fontId="18" fillId="0" borderId="94" xfId="11" applyBorder="1"/>
    <xf numFmtId="0" fontId="18" fillId="0" borderId="95" xfId="11" applyBorder="1"/>
    <xf numFmtId="0" fontId="5" fillId="0" borderId="102" xfId="1" applyFont="1" applyBorder="1" applyAlignment="1">
      <alignment horizontal="center" wrapText="1"/>
    </xf>
    <xf numFmtId="37" fontId="3" fillId="2" borderId="91" xfId="12" applyNumberFormat="1" applyFont="1" applyFill="1" applyBorder="1" applyProtection="1">
      <protection locked="0"/>
    </xf>
    <xf numFmtId="37" fontId="3" fillId="2" borderId="29" xfId="12" applyNumberFormat="1" applyFont="1" applyFill="1" applyBorder="1" applyProtection="1">
      <protection locked="0"/>
    </xf>
    <xf numFmtId="167" fontId="3" fillId="2" borderId="72" xfId="2" applyNumberFormat="1" applyFont="1" applyFill="1" applyBorder="1" applyProtection="1">
      <protection locked="0"/>
    </xf>
    <xf numFmtId="0" fontId="3" fillId="0" borderId="35" xfId="11" applyFont="1" applyBorder="1"/>
    <xf numFmtId="0" fontId="5" fillId="0" borderId="89" xfId="11" applyFont="1" applyBorder="1" applyAlignment="1">
      <alignment horizontal="center" wrapText="1"/>
    </xf>
    <xf numFmtId="0" fontId="18" fillId="4" borderId="0" xfId="11" applyFill="1"/>
    <xf numFmtId="37" fontId="3" fillId="2" borderId="65" xfId="12" applyNumberFormat="1" applyFont="1" applyFill="1" applyBorder="1" applyProtection="1">
      <protection locked="0"/>
    </xf>
    <xf numFmtId="37" fontId="3" fillId="2" borderId="72" xfId="12" applyNumberFormat="1" applyFont="1" applyFill="1" applyBorder="1" applyProtection="1">
      <protection locked="0"/>
    </xf>
    <xf numFmtId="37" fontId="3" fillId="5" borderId="65" xfId="2" applyNumberFormat="1" applyFont="1" applyFill="1" applyBorder="1" applyProtection="1"/>
    <xf numFmtId="0" fontId="3" fillId="0" borderId="9" xfId="11" applyFont="1" applyBorder="1"/>
    <xf numFmtId="0" fontId="18" fillId="0" borderId="37" xfId="11" applyBorder="1"/>
    <xf numFmtId="37" fontId="3" fillId="5" borderId="83" xfId="12" applyNumberFormat="1" applyFont="1" applyFill="1" applyBorder="1" applyProtection="1"/>
    <xf numFmtId="37" fontId="3" fillId="0" borderId="0" xfId="12" applyNumberFormat="1" applyFont="1" applyFill="1" applyBorder="1" applyProtection="1"/>
    <xf numFmtId="0" fontId="18" fillId="0" borderId="19" xfId="11" applyBorder="1"/>
    <xf numFmtId="0" fontId="3" fillId="7" borderId="93" xfId="12" applyNumberFormat="1" applyFont="1" applyFill="1" applyBorder="1" applyProtection="1"/>
    <xf numFmtId="0" fontId="5" fillId="0" borderId="0" xfId="11" applyFont="1" applyAlignment="1">
      <alignment horizontal="left" wrapText="1"/>
    </xf>
    <xf numFmtId="0" fontId="5" fillId="0" borderId="96" xfId="1" applyFont="1" applyBorder="1"/>
    <xf numFmtId="165" fontId="3" fillId="2" borderId="65" xfId="12" applyNumberFormat="1" applyFont="1" applyFill="1" applyBorder="1" applyProtection="1">
      <protection locked="0"/>
    </xf>
    <xf numFmtId="165" fontId="3" fillId="2" borderId="29" xfId="12" applyNumberFormat="1" applyFont="1" applyFill="1" applyBorder="1" applyProtection="1">
      <protection locked="0"/>
    </xf>
    <xf numFmtId="0" fontId="16" fillId="0" borderId="0" xfId="1" applyFont="1"/>
    <xf numFmtId="0" fontId="5" fillId="0" borderId="101" xfId="1" applyFont="1" applyBorder="1" applyAlignment="1">
      <alignment horizontal="left"/>
    </xf>
    <xf numFmtId="0" fontId="5" fillId="0" borderId="98" xfId="1" applyFont="1" applyBorder="1" applyAlignment="1">
      <alignment horizontal="left"/>
    </xf>
    <xf numFmtId="0" fontId="2" fillId="0" borderId="0" xfId="1" applyFont="1" applyAlignment="1">
      <alignment horizontal="centerContinuous"/>
    </xf>
    <xf numFmtId="0" fontId="5" fillId="0" borderId="12" xfId="1" applyFont="1" applyBorder="1" applyAlignment="1">
      <alignment horizontal="left"/>
    </xf>
    <xf numFmtId="0" fontId="3" fillId="0" borderId="21" xfId="1" applyFont="1" applyBorder="1" applyAlignment="1">
      <alignment horizontal="right" vertical="top"/>
    </xf>
    <xf numFmtId="0" fontId="3" fillId="0" borderId="21" xfId="1" applyFont="1" applyBorder="1" applyAlignment="1">
      <alignment vertical="top" wrapText="1"/>
    </xf>
    <xf numFmtId="37" fontId="3" fillId="5" borderId="12" xfId="1" applyNumberFormat="1" applyFont="1" applyFill="1" applyBorder="1"/>
    <xf numFmtId="37" fontId="3" fillId="2" borderId="12" xfId="2" applyNumberFormat="1" applyFont="1" applyFill="1" applyBorder="1" applyProtection="1">
      <protection locked="0"/>
    </xf>
    <xf numFmtId="0" fontId="3" fillId="0" borderId="8" xfId="1" applyFont="1" applyBorder="1" applyAlignment="1">
      <alignment horizontal="right"/>
    </xf>
    <xf numFmtId="0" fontId="3" fillId="0" borderId="8" xfId="1" applyFont="1" applyBorder="1" applyAlignment="1">
      <alignment wrapText="1"/>
    </xf>
    <xf numFmtId="0" fontId="3" fillId="0" borderId="21" xfId="1" applyFont="1" applyBorder="1" applyAlignment="1">
      <alignment wrapText="1"/>
    </xf>
    <xf numFmtId="0" fontId="3" fillId="0" borderId="67" xfId="1" applyFont="1" applyBorder="1" applyAlignment="1">
      <alignment horizontal="right" vertical="top"/>
    </xf>
    <xf numFmtId="0" fontId="3" fillId="0" borderId="67" xfId="1" applyFont="1" applyBorder="1" applyAlignment="1">
      <alignment wrapText="1"/>
    </xf>
    <xf numFmtId="0" fontId="3" fillId="0" borderId="103" xfId="1" applyFont="1" applyBorder="1" applyAlignment="1">
      <alignment horizontal="right"/>
    </xf>
    <xf numFmtId="0" fontId="3" fillId="0" borderId="104" xfId="1" applyFont="1" applyBorder="1" applyAlignment="1">
      <alignment horizontal="right" vertical="top"/>
    </xf>
    <xf numFmtId="0" fontId="3" fillId="0" borderId="104" xfId="1" quotePrefix="1" applyFont="1" applyBorder="1" applyAlignment="1">
      <alignment horizontal="right" vertical="top"/>
    </xf>
    <xf numFmtId="37" fontId="3" fillId="7" borderId="12" xfId="2" applyNumberFormat="1" applyFont="1" applyFill="1" applyBorder="1" applyProtection="1"/>
    <xf numFmtId="0" fontId="3" fillId="0" borderId="104" xfId="5" quotePrefix="1" applyBorder="1" applyAlignment="1">
      <alignment horizontal="right" vertical="top"/>
    </xf>
    <xf numFmtId="37" fontId="3" fillId="5" borderId="12" xfId="5" applyNumberFormat="1" applyFill="1" applyBorder="1"/>
    <xf numFmtId="0" fontId="3" fillId="0" borderId="8" xfId="5" applyBorder="1" applyAlignment="1">
      <alignment horizontal="right"/>
    </xf>
    <xf numFmtId="0" fontId="11" fillId="0" borderId="0" xfId="1" applyFont="1" applyAlignment="1">
      <alignment horizontal="left"/>
    </xf>
    <xf numFmtId="0" fontId="8" fillId="0" borderId="0" xfId="1" applyFont="1"/>
    <xf numFmtId="0" fontId="5" fillId="0" borderId="99" xfId="1" applyFont="1" applyBorder="1" applyAlignment="1">
      <alignment horizontal="left"/>
    </xf>
    <xf numFmtId="0" fontId="5" fillId="0" borderId="105" xfId="1" applyFont="1" applyBorder="1" applyAlignment="1">
      <alignment horizontal="left"/>
    </xf>
    <xf numFmtId="0" fontId="5" fillId="0" borderId="68" xfId="1" applyFont="1" applyBorder="1"/>
    <xf numFmtId="0" fontId="5" fillId="0" borderId="17" xfId="1" applyFont="1" applyBorder="1"/>
    <xf numFmtId="14" fontId="5" fillId="0" borderId="97" xfId="1" applyNumberFormat="1" applyFont="1" applyBorder="1"/>
    <xf numFmtId="14" fontId="5" fillId="0" borderId="11" xfId="1" applyNumberFormat="1" applyFont="1" applyBorder="1"/>
    <xf numFmtId="14" fontId="5" fillId="0" borderId="0" xfId="1" applyNumberFormat="1" applyFont="1"/>
    <xf numFmtId="0" fontId="8" fillId="0" borderId="21" xfId="3" applyFont="1" applyBorder="1"/>
    <xf numFmtId="0" fontId="5" fillId="0" borderId="6" xfId="3" applyFont="1" applyBorder="1" applyAlignment="1">
      <alignment horizontal="centerContinuous"/>
    </xf>
    <xf numFmtId="0" fontId="5" fillId="0" borderId="18" xfId="3" applyFont="1" applyBorder="1" applyAlignment="1">
      <alignment horizontal="centerContinuous"/>
    </xf>
    <xf numFmtId="0" fontId="5" fillId="0" borderId="16" xfId="3" applyFont="1" applyBorder="1" applyAlignment="1">
      <alignment horizontal="centerContinuous"/>
    </xf>
    <xf numFmtId="0" fontId="5" fillId="0" borderId="26" xfId="3" applyFont="1" applyBorder="1" applyAlignment="1">
      <alignment horizontal="centerContinuous"/>
    </xf>
    <xf numFmtId="0" fontId="5" fillId="0" borderId="28" xfId="3" applyFont="1" applyBorder="1" applyAlignment="1">
      <alignment horizontal="centerContinuous"/>
    </xf>
    <xf numFmtId="0" fontId="5" fillId="0" borderId="18" xfId="3" applyFont="1" applyBorder="1"/>
    <xf numFmtId="0" fontId="5" fillId="0" borderId="16" xfId="3" applyFont="1" applyBorder="1"/>
    <xf numFmtId="0" fontId="5" fillId="0" borderId="6" xfId="3" applyFont="1" applyBorder="1" applyAlignment="1">
      <alignment horizontal="center" wrapText="1"/>
    </xf>
    <xf numFmtId="0" fontId="5" fillId="0" borderId="16" xfId="3" applyFont="1" applyBorder="1" applyAlignment="1">
      <alignment horizontal="center" wrapText="1"/>
    </xf>
    <xf numFmtId="0" fontId="5" fillId="0" borderId="98" xfId="1" applyFont="1" applyBorder="1" applyAlignment="1">
      <alignment horizontal="center" wrapText="1"/>
    </xf>
    <xf numFmtId="0" fontId="3" fillId="0" borderId="96" xfId="1" applyFont="1" applyBorder="1"/>
    <xf numFmtId="0" fontId="3" fillId="0" borderId="101" xfId="1" applyFont="1" applyBorder="1"/>
    <xf numFmtId="0" fontId="3" fillId="0" borderId="101" xfId="1" applyFont="1" applyBorder="1" applyAlignment="1">
      <alignment horizontal="left" indent="1"/>
    </xf>
    <xf numFmtId="0" fontId="5" fillId="0" borderId="71" xfId="1" applyFont="1" applyBorder="1"/>
    <xf numFmtId="0" fontId="3" fillId="0" borderId="71" xfId="1" applyFont="1" applyBorder="1" applyAlignment="1">
      <alignment horizontal="right"/>
    </xf>
    <xf numFmtId="37" fontId="3" fillId="5" borderId="83" xfId="1" applyNumberFormat="1" applyFont="1" applyFill="1" applyBorder="1"/>
    <xf numFmtId="0" fontId="5" fillId="0" borderId="6" xfId="1" applyFont="1" applyBorder="1" applyAlignment="1">
      <alignment horizontal="centerContinuous" wrapText="1"/>
    </xf>
    <xf numFmtId="0" fontId="5" fillId="0" borderId="73" xfId="1" applyFont="1" applyBorder="1" applyAlignment="1">
      <alignment horizontal="centerContinuous" wrapText="1"/>
    </xf>
    <xf numFmtId="0" fontId="5" fillId="0" borderId="106" xfId="1" applyFont="1" applyBorder="1" applyAlignment="1">
      <alignment horizontal="centerContinuous" wrapText="1"/>
    </xf>
    <xf numFmtId="0" fontId="5" fillId="0" borderId="12" xfId="1" applyFont="1" applyBorder="1" applyAlignment="1">
      <alignment horizontal="centerContinuous" wrapText="1"/>
    </xf>
    <xf numFmtId="0" fontId="4" fillId="0" borderId="9" xfId="1" applyFont="1" applyBorder="1" applyAlignment="1">
      <alignment horizontal="left"/>
    </xf>
    <xf numFmtId="1" fontId="3" fillId="2" borderId="8" xfId="1" applyNumberFormat="1" applyFont="1" applyFill="1" applyBorder="1" applyAlignment="1" applyProtection="1">
      <alignment horizontal="center" wrapText="1"/>
      <protection locked="0"/>
    </xf>
    <xf numFmtId="37" fontId="3" fillId="2" borderId="98" xfId="2" applyNumberFormat="1" applyFont="1" applyFill="1" applyBorder="1" applyAlignment="1" applyProtection="1">
      <alignment horizontal="right"/>
      <protection locked="0"/>
    </xf>
    <xf numFmtId="37" fontId="3" fillId="2" borderId="92" xfId="2" applyNumberFormat="1" applyFont="1" applyFill="1" applyBorder="1" applyAlignment="1" applyProtection="1">
      <alignment horizontal="right"/>
      <protection locked="0"/>
    </xf>
    <xf numFmtId="37" fontId="3" fillId="5" borderId="92" xfId="2" applyNumberFormat="1" applyFont="1" applyFill="1" applyBorder="1" applyAlignment="1" applyProtection="1">
      <alignment horizontal="right"/>
    </xf>
    <xf numFmtId="0" fontId="3" fillId="0" borderId="30" xfId="1" applyFont="1" applyBorder="1" applyAlignment="1">
      <alignment horizontal="left"/>
    </xf>
    <xf numFmtId="1" fontId="3" fillId="2" borderId="12" xfId="1" applyNumberFormat="1" applyFont="1" applyFill="1" applyBorder="1" applyAlignment="1" applyProtection="1">
      <alignment horizontal="center" wrapText="1"/>
      <protection locked="0"/>
    </xf>
    <xf numFmtId="0" fontId="3" fillId="0" borderId="96" xfId="1" applyFont="1" applyBorder="1" applyAlignment="1">
      <alignment horizontal="left"/>
    </xf>
    <xf numFmtId="37" fontId="3" fillId="5" borderId="29" xfId="2" applyNumberFormat="1" applyFont="1" applyFill="1" applyBorder="1" applyAlignment="1" applyProtection="1">
      <alignment horizontal="right"/>
    </xf>
    <xf numFmtId="0" fontId="3" fillId="0" borderId="24" xfId="1" applyFont="1" applyBorder="1" applyAlignment="1">
      <alignment horizontal="right"/>
    </xf>
    <xf numFmtId="0" fontId="3" fillId="0" borderId="0" xfId="1" applyFont="1" applyAlignment="1">
      <alignment horizontal="right"/>
    </xf>
    <xf numFmtId="37" fontId="3" fillId="5" borderId="81" xfId="2" applyNumberFormat="1" applyFont="1" applyFill="1" applyBorder="1" applyAlignment="1" applyProtection="1">
      <alignment horizontal="right"/>
    </xf>
    <xf numFmtId="0" fontId="3" fillId="0" borderId="92" xfId="1" applyFont="1" applyBorder="1" applyAlignment="1">
      <alignment horizontal="left"/>
    </xf>
    <xf numFmtId="10" fontId="3" fillId="5" borderId="29" xfId="2" applyNumberFormat="1" applyFont="1" applyFill="1" applyBorder="1" applyAlignment="1" applyProtection="1">
      <alignment horizontal="right"/>
    </xf>
    <xf numFmtId="37" fontId="3" fillId="2" borderId="92" xfId="1" applyNumberFormat="1" applyFont="1" applyFill="1" applyBorder="1" applyAlignment="1" applyProtection="1">
      <alignment horizontal="right"/>
      <protection locked="0"/>
    </xf>
    <xf numFmtId="37" fontId="3" fillId="2" borderId="29" xfId="2" applyNumberFormat="1" applyFont="1" applyFill="1" applyBorder="1" applyAlignment="1" applyProtection="1">
      <alignment horizontal="right"/>
      <protection locked="0"/>
    </xf>
    <xf numFmtId="0" fontId="3" fillId="0" borderId="92" xfId="1" applyFont="1" applyBorder="1" applyAlignment="1">
      <alignment horizontal="left" indent="1"/>
    </xf>
    <xf numFmtId="10" fontId="3" fillId="5" borderId="81" xfId="2" applyNumberFormat="1" applyFont="1" applyFill="1" applyBorder="1" applyAlignment="1" applyProtection="1">
      <alignment horizontal="right"/>
    </xf>
    <xf numFmtId="37" fontId="16" fillId="0" borderId="0" xfId="1" applyNumberFormat="1" applyFont="1" applyAlignment="1">
      <alignment horizontal="right"/>
    </xf>
    <xf numFmtId="0" fontId="5" fillId="0" borderId="30" xfId="1" applyFont="1" applyBorder="1" applyAlignment="1">
      <alignment horizontal="centerContinuous"/>
    </xf>
    <xf numFmtId="0" fontId="5" fillId="0" borderId="31" xfId="1" applyFont="1" applyBorder="1" applyAlignment="1">
      <alignment horizontal="centerContinuous"/>
    </xf>
    <xf numFmtId="0" fontId="5" fillId="0" borderId="32" xfId="1" applyFont="1" applyBorder="1" applyAlignment="1">
      <alignment horizontal="centerContinuous"/>
    </xf>
    <xf numFmtId="0" fontId="14" fillId="0" borderId="30" xfId="1" applyFont="1" applyBorder="1" applyAlignment="1">
      <alignment horizontal="centerContinuous"/>
    </xf>
    <xf numFmtId="0" fontId="5" fillId="0" borderId="31" xfId="1" applyFont="1" applyBorder="1" applyAlignment="1">
      <alignment horizontal="center"/>
    </xf>
    <xf numFmtId="0" fontId="5" fillId="0" borderId="29" xfId="1" applyFont="1" applyBorder="1" applyAlignment="1">
      <alignment horizontal="center"/>
    </xf>
    <xf numFmtId="0" fontId="3" fillId="0" borderId="32" xfId="1" applyFont="1" applyBorder="1" applyAlignment="1">
      <alignment horizontal="right"/>
    </xf>
    <xf numFmtId="37" fontId="5" fillId="0" borderId="29" xfId="1" applyNumberFormat="1" applyFont="1" applyBorder="1"/>
    <xf numFmtId="0" fontId="3" fillId="2" borderId="30" xfId="1" applyFont="1" applyFill="1" applyBorder="1" applyAlignment="1" applyProtection="1">
      <alignment wrapText="1"/>
      <protection locked="0"/>
    </xf>
    <xf numFmtId="0" fontId="3" fillId="2" borderId="31" xfId="1" applyFont="1" applyFill="1" applyBorder="1" applyAlignment="1" applyProtection="1">
      <alignment wrapText="1"/>
      <protection locked="0"/>
    </xf>
    <xf numFmtId="0" fontId="3" fillId="2" borderId="107" xfId="1" applyFont="1" applyFill="1" applyBorder="1" applyAlignment="1" applyProtection="1">
      <alignment wrapText="1"/>
      <protection locked="0"/>
    </xf>
    <xf numFmtId="0" fontId="3" fillId="2" borderId="12" xfId="1" applyFont="1" applyFill="1" applyBorder="1" applyAlignment="1" applyProtection="1">
      <alignment horizontal="center" wrapText="1"/>
      <protection locked="0"/>
    </xf>
    <xf numFmtId="37" fontId="3" fillId="5" borderId="81" xfId="1" applyNumberFormat="1" applyFont="1" applyFill="1" applyBorder="1"/>
    <xf numFmtId="0" fontId="11" fillId="0" borderId="108" xfId="1" applyFont="1" applyBorder="1"/>
    <xf numFmtId="0" fontId="5" fillId="0" borderId="108" xfId="1" applyFont="1" applyBorder="1"/>
    <xf numFmtId="0" fontId="3" fillId="0" borderId="108" xfId="1" applyFont="1" applyBorder="1"/>
    <xf numFmtId="0" fontId="5" fillId="0" borderId="6" xfId="1" applyFont="1" applyBorder="1" applyAlignment="1">
      <alignment horizontal="left"/>
    </xf>
    <xf numFmtId="0" fontId="5" fillId="0" borderId="45" xfId="1" applyFont="1" applyBorder="1" applyAlignment="1">
      <alignment horizontal="centerContinuous"/>
    </xf>
    <xf numFmtId="0" fontId="5" fillId="0" borderId="16" xfId="1" applyFont="1" applyBorder="1" applyAlignment="1">
      <alignment horizontal="center" wrapText="1"/>
    </xf>
    <xf numFmtId="37" fontId="5" fillId="0" borderId="29" xfId="1" applyNumberFormat="1" applyFont="1" applyBorder="1" applyAlignment="1">
      <alignment horizontal="center"/>
    </xf>
    <xf numFmtId="0" fontId="3" fillId="2" borderId="96" xfId="1" applyFont="1" applyFill="1" applyBorder="1" applyAlignment="1" applyProtection="1">
      <alignment wrapText="1"/>
      <protection locked="0"/>
    </xf>
    <xf numFmtId="0" fontId="3" fillId="2" borderId="101" xfId="1" applyFont="1" applyFill="1" applyBorder="1" applyAlignment="1" applyProtection="1">
      <alignment wrapText="1"/>
      <protection locked="0"/>
    </xf>
    <xf numFmtId="0" fontId="3" fillId="2" borderId="105" xfId="1" applyFont="1" applyFill="1" applyBorder="1" applyAlignment="1" applyProtection="1">
      <alignment wrapText="1"/>
      <protection locked="0"/>
    </xf>
    <xf numFmtId="37" fontId="3" fillId="5" borderId="109" xfId="1" applyNumberFormat="1" applyFont="1" applyFill="1" applyBorder="1"/>
    <xf numFmtId="0" fontId="2" fillId="0" borderId="30" xfId="1" applyFont="1" applyBorder="1" applyAlignment="1">
      <alignment horizontal="centerContinuous"/>
    </xf>
    <xf numFmtId="0" fontId="2" fillId="0" borderId="31" xfId="1" applyFont="1" applyBorder="1" applyAlignment="1">
      <alignment horizontal="centerContinuous"/>
    </xf>
    <xf numFmtId="0" fontId="8" fillId="0" borderId="31" xfId="1" applyFont="1" applyBorder="1" applyAlignment="1">
      <alignment horizontal="center"/>
    </xf>
    <xf numFmtId="0" fontId="3" fillId="0" borderId="12" xfId="1" applyFont="1" applyBorder="1" applyAlignment="1">
      <alignment horizontal="center"/>
    </xf>
    <xf numFmtId="0" fontId="20" fillId="0" borderId="31" xfId="1" applyFont="1" applyBorder="1" applyAlignment="1" applyProtection="1">
      <alignment horizontal="left"/>
      <protection locked="0"/>
    </xf>
    <xf numFmtId="0" fontId="3" fillId="0" borderId="31" xfId="1" applyFont="1" applyBorder="1" applyAlignment="1">
      <alignment horizontal="centerContinuous"/>
    </xf>
    <xf numFmtId="37" fontId="3" fillId="5" borderId="72" xfId="1" applyNumberFormat="1" applyFont="1" applyFill="1" applyBorder="1"/>
    <xf numFmtId="0" fontId="5" fillId="0" borderId="30" xfId="1" applyFont="1" applyBorder="1" applyAlignment="1">
      <alignment horizontal="left"/>
    </xf>
    <xf numFmtId="0" fontId="5" fillId="2" borderId="29" xfId="1" applyFont="1" applyFill="1" applyBorder="1" applyAlignment="1" applyProtection="1">
      <alignment horizontal="center" wrapText="1"/>
      <protection locked="0"/>
    </xf>
    <xf numFmtId="37" fontId="5" fillId="2" borderId="32" xfId="2" applyNumberFormat="1" applyFont="1" applyFill="1" applyBorder="1" applyProtection="1">
      <protection locked="0"/>
    </xf>
    <xf numFmtId="0" fontId="3" fillId="0" borderId="21" xfId="1" applyFont="1" applyBorder="1" applyAlignment="1">
      <alignment horizontal="center"/>
    </xf>
    <xf numFmtId="0" fontId="3" fillId="0" borderId="101" xfId="3" applyBorder="1"/>
    <xf numFmtId="0" fontId="3" fillId="0" borderId="8" xfId="1" applyFont="1" applyBorder="1" applyAlignment="1">
      <alignment horizontal="center"/>
    </xf>
    <xf numFmtId="37" fontId="3" fillId="7" borderId="58" xfId="1" applyNumberFormat="1" applyFont="1" applyFill="1" applyBorder="1"/>
    <xf numFmtId="37" fontId="3" fillId="7" borderId="27" xfId="1" applyNumberFormat="1" applyFont="1" applyFill="1" applyBorder="1"/>
    <xf numFmtId="37" fontId="3" fillId="7" borderId="69" xfId="1" applyNumberFormat="1" applyFont="1" applyFill="1" applyBorder="1"/>
    <xf numFmtId="37" fontId="3" fillId="7" borderId="96" xfId="1" applyNumberFormat="1" applyFont="1" applyFill="1" applyBorder="1"/>
    <xf numFmtId="37" fontId="3" fillId="7" borderId="101" xfId="1" applyNumberFormat="1" applyFont="1" applyFill="1" applyBorder="1"/>
    <xf numFmtId="37" fontId="3" fillId="7" borderId="98" xfId="1" applyNumberFormat="1" applyFont="1" applyFill="1" applyBorder="1"/>
    <xf numFmtId="37" fontId="3" fillId="7" borderId="30" xfId="1" applyNumberFormat="1" applyFont="1" applyFill="1" applyBorder="1"/>
    <xf numFmtId="37" fontId="3" fillId="7" borderId="31" xfId="1" applyNumberFormat="1" applyFont="1" applyFill="1" applyBorder="1"/>
    <xf numFmtId="37" fontId="3" fillId="7" borderId="32" xfId="1" applyNumberFormat="1" applyFont="1" applyFill="1" applyBorder="1"/>
    <xf numFmtId="37" fontId="3" fillId="7" borderId="23" xfId="1" applyNumberFormat="1" applyFont="1" applyFill="1" applyBorder="1"/>
    <xf numFmtId="37" fontId="3" fillId="7" borderId="24" xfId="1" applyNumberFormat="1" applyFont="1" applyFill="1" applyBorder="1"/>
    <xf numFmtId="37" fontId="3" fillId="7" borderId="25" xfId="1" applyNumberFormat="1" applyFont="1" applyFill="1" applyBorder="1"/>
    <xf numFmtId="37" fontId="3" fillId="7" borderId="0" xfId="1" applyNumberFormat="1" applyFont="1" applyFill="1"/>
    <xf numFmtId="37" fontId="3" fillId="7" borderId="4" xfId="1" applyNumberFormat="1" applyFont="1" applyFill="1" applyBorder="1"/>
    <xf numFmtId="37" fontId="3" fillId="7" borderId="5" xfId="1" applyNumberFormat="1" applyFont="1" applyFill="1" applyBorder="1"/>
    <xf numFmtId="0" fontId="3" fillId="0" borderId="12" xfId="3" applyBorder="1" applyAlignment="1">
      <alignment horizontal="right" vertical="center"/>
    </xf>
    <xf numFmtId="37" fontId="3" fillId="5" borderId="82" xfId="2" applyNumberFormat="1" applyFont="1" applyFill="1" applyBorder="1" applyAlignment="1" applyProtection="1"/>
    <xf numFmtId="37" fontId="3" fillId="0" borderId="0" xfId="1" applyNumberFormat="1" applyFont="1"/>
    <xf numFmtId="165" fontId="3" fillId="0" borderId="0" xfId="2" applyNumberFormat="1" applyFont="1"/>
    <xf numFmtId="165" fontId="5" fillId="0" borderId="0" xfId="2" applyNumberFormat="1" applyFont="1"/>
    <xf numFmtId="165" fontId="5" fillId="0" borderId="0" xfId="2" applyNumberFormat="1" applyFont="1" applyFill="1" applyBorder="1" applyAlignment="1" applyProtection="1">
      <alignment horizontal="center" wrapText="1"/>
    </xf>
    <xf numFmtId="0" fontId="5" fillId="0" borderId="0" xfId="1" applyFont="1" applyAlignment="1">
      <alignment horizontal="center" wrapText="1"/>
    </xf>
    <xf numFmtId="0" fontId="3" fillId="0" borderId="29" xfId="1" applyFont="1" applyBorder="1" applyAlignment="1">
      <alignment horizontal="right" vertical="center"/>
    </xf>
    <xf numFmtId="37" fontId="3" fillId="2" borderId="92" xfId="2" applyNumberFormat="1" applyFont="1" applyFill="1" applyBorder="1" applyAlignment="1" applyProtection="1">
      <alignment wrapText="1"/>
      <protection locked="0"/>
    </xf>
    <xf numFmtId="165" fontId="3" fillId="2" borderId="29" xfId="2" applyNumberFormat="1" applyFont="1" applyFill="1" applyBorder="1" applyAlignment="1" applyProtection="1">
      <alignment wrapText="1"/>
      <protection locked="0"/>
    </xf>
    <xf numFmtId="165" fontId="3" fillId="0" borderId="0" xfId="1" applyNumberFormat="1" applyFont="1"/>
    <xf numFmtId="0" fontId="3" fillId="0" borderId="92" xfId="1" quotePrefix="1" applyFont="1" applyBorder="1" applyAlignment="1">
      <alignment horizontal="right" vertical="center" wrapText="1"/>
    </xf>
    <xf numFmtId="0" fontId="3" fillId="0" borderId="92" xfId="1" quotePrefix="1" applyFont="1" applyBorder="1" applyAlignment="1">
      <alignment horizontal="right" vertical="center"/>
    </xf>
    <xf numFmtId="0" fontId="3" fillId="0" borderId="101" xfId="1" applyFont="1" applyBorder="1" applyAlignment="1">
      <alignment vertical="center" wrapText="1"/>
    </xf>
    <xf numFmtId="5" fontId="3" fillId="0" borderId="0" xfId="1" applyNumberFormat="1" applyFont="1"/>
    <xf numFmtId="0" fontId="3" fillId="0" borderId="92" xfId="1" applyFont="1" applyBorder="1" applyAlignment="1">
      <alignment horizontal="right" vertical="center"/>
    </xf>
    <xf numFmtId="37" fontId="3" fillId="5" borderId="92" xfId="2" applyNumberFormat="1" applyFont="1" applyFill="1" applyBorder="1" applyAlignment="1" applyProtection="1">
      <alignment wrapText="1"/>
    </xf>
    <xf numFmtId="37" fontId="3" fillId="2" borderId="29" xfId="2" applyNumberFormat="1" applyFont="1" applyFill="1" applyBorder="1" applyAlignment="1" applyProtection="1">
      <alignment wrapText="1"/>
      <protection locked="0"/>
    </xf>
    <xf numFmtId="0" fontId="3" fillId="0" borderId="31" xfId="1" applyFont="1" applyBorder="1" applyAlignment="1">
      <alignment vertical="center"/>
    </xf>
    <xf numFmtId="37" fontId="3" fillId="5" borderId="29" xfId="2" applyNumberFormat="1" applyFont="1" applyFill="1" applyBorder="1" applyAlignment="1" applyProtection="1">
      <alignment wrapText="1"/>
    </xf>
    <xf numFmtId="0" fontId="3" fillId="0" borderId="29" xfId="1" quotePrefix="1" applyFont="1" applyBorder="1" applyAlignment="1">
      <alignment horizontal="right" vertical="center"/>
    </xf>
    <xf numFmtId="0" fontId="3" fillId="2" borderId="29" xfId="1" applyFont="1" applyFill="1" applyBorder="1" applyAlignment="1" applyProtection="1">
      <alignment horizontal="right" vertical="center"/>
      <protection locked="0"/>
    </xf>
    <xf numFmtId="37" fontId="3" fillId="5" borderId="92" xfId="2" applyNumberFormat="1" applyFont="1" applyFill="1" applyBorder="1" applyProtection="1"/>
    <xf numFmtId="168" fontId="8" fillId="0" borderId="29" xfId="1" applyNumberFormat="1" applyFont="1" applyBorder="1" applyAlignment="1" applyProtection="1">
      <alignment wrapText="1"/>
      <protection locked="0"/>
    </xf>
    <xf numFmtId="0" fontId="3" fillId="0" borderId="29" xfId="1" applyFont="1" applyBorder="1" applyAlignment="1" applyProtection="1">
      <alignment vertical="center" wrapText="1"/>
      <protection locked="0"/>
    </xf>
    <xf numFmtId="168" fontId="8" fillId="0" borderId="29" xfId="2" applyNumberFormat="1" applyFont="1" applyBorder="1" applyAlignment="1" applyProtection="1">
      <alignment wrapText="1"/>
      <protection locked="0"/>
    </xf>
    <xf numFmtId="37" fontId="3" fillId="5" borderId="110" xfId="2" applyNumberFormat="1" applyFont="1" applyFill="1" applyBorder="1" applyProtection="1"/>
    <xf numFmtId="0" fontId="3" fillId="2" borderId="12" xfId="1" applyFont="1" applyFill="1" applyBorder="1" applyAlignment="1" applyProtection="1">
      <alignment horizontal="right" vertical="center" wrapText="1"/>
      <protection locked="0"/>
    </xf>
    <xf numFmtId="165" fontId="5" fillId="2" borderId="29" xfId="2" applyNumberFormat="1" applyFont="1" applyFill="1" applyBorder="1" applyAlignment="1" applyProtection="1">
      <alignment wrapText="1"/>
      <protection locked="0"/>
    </xf>
    <xf numFmtId="0" fontId="3" fillId="0" borderId="0" xfId="1" applyFont="1" applyAlignment="1" applyProtection="1">
      <alignment horizontal="right" vertical="center"/>
      <protection locked="0"/>
    </xf>
    <xf numFmtId="0" fontId="3" fillId="0" borderId="0" xfId="1" applyFont="1" applyAlignment="1" applyProtection="1">
      <alignment vertical="center" wrapText="1"/>
      <protection locked="0"/>
    </xf>
    <xf numFmtId="0" fontId="3" fillId="0" borderId="24" xfId="1" applyFont="1" applyBorder="1" applyAlignment="1" applyProtection="1">
      <alignment vertical="center" wrapText="1"/>
      <protection locked="0"/>
    </xf>
    <xf numFmtId="37" fontId="3" fillId="0" borderId="24" xfId="2" applyNumberFormat="1" applyFont="1" applyFill="1" applyBorder="1" applyAlignment="1" applyProtection="1">
      <alignment wrapText="1"/>
      <protection locked="0"/>
    </xf>
    <xf numFmtId="165" fontId="3" fillId="0" borderId="24" xfId="2" applyNumberFormat="1" applyFont="1" applyFill="1" applyBorder="1" applyAlignment="1" applyProtection="1">
      <alignment wrapText="1"/>
      <protection locked="0"/>
    </xf>
    <xf numFmtId="165" fontId="3" fillId="0" borderId="0" xfId="2" applyNumberFormat="1" applyFont="1" applyFill="1" applyBorder="1" applyAlignment="1" applyProtection="1">
      <alignment wrapText="1"/>
      <protection locked="0"/>
    </xf>
    <xf numFmtId="165" fontId="3" fillId="0" borderId="0" xfId="2" applyNumberFormat="1" applyFont="1" applyFill="1"/>
    <xf numFmtId="0" fontId="17" fillId="0" borderId="0" xfId="1" applyFont="1"/>
    <xf numFmtId="0" fontId="3" fillId="0" borderId="6" xfId="1" applyFont="1" applyBorder="1" applyAlignment="1">
      <alignment vertical="top"/>
    </xf>
    <xf numFmtId="0" fontId="3" fillId="0" borderId="18" xfId="1" applyFont="1" applyBorder="1" applyAlignment="1">
      <alignment vertical="top"/>
    </xf>
    <xf numFmtId="0" fontId="3" fillId="0" borderId="16" xfId="1" applyFont="1" applyBorder="1" applyAlignment="1">
      <alignment horizontal="center" wrapText="1"/>
    </xf>
    <xf numFmtId="0" fontId="5" fillId="2" borderId="12" xfId="2" applyNumberFormat="1" applyFont="1" applyFill="1" applyBorder="1" applyAlignment="1" applyProtection="1">
      <alignment horizontal="center" wrapText="1"/>
      <protection locked="0"/>
    </xf>
    <xf numFmtId="0" fontId="3" fillId="0" borderId="18" xfId="1" applyFont="1" applyBorder="1" applyAlignment="1">
      <alignment horizontal="center" wrapText="1"/>
    </xf>
    <xf numFmtId="37" fontId="3" fillId="2" borderId="12" xfId="2" applyNumberFormat="1" applyFont="1" applyFill="1" applyBorder="1" applyAlignment="1" applyProtection="1">
      <alignment horizontal="center" wrapText="1"/>
      <protection locked="0"/>
    </xf>
    <xf numFmtId="169" fontId="3" fillId="2" borderId="12" xfId="2" applyNumberFormat="1" applyFont="1" applyFill="1" applyBorder="1" applyAlignment="1" applyProtection="1">
      <alignment horizontal="center" wrapText="1"/>
      <protection locked="0"/>
    </xf>
    <xf numFmtId="0" fontId="3" fillId="0" borderId="6" xfId="1" quotePrefix="1" applyFont="1" applyBorder="1" applyAlignment="1">
      <alignment horizontal="right" vertical="top"/>
    </xf>
    <xf numFmtId="0" fontId="3" fillId="0" borderId="18" xfId="1" applyFont="1" applyBorder="1" applyAlignment="1">
      <alignment horizontal="right" vertical="top"/>
    </xf>
    <xf numFmtId="0" fontId="3" fillId="0" borderId="108" xfId="1" applyFont="1" applyBorder="1" applyAlignment="1">
      <alignment vertical="center"/>
    </xf>
    <xf numFmtId="0" fontId="3" fillId="0" borderId="108" xfId="1" applyFont="1" applyBorder="1" applyAlignment="1">
      <alignment horizontal="right" vertical="center"/>
    </xf>
    <xf numFmtId="37" fontId="3" fillId="2" borderId="12" xfId="1" applyNumberFormat="1" applyFont="1" applyFill="1" applyBorder="1" applyProtection="1">
      <protection locked="0"/>
    </xf>
    <xf numFmtId="0" fontId="3" fillId="0" borderId="6" xfId="1" applyFont="1" applyBorder="1" applyAlignment="1">
      <alignment horizontal="right"/>
    </xf>
    <xf numFmtId="37" fontId="3" fillId="2" borderId="92" xfId="2" applyNumberFormat="1" applyFont="1" applyFill="1" applyBorder="1" applyProtection="1">
      <protection locked="0"/>
    </xf>
    <xf numFmtId="0" fontId="3" fillId="0" borderId="18" xfId="1" applyFont="1" applyBorder="1" applyAlignment="1">
      <alignment vertical="center"/>
    </xf>
    <xf numFmtId="0" fontId="3" fillId="0" borderId="86" xfId="1" applyFont="1" applyBorder="1" applyAlignment="1">
      <alignment vertical="center"/>
    </xf>
    <xf numFmtId="0" fontId="3" fillId="0" borderId="27" xfId="1" applyFont="1" applyBorder="1" applyAlignment="1">
      <alignment vertical="center"/>
    </xf>
    <xf numFmtId="0" fontId="3" fillId="0" borderId="69" xfId="1" applyFont="1" applyBorder="1" applyAlignment="1">
      <alignment vertical="center"/>
    </xf>
    <xf numFmtId="0" fontId="3" fillId="0" borderId="97" xfId="1" applyFont="1" applyBorder="1" applyAlignment="1">
      <alignment vertical="center"/>
    </xf>
    <xf numFmtId="0" fontId="3" fillId="7" borderId="29" xfId="1" applyFont="1" applyFill="1" applyBorder="1"/>
    <xf numFmtId="0" fontId="3" fillId="0" borderId="86" xfId="1" applyFont="1" applyBorder="1" applyAlignment="1">
      <alignment horizontal="right" vertical="center"/>
    </xf>
    <xf numFmtId="10" fontId="11" fillId="0" borderId="0" xfId="7" applyNumberFormat="1" applyFont="1" applyBorder="1" applyAlignment="1" applyProtection="1">
      <alignment horizontal="right"/>
      <protection locked="0"/>
    </xf>
    <xf numFmtId="0" fontId="5" fillId="0" borderId="26" xfId="5" applyFont="1" applyBorder="1"/>
    <xf numFmtId="0" fontId="5" fillId="0" borderId="27" xfId="5" applyFont="1" applyBorder="1"/>
    <xf numFmtId="0" fontId="5" fillId="0" borderId="28" xfId="5" applyFont="1" applyBorder="1"/>
    <xf numFmtId="0" fontId="5" fillId="0" borderId="0" xfId="5" applyFont="1" applyAlignment="1">
      <alignment horizontal="left"/>
    </xf>
    <xf numFmtId="0" fontId="5" fillId="0" borderId="99" xfId="5" applyFont="1" applyBorder="1" applyAlignment="1">
      <alignment horizontal="left"/>
    </xf>
    <xf numFmtId="0" fontId="5" fillId="0" borderId="101" xfId="5" applyFont="1" applyBorder="1" applyAlignment="1">
      <alignment horizontal="left"/>
    </xf>
    <xf numFmtId="0" fontId="5" fillId="0" borderId="105" xfId="5" applyFont="1" applyBorder="1" applyAlignment="1">
      <alignment horizontal="left"/>
    </xf>
    <xf numFmtId="0" fontId="2" fillId="0" borderId="0" xfId="5" applyFont="1" applyAlignment="1">
      <alignment horizontal="centerContinuous"/>
    </xf>
    <xf numFmtId="0" fontId="5" fillId="0" borderId="41" xfId="5" applyFont="1" applyBorder="1"/>
    <xf numFmtId="0" fontId="5" fillId="0" borderId="17" xfId="5" applyFont="1" applyBorder="1"/>
    <xf numFmtId="0" fontId="5" fillId="0" borderId="9" xfId="5" applyFont="1" applyBorder="1"/>
    <xf numFmtId="14" fontId="5" fillId="0" borderId="97" xfId="5" applyNumberFormat="1" applyFont="1" applyBorder="1"/>
    <xf numFmtId="0" fontId="5" fillId="0" borderId="39" xfId="5" applyFont="1" applyBorder="1"/>
    <xf numFmtId="14" fontId="5" fillId="0" borderId="11" xfId="5" applyNumberFormat="1" applyFont="1" applyBorder="1"/>
    <xf numFmtId="14" fontId="2" fillId="0" borderId="0" xfId="5" applyNumberFormat="1" applyFont="1"/>
    <xf numFmtId="0" fontId="5" fillId="0" borderId="6" xfId="5" applyFont="1" applyBorder="1"/>
    <xf numFmtId="0" fontId="5" fillId="0" borderId="18" xfId="5" applyFont="1" applyBorder="1"/>
    <xf numFmtId="0" fontId="5" fillId="0" borderId="16" xfId="5" applyFont="1" applyBorder="1"/>
    <xf numFmtId="0" fontId="14" fillId="0" borderId="0" xfId="5" applyFont="1"/>
    <xf numFmtId="0" fontId="4" fillId="0" borderId="6" xfId="5" quotePrefix="1" applyFont="1" applyBorder="1" applyAlignment="1">
      <alignment horizontal="right" vertical="center"/>
    </xf>
    <xf numFmtId="0" fontId="4" fillId="0" borderId="18" xfId="5" applyFont="1" applyBorder="1" applyAlignment="1">
      <alignment vertical="center"/>
    </xf>
    <xf numFmtId="5" fontId="3" fillId="2" borderId="16" xfId="5" applyNumberFormat="1" applyFill="1" applyBorder="1" applyProtection="1">
      <protection locked="0"/>
    </xf>
    <xf numFmtId="166" fontId="3" fillId="2" borderId="16" xfId="9" applyNumberFormat="1" applyFont="1" applyFill="1" applyBorder="1" applyProtection="1">
      <protection locked="0"/>
    </xf>
    <xf numFmtId="0" fontId="3" fillId="0" borderId="18" xfId="5" applyBorder="1" applyAlignment="1">
      <alignment horizontal="right"/>
    </xf>
    <xf numFmtId="0" fontId="3" fillId="0" borderId="18" xfId="5" applyBorder="1"/>
    <xf numFmtId="0" fontId="3" fillId="0" borderId="27" xfId="5" applyBorder="1"/>
    <xf numFmtId="0" fontId="5" fillId="0" borderId="6" xfId="5" applyFont="1" applyBorder="1" applyAlignment="1">
      <alignment horizontal="right"/>
    </xf>
    <xf numFmtId="0" fontId="8" fillId="0" borderId="111" xfId="5" applyFont="1" applyBorder="1"/>
    <xf numFmtId="0" fontId="5" fillId="0" borderId="12" xfId="5" applyFont="1" applyBorder="1" applyAlignment="1">
      <alignment horizontal="center" wrapText="1"/>
    </xf>
    <xf numFmtId="0" fontId="5" fillId="0" borderId="6" xfId="5" quotePrefix="1" applyFont="1" applyBorder="1" applyAlignment="1">
      <alignment horizontal="right"/>
    </xf>
    <xf numFmtId="0" fontId="5" fillId="0" borderId="111" xfId="5" applyFont="1" applyBorder="1"/>
    <xf numFmtId="37" fontId="3" fillId="2" borderId="12" xfId="5" applyNumberFormat="1" applyFill="1" applyBorder="1" applyProtection="1">
      <protection locked="0"/>
    </xf>
    <xf numFmtId="0" fontId="3" fillId="7" borderId="29" xfId="5" applyFill="1" applyBorder="1"/>
    <xf numFmtId="10" fontId="3" fillId="0" borderId="12" xfId="7" applyNumberFormat="1" applyFont="1" applyBorder="1" applyAlignment="1" applyProtection="1">
      <alignment horizontal="right"/>
    </xf>
    <xf numFmtId="0" fontId="5" fillId="0" borderId="6" xfId="5" quotePrefix="1" applyFont="1" applyBorder="1" applyAlignment="1">
      <alignment horizontal="right" vertical="top"/>
    </xf>
    <xf numFmtId="0" fontId="5" fillId="0" borderId="111" xfId="5" applyFont="1" applyBorder="1" applyAlignment="1">
      <alignment vertical="top" wrapText="1"/>
    </xf>
    <xf numFmtId="37" fontId="3" fillId="5" borderId="12" xfId="2" quotePrefix="1" applyNumberFormat="1" applyFont="1" applyFill="1" applyBorder="1" applyProtection="1"/>
    <xf numFmtId="0" fontId="3" fillId="7" borderId="75" xfId="5" applyFill="1" applyBorder="1"/>
    <xf numFmtId="37" fontId="3" fillId="5" borderId="21" xfId="2" applyNumberFormat="1" applyFont="1" applyFill="1" applyBorder="1" applyProtection="1"/>
    <xf numFmtId="0" fontId="5" fillId="0" borderId="86" xfId="5" applyFont="1" applyBorder="1"/>
    <xf numFmtId="37" fontId="3" fillId="5" borderId="112" xfId="5" applyNumberFormat="1" applyFill="1" applyBorder="1"/>
    <xf numFmtId="37" fontId="3" fillId="5" borderId="22" xfId="2" applyNumberFormat="1" applyFont="1" applyFill="1" applyBorder="1" applyProtection="1"/>
    <xf numFmtId="0" fontId="5" fillId="0" borderId="0" xfId="5" applyFont="1" applyAlignment="1">
      <alignment horizontal="left" indent="3"/>
    </xf>
    <xf numFmtId="0" fontId="5" fillId="0" borderId="0" xfId="5" applyFont="1" applyAlignment="1">
      <alignment horizontal="left" indent="2"/>
    </xf>
    <xf numFmtId="0" fontId="3" fillId="0" borderId="6" xfId="1" applyFont="1" applyBorder="1" applyAlignment="1">
      <alignment horizontal="left"/>
    </xf>
    <xf numFmtId="0" fontId="3" fillId="0" borderId="18" xfId="1" applyFont="1" applyBorder="1" applyAlignment="1">
      <alignment horizontal="left"/>
    </xf>
    <xf numFmtId="0" fontId="3" fillId="0" borderId="16" xfId="1" applyFont="1" applyBorder="1" applyAlignment="1">
      <alignment horizontal="center"/>
    </xf>
    <xf numFmtId="0" fontId="3" fillId="0" borderId="0" xfId="1" applyFont="1" applyAlignment="1">
      <alignment horizontal="left"/>
    </xf>
    <xf numFmtId="37" fontId="3" fillId="2" borderId="105" xfId="2" applyNumberFormat="1" applyFont="1" applyFill="1" applyBorder="1" applyAlignment="1" applyProtection="1">
      <alignment wrapText="1"/>
      <protection locked="0"/>
    </xf>
    <xf numFmtId="37" fontId="3" fillId="2" borderId="107" xfId="2" applyNumberFormat="1" applyFont="1" applyFill="1" applyBorder="1" applyAlignment="1" applyProtection="1">
      <alignment wrapText="1"/>
      <protection locked="0"/>
    </xf>
    <xf numFmtId="0" fontId="2" fillId="0" borderId="27" xfId="1" applyFont="1" applyBorder="1"/>
    <xf numFmtId="37" fontId="3" fillId="5" borderId="87" xfId="1" applyNumberFormat="1" applyFont="1" applyFill="1" applyBorder="1" applyAlignment="1">
      <alignment wrapText="1"/>
    </xf>
    <xf numFmtId="0" fontId="5" fillId="0" borderId="0" xfId="1" applyFont="1" applyAlignment="1">
      <alignment horizontal="left" wrapText="1"/>
    </xf>
    <xf numFmtId="0" fontId="3" fillId="0" borderId="6" xfId="1" applyFont="1" applyBorder="1"/>
    <xf numFmtId="0" fontId="5" fillId="0" borderId="18" xfId="1" applyFont="1" applyBorder="1"/>
    <xf numFmtId="0" fontId="5" fillId="0" borderId="16" xfId="1" applyFont="1" applyBorder="1"/>
    <xf numFmtId="0" fontId="8" fillId="0" borderId="9" xfId="1" applyFont="1" applyBorder="1"/>
    <xf numFmtId="0" fontId="5" fillId="0" borderId="5" xfId="1" applyFont="1" applyBorder="1" applyAlignment="1">
      <alignment horizontal="center" wrapText="1"/>
    </xf>
    <xf numFmtId="0" fontId="5" fillId="0" borderId="56" xfId="1" applyFont="1" applyBorder="1" applyAlignment="1">
      <alignment horizontal="center" wrapText="1"/>
    </xf>
    <xf numFmtId="0" fontId="3" fillId="0" borderId="96" xfId="1" quotePrefix="1" applyFont="1" applyBorder="1" applyAlignment="1">
      <alignment horizontal="right"/>
    </xf>
    <xf numFmtId="0" fontId="3" fillId="0" borderId="30" xfId="1" applyFont="1" applyBorder="1" applyAlignment="1">
      <alignment horizontal="right"/>
    </xf>
    <xf numFmtId="0" fontId="3" fillId="0" borderId="31" xfId="1" applyFont="1" applyBorder="1" applyAlignment="1">
      <alignment horizontal="left" indent="1"/>
    </xf>
    <xf numFmtId="37" fontId="3" fillId="5" borderId="87" xfId="1" applyNumberFormat="1" applyFont="1" applyFill="1" applyBorder="1" applyAlignment="1">
      <alignment horizontal="right"/>
    </xf>
    <xf numFmtId="37" fontId="3" fillId="2" borderId="29" xfId="1" applyNumberFormat="1" applyFont="1" applyFill="1" applyBorder="1" applyProtection="1">
      <protection locked="0"/>
    </xf>
    <xf numFmtId="37" fontId="3" fillId="7" borderId="29" xfId="1" applyNumberFormat="1" applyFont="1" applyFill="1" applyBorder="1"/>
    <xf numFmtId="0" fontId="3" fillId="0" borderId="30" xfId="1" quotePrefix="1" applyFont="1" applyBorder="1" applyAlignment="1">
      <alignment horizontal="right"/>
    </xf>
    <xf numFmtId="37" fontId="3" fillId="7" borderId="56" xfId="1" applyNumberFormat="1" applyFont="1" applyFill="1" applyBorder="1"/>
    <xf numFmtId="37" fontId="3" fillId="7" borderId="92" xfId="1" applyNumberFormat="1" applyFont="1" applyFill="1" applyBorder="1"/>
    <xf numFmtId="0" fontId="3" fillId="0" borderId="50" xfId="1" quotePrefix="1" applyFont="1" applyBorder="1" applyAlignment="1">
      <alignment horizontal="right"/>
    </xf>
    <xf numFmtId="0" fontId="3" fillId="0" borderId="113" xfId="1" quotePrefix="1" applyFont="1" applyBorder="1" applyAlignment="1">
      <alignment horizontal="right"/>
    </xf>
    <xf numFmtId="0" fontId="3" fillId="0" borderId="114" xfId="1" applyFont="1" applyBorder="1"/>
    <xf numFmtId="0" fontId="3" fillId="0" borderId="114" xfId="1" applyFont="1" applyBorder="1" applyAlignment="1">
      <alignment horizontal="right"/>
    </xf>
    <xf numFmtId="37" fontId="3" fillId="5" borderId="115" xfId="1" applyNumberFormat="1" applyFont="1" applyFill="1" applyBorder="1"/>
    <xf numFmtId="5" fontId="3" fillId="0" borderId="92" xfId="2" applyNumberFormat="1" applyFont="1" applyFill="1" applyBorder="1" applyProtection="1"/>
    <xf numFmtId="0" fontId="3" fillId="0" borderId="46" xfId="1" applyFont="1" applyBorder="1" applyAlignment="1">
      <alignment horizontal="left"/>
    </xf>
    <xf numFmtId="0" fontId="3" fillId="0" borderId="71" xfId="1" applyFont="1" applyBorder="1" applyAlignment="1">
      <alignment horizontal="left"/>
    </xf>
    <xf numFmtId="37" fontId="3" fillId="5" borderId="109" xfId="2" applyNumberFormat="1" applyFont="1" applyFill="1" applyBorder="1" applyProtection="1"/>
    <xf numFmtId="0" fontId="11" fillId="0" borderId="0" xfId="1" quotePrefix="1" applyFont="1" applyAlignment="1">
      <alignment horizontal="right" vertical="top"/>
    </xf>
    <xf numFmtId="0" fontId="11" fillId="0" borderId="0" xfId="1" applyFont="1" applyAlignment="1">
      <alignment horizontal="left" wrapText="1"/>
    </xf>
    <xf numFmtId="5" fontId="11" fillId="0" borderId="0" xfId="2" applyNumberFormat="1" applyFont="1" applyFill="1" applyBorder="1" applyProtection="1"/>
    <xf numFmtId="0" fontId="5" fillId="0" borderId="23" xfId="5" applyFont="1" applyBorder="1"/>
    <xf numFmtId="0" fontId="5" fillId="0" borderId="24" xfId="5" applyFont="1" applyBorder="1"/>
    <xf numFmtId="0" fontId="5" fillId="0" borderId="25" xfId="5" applyFont="1" applyBorder="1"/>
    <xf numFmtId="0" fontId="5" fillId="0" borderId="96" xfId="5" applyFont="1" applyBorder="1" applyAlignment="1">
      <alignment horizontal="left"/>
    </xf>
    <xf numFmtId="0" fontId="5" fillId="0" borderId="98" xfId="5" applyFont="1" applyBorder="1" applyAlignment="1">
      <alignment horizontal="left"/>
    </xf>
    <xf numFmtId="0" fontId="5" fillId="0" borderId="4" xfId="5" applyFont="1" applyBorder="1"/>
    <xf numFmtId="0" fontId="5" fillId="0" borderId="5" xfId="5" applyFont="1" applyBorder="1"/>
    <xf numFmtId="0" fontId="5" fillId="0" borderId="96" xfId="5" applyFont="1" applyBorder="1"/>
    <xf numFmtId="14" fontId="5" fillId="0" borderId="98" xfId="5" applyNumberFormat="1" applyFont="1" applyBorder="1"/>
    <xf numFmtId="0" fontId="3" fillId="0" borderId="6" xfId="5" applyBorder="1"/>
    <xf numFmtId="0" fontId="3" fillId="0" borderId="16" xfId="5" applyBorder="1"/>
    <xf numFmtId="0" fontId="3" fillId="0" borderId="6" xfId="5" quotePrefix="1" applyBorder="1" applyAlignment="1">
      <alignment horizontal="right"/>
    </xf>
    <xf numFmtId="0" fontId="3" fillId="0" borderId="86" xfId="5" applyBorder="1"/>
    <xf numFmtId="0" fontId="3" fillId="0" borderId="96" xfId="1" applyFont="1" applyBorder="1" applyAlignment="1">
      <alignment horizontal="right"/>
    </xf>
    <xf numFmtId="37" fontId="3" fillId="5" borderId="12" xfId="2" applyNumberFormat="1" applyFont="1" applyFill="1" applyBorder="1" applyProtection="1"/>
    <xf numFmtId="0" fontId="3" fillId="0" borderId="16" xfId="5" applyBorder="1" applyAlignment="1">
      <alignment horizontal="right"/>
    </xf>
    <xf numFmtId="0" fontId="3" fillId="7" borderId="31" xfId="1" applyFont="1" applyFill="1" applyBorder="1"/>
    <xf numFmtId="0" fontId="3" fillId="7" borderId="105" xfId="1" applyFont="1" applyFill="1" applyBorder="1"/>
    <xf numFmtId="0" fontId="3" fillId="0" borderId="6" xfId="5" quotePrefix="1" applyBorder="1" applyAlignment="1">
      <alignment horizontal="right" vertical="top"/>
    </xf>
    <xf numFmtId="0" fontId="3" fillId="7" borderId="107" xfId="1" applyFont="1" applyFill="1" applyBorder="1"/>
    <xf numFmtId="0" fontId="3" fillId="0" borderId="26" xfId="5" quotePrefix="1" applyBorder="1" applyAlignment="1">
      <alignment horizontal="right" vertical="top"/>
    </xf>
    <xf numFmtId="0" fontId="3" fillId="0" borderId="18" xfId="5" applyBorder="1" applyAlignment="1">
      <alignment wrapText="1"/>
    </xf>
    <xf numFmtId="0" fontId="3" fillId="0" borderId="86" xfId="5" applyBorder="1" applyAlignment="1">
      <alignment wrapText="1"/>
    </xf>
    <xf numFmtId="0" fontId="3" fillId="0" borderId="9" xfId="5" applyBorder="1" applyAlignment="1">
      <alignment horizontal="right"/>
    </xf>
    <xf numFmtId="0" fontId="3" fillId="7" borderId="24" xfId="1" applyFont="1" applyFill="1" applyBorder="1"/>
    <xf numFmtId="37" fontId="3" fillId="7" borderId="12" xfId="1" applyNumberFormat="1" applyFont="1" applyFill="1" applyBorder="1"/>
    <xf numFmtId="0" fontId="5" fillId="2" borderId="12" xfId="1" applyFont="1" applyFill="1" applyBorder="1" applyAlignment="1" applyProtection="1">
      <alignment horizontal="left" vertical="top"/>
      <protection locked="0"/>
    </xf>
    <xf numFmtId="0" fontId="3" fillId="7" borderId="101" xfId="1" applyFont="1" applyFill="1" applyBorder="1"/>
    <xf numFmtId="0" fontId="3" fillId="0" borderId="9" xfId="5" quotePrefix="1" applyBorder="1" applyAlignment="1">
      <alignment horizontal="right"/>
    </xf>
    <xf numFmtId="0" fontId="3" fillId="2" borderId="97" xfId="5" applyFill="1" applyBorder="1" applyProtection="1">
      <protection locked="0"/>
    </xf>
    <xf numFmtId="0" fontId="3" fillId="0" borderId="18" xfId="1" applyFont="1" applyBorder="1" applyAlignment="1">
      <alignment wrapText="1"/>
    </xf>
    <xf numFmtId="0" fontId="3" fillId="7" borderId="23" xfId="1" applyFont="1" applyFill="1" applyBorder="1"/>
    <xf numFmtId="0" fontId="3" fillId="7" borderId="52" xfId="1" applyFont="1" applyFill="1" applyBorder="1"/>
    <xf numFmtId="0" fontId="3" fillId="7" borderId="96" xfId="1" applyFont="1" applyFill="1" applyBorder="1"/>
    <xf numFmtId="0" fontId="4" fillId="0" borderId="6" xfId="1" applyFont="1" applyBorder="1" applyAlignment="1">
      <alignment horizontal="centerContinuous"/>
    </xf>
    <xf numFmtId="0" fontId="4" fillId="0" borderId="12" xfId="1" applyFont="1" applyBorder="1" applyAlignment="1">
      <alignment horizontal="center"/>
    </xf>
    <xf numFmtId="0" fontId="5" fillId="0" borderId="6" xfId="1" applyFont="1" applyBorder="1"/>
    <xf numFmtId="0" fontId="14" fillId="0" borderId="18" xfId="1" applyFont="1" applyBorder="1" applyAlignment="1">
      <alignment horizontal="center"/>
    </xf>
    <xf numFmtId="0" fontId="5" fillId="0" borderId="62" xfId="1" applyFont="1" applyBorder="1" applyAlignment="1">
      <alignment horizontal="centerContinuous"/>
    </xf>
    <xf numFmtId="0" fontId="5" fillId="0" borderId="63" xfId="1" applyFont="1" applyBorder="1" applyAlignment="1">
      <alignment horizontal="centerContinuous"/>
    </xf>
    <xf numFmtId="0" fontId="3" fillId="0" borderId="24" xfId="1" applyFont="1" applyBorder="1" applyAlignment="1">
      <alignment horizontal="centerContinuous"/>
    </xf>
    <xf numFmtId="37" fontId="3" fillId="5" borderId="116" xfId="1" applyNumberFormat="1" applyFont="1" applyFill="1" applyBorder="1"/>
    <xf numFmtId="0" fontId="11" fillId="0" borderId="117" xfId="1" applyFont="1" applyBorder="1" applyAlignment="1">
      <alignment horizontal="center"/>
    </xf>
    <xf numFmtId="0" fontId="11" fillId="0" borderId="72" xfId="1" applyFont="1" applyBorder="1" applyAlignment="1">
      <alignment horizontal="center"/>
    </xf>
    <xf numFmtId="0" fontId="14" fillId="0" borderId="62" xfId="1" applyFont="1" applyBorder="1"/>
    <xf numFmtId="0" fontId="14" fillId="0" borderId="45" xfId="1" applyFont="1" applyBorder="1"/>
    <xf numFmtId="0" fontId="14" fillId="0" borderId="118" xfId="1" applyFont="1" applyBorder="1"/>
    <xf numFmtId="0" fontId="14" fillId="2" borderId="64" xfId="1" applyFont="1" applyFill="1" applyBorder="1" applyProtection="1">
      <protection locked="0"/>
    </xf>
    <xf numFmtId="0" fontId="14" fillId="2" borderId="29" xfId="1" applyFont="1" applyFill="1" applyBorder="1" applyProtection="1">
      <protection locked="0"/>
    </xf>
    <xf numFmtId="0" fontId="14" fillId="0" borderId="41" xfId="1" applyFont="1" applyBorder="1"/>
    <xf numFmtId="0" fontId="14" fillId="0" borderId="5" xfId="1" applyFont="1" applyBorder="1"/>
    <xf numFmtId="0" fontId="5" fillId="0" borderId="0" xfId="1" applyFont="1" applyAlignment="1">
      <alignment horizontal="right"/>
    </xf>
    <xf numFmtId="37" fontId="5" fillId="2" borderId="29" xfId="1" applyNumberFormat="1" applyFont="1" applyFill="1" applyBorder="1" applyProtection="1">
      <protection locked="0"/>
    </xf>
    <xf numFmtId="37" fontId="5" fillId="5" borderId="29" xfId="1" applyNumberFormat="1" applyFont="1" applyFill="1" applyBorder="1"/>
    <xf numFmtId="165" fontId="5" fillId="0" borderId="0" xfId="2" applyNumberFormat="1" applyFont="1" applyFill="1" applyBorder="1" applyAlignment="1" applyProtection="1">
      <alignment horizontal="center"/>
    </xf>
    <xf numFmtId="165" fontId="5" fillId="0" borderId="17" xfId="2" applyNumberFormat="1" applyFont="1" applyFill="1" applyBorder="1" applyAlignment="1" applyProtection="1">
      <alignment horizontal="center"/>
    </xf>
    <xf numFmtId="0" fontId="5" fillId="0" borderId="97" xfId="1" applyFont="1" applyBorder="1"/>
    <xf numFmtId="0" fontId="14" fillId="2" borderId="64" xfId="1" applyFont="1" applyFill="1" applyBorder="1" applyAlignment="1" applyProtection="1">
      <alignment horizontal="center"/>
      <protection locked="0"/>
    </xf>
    <xf numFmtId="0" fontId="14" fillId="2" borderId="29" xfId="1" applyFont="1" applyFill="1" applyBorder="1" applyAlignment="1" applyProtection="1">
      <alignment horizontal="center"/>
      <protection locked="0"/>
    </xf>
    <xf numFmtId="0" fontId="5" fillId="0" borderId="30" xfId="1" applyFont="1" applyBorder="1"/>
    <xf numFmtId="0" fontId="14" fillId="0" borderId="31" xfId="1" applyFont="1" applyBorder="1"/>
    <xf numFmtId="0" fontId="14" fillId="0" borderId="101" xfId="1" applyFont="1" applyBorder="1"/>
    <xf numFmtId="0" fontId="14" fillId="0" borderId="105" xfId="1" applyFont="1" applyBorder="1"/>
    <xf numFmtId="0" fontId="5" fillId="0" borderId="0" xfId="1" applyFont="1" applyAlignment="1">
      <alignment horizontal="left" indent="2"/>
    </xf>
    <xf numFmtId="0" fontId="14" fillId="2" borderId="46" xfId="1" applyFont="1" applyFill="1" applyBorder="1" applyAlignment="1" applyProtection="1">
      <alignment horizontal="center" wrapText="1"/>
      <protection locked="0"/>
    </xf>
    <xf numFmtId="0" fontId="14" fillId="2" borderId="46" xfId="1" applyFont="1" applyFill="1" applyBorder="1" applyAlignment="1" applyProtection="1">
      <alignment horizontal="center"/>
      <protection locked="0"/>
    </xf>
    <xf numFmtId="0" fontId="14" fillId="2" borderId="47" xfId="1" applyFont="1" applyFill="1" applyBorder="1" applyAlignment="1" applyProtection="1">
      <alignment horizontal="center"/>
      <protection locked="0"/>
    </xf>
    <xf numFmtId="0" fontId="5" fillId="0" borderId="50" xfId="1" applyFont="1" applyBorder="1"/>
    <xf numFmtId="0" fontId="14" fillId="0" borderId="46" xfId="1" applyFont="1" applyBorder="1"/>
    <xf numFmtId="0" fontId="14" fillId="0" borderId="47" xfId="1" applyFont="1" applyBorder="1"/>
    <xf numFmtId="0" fontId="14" fillId="2" borderId="79" xfId="1" applyFont="1" applyFill="1" applyBorder="1" applyAlignment="1" applyProtection="1">
      <alignment horizontal="center"/>
      <protection locked="0"/>
    </xf>
    <xf numFmtId="0" fontId="14" fillId="2" borderId="57" xfId="1" applyFont="1" applyFill="1" applyBorder="1" applyAlignment="1" applyProtection="1">
      <alignment horizontal="center"/>
      <protection locked="0"/>
    </xf>
    <xf numFmtId="0" fontId="5" fillId="0" borderId="6" xfId="1" applyFont="1" applyBorder="1" applyAlignment="1">
      <alignment vertical="center"/>
    </xf>
    <xf numFmtId="0" fontId="5" fillId="0" borderId="9" xfId="1" applyFont="1" applyBorder="1" applyAlignment="1">
      <alignment vertical="center"/>
    </xf>
    <xf numFmtId="0" fontId="2" fillId="0" borderId="108" xfId="1" applyFont="1" applyBorder="1" applyAlignment="1">
      <alignment wrapText="1"/>
    </xf>
    <xf numFmtId="0" fontId="4" fillId="0" borderId="61" xfId="1" applyFont="1" applyBorder="1" applyAlignment="1">
      <alignment horizontal="center" wrapText="1"/>
    </xf>
    <xf numFmtId="0" fontId="4" fillId="0" borderId="87" xfId="1" applyFont="1" applyBorder="1" applyAlignment="1">
      <alignment horizontal="center" wrapText="1"/>
    </xf>
    <xf numFmtId="0" fontId="3" fillId="2" borderId="92" xfId="1" applyFont="1" applyFill="1" applyBorder="1" applyAlignment="1" applyProtection="1">
      <alignment horizontal="left" wrapText="1"/>
      <protection locked="0"/>
    </xf>
    <xf numFmtId="1" fontId="3" fillId="2" borderId="105" xfId="1" applyNumberFormat="1" applyFont="1" applyFill="1" applyBorder="1" applyAlignment="1" applyProtection="1">
      <alignment wrapText="1"/>
      <protection locked="0"/>
    </xf>
    <xf numFmtId="37" fontId="3" fillId="2" borderId="56" xfId="2" applyNumberFormat="1" applyFont="1" applyFill="1" applyBorder="1" applyAlignment="1" applyProtection="1">
      <alignment wrapText="1"/>
      <protection locked="0"/>
    </xf>
    <xf numFmtId="0" fontId="3" fillId="2" borderId="57" xfId="1" applyFont="1" applyFill="1" applyBorder="1" applyAlignment="1" applyProtection="1">
      <alignment horizontal="left" wrapText="1"/>
      <protection locked="0"/>
    </xf>
    <xf numFmtId="1" fontId="3" fillId="2" borderId="80" xfId="1" applyNumberFormat="1" applyFont="1" applyFill="1" applyBorder="1" applyAlignment="1" applyProtection="1">
      <alignment wrapText="1"/>
      <protection locked="0"/>
    </xf>
    <xf numFmtId="37" fontId="3" fillId="2" borderId="84" xfId="2" applyNumberFormat="1" applyFont="1" applyFill="1" applyBorder="1" applyAlignment="1" applyProtection="1">
      <alignment wrapText="1"/>
      <protection locked="0"/>
    </xf>
    <xf numFmtId="37" fontId="3" fillId="2" borderId="88" xfId="2" applyNumberFormat="1" applyFont="1" applyFill="1" applyBorder="1" applyAlignment="1" applyProtection="1">
      <alignment wrapText="1"/>
      <protection locked="0"/>
    </xf>
    <xf numFmtId="37" fontId="3" fillId="2" borderId="106" xfId="2" applyNumberFormat="1" applyFont="1" applyFill="1" applyBorder="1" applyAlignment="1" applyProtection="1">
      <alignment wrapText="1"/>
      <protection locked="0"/>
    </xf>
    <xf numFmtId="37" fontId="3" fillId="5" borderId="120" xfId="1" applyNumberFormat="1" applyFont="1" applyFill="1" applyBorder="1" applyAlignment="1">
      <alignment wrapText="1"/>
    </xf>
    <xf numFmtId="0" fontId="3" fillId="0" borderId="0" xfId="5" applyAlignment="1">
      <alignment horizontal="left"/>
    </xf>
    <xf numFmtId="0" fontId="3" fillId="0" borderId="0" xfId="5" applyAlignment="1">
      <alignment horizontal="right"/>
    </xf>
    <xf numFmtId="37" fontId="3" fillId="2" borderId="108" xfId="2" applyNumberFormat="1" applyFont="1" applyFill="1" applyBorder="1" applyAlignment="1" applyProtection="1">
      <alignment wrapText="1"/>
      <protection locked="0"/>
    </xf>
    <xf numFmtId="37" fontId="3" fillId="5" borderId="101" xfId="2" applyNumberFormat="1" applyFont="1" applyFill="1" applyBorder="1" applyProtection="1"/>
    <xf numFmtId="37" fontId="3" fillId="5" borderId="108" xfId="2" applyNumberFormat="1" applyFont="1" applyFill="1" applyBorder="1" applyProtection="1"/>
    <xf numFmtId="0" fontId="3" fillId="0" borderId="0" xfId="5" applyAlignment="1">
      <alignment horizontal="center"/>
    </xf>
    <xf numFmtId="37" fontId="3" fillId="5" borderId="31" xfId="2" applyNumberFormat="1" applyFont="1" applyFill="1" applyBorder="1" applyProtection="1"/>
    <xf numFmtId="165" fontId="8" fillId="0" borderId="0" xfId="2" applyNumberFormat="1" applyFont="1" applyFill="1" applyBorder="1" applyProtection="1"/>
    <xf numFmtId="0" fontId="4" fillId="0" borderId="6" xfId="1" quotePrefix="1" applyFont="1" applyBorder="1" applyAlignment="1">
      <alignment vertical="top"/>
    </xf>
    <xf numFmtId="0" fontId="4" fillId="0" borderId="18" xfId="1" applyFont="1" applyBorder="1" applyAlignment="1">
      <alignment vertical="top"/>
    </xf>
    <xf numFmtId="0" fontId="4" fillId="0" borderId="16" xfId="1" applyFont="1" applyBorder="1" applyAlignment="1">
      <alignment vertical="top"/>
    </xf>
    <xf numFmtId="0" fontId="4" fillId="0" borderId="18" xfId="1" quotePrefix="1" applyFont="1" applyBorder="1" applyAlignment="1">
      <alignment horizontal="right" vertical="top"/>
    </xf>
    <xf numFmtId="0" fontId="3" fillId="0" borderId="18" xfId="1" quotePrefix="1" applyFont="1" applyBorder="1" applyAlignment="1">
      <alignment vertical="top"/>
    </xf>
    <xf numFmtId="0" fontId="3" fillId="0" borderId="18" xfId="1" quotePrefix="1" applyFont="1" applyBorder="1" applyAlignment="1">
      <alignment horizontal="right" vertical="top"/>
    </xf>
    <xf numFmtId="0" fontId="3" fillId="0" borderId="18" xfId="1" applyFont="1" applyBorder="1" applyAlignment="1">
      <alignment horizontal="justify" vertical="top" wrapText="1"/>
    </xf>
    <xf numFmtId="0" fontId="3" fillId="0" borderId="18" xfId="1" applyFont="1" applyBorder="1" applyAlignment="1">
      <alignment horizontal="justify" vertical="top"/>
    </xf>
    <xf numFmtId="0" fontId="3" fillId="0" borderId="16" xfId="1" applyFont="1" applyBorder="1"/>
    <xf numFmtId="0" fontId="5" fillId="0" borderId="98" xfId="5" applyFont="1" applyBorder="1" applyAlignment="1">
      <alignment horizontal="center" wrapText="1"/>
    </xf>
    <xf numFmtId="0" fontId="3" fillId="2" borderId="99" xfId="1" applyFont="1" applyFill="1" applyBorder="1" applyAlignment="1" applyProtection="1">
      <alignment horizontal="left" wrapText="1"/>
      <protection locked="0"/>
    </xf>
    <xf numFmtId="0" fontId="3" fillId="2" borderId="101" xfId="1" applyFont="1" applyFill="1" applyBorder="1" applyAlignment="1" applyProtection="1">
      <alignment horizontal="left" wrapText="1"/>
      <protection locked="0"/>
    </xf>
    <xf numFmtId="7" fontId="3" fillId="2" borderId="92" xfId="9" applyNumberFormat="1" applyFont="1" applyFill="1" applyBorder="1" applyAlignment="1" applyProtection="1">
      <alignment vertical="top" wrapText="1"/>
      <protection locked="0"/>
    </xf>
    <xf numFmtId="37" fontId="3" fillId="5" borderId="93" xfId="2" applyNumberFormat="1" applyFont="1" applyFill="1" applyBorder="1" applyAlignment="1" applyProtection="1"/>
    <xf numFmtId="0" fontId="3" fillId="2" borderId="9" xfId="1" applyFont="1" applyFill="1" applyBorder="1" applyAlignment="1" applyProtection="1">
      <alignment horizontal="left" wrapText="1"/>
      <protection locked="0"/>
    </xf>
    <xf numFmtId="0" fontId="3" fillId="2" borderId="108" xfId="1" applyFont="1" applyFill="1" applyBorder="1" applyAlignment="1" applyProtection="1">
      <alignment horizontal="left" wrapText="1"/>
      <protection locked="0"/>
    </xf>
    <xf numFmtId="37" fontId="3" fillId="2" borderId="12" xfId="2" applyNumberFormat="1" applyFont="1" applyFill="1" applyBorder="1" applyAlignment="1" applyProtection="1">
      <alignment wrapText="1"/>
      <protection locked="0"/>
    </xf>
    <xf numFmtId="37" fontId="3" fillId="5" borderId="87" xfId="2" applyNumberFormat="1" applyFont="1" applyFill="1" applyBorder="1" applyAlignment="1" applyProtection="1"/>
    <xf numFmtId="37" fontId="3" fillId="5" borderId="74" xfId="2" applyNumberFormat="1" applyFont="1" applyFill="1" applyBorder="1" applyAlignment="1" applyProtection="1"/>
    <xf numFmtId="0" fontId="3" fillId="7" borderId="108" xfId="5" applyFill="1" applyBorder="1"/>
    <xf numFmtId="37" fontId="3" fillId="5" borderId="121" xfId="2" applyNumberFormat="1" applyFont="1" applyFill="1" applyBorder="1" applyAlignment="1" applyProtection="1"/>
    <xf numFmtId="0" fontId="3" fillId="7" borderId="28" xfId="5" applyFill="1" applyBorder="1"/>
    <xf numFmtId="37" fontId="3" fillId="5" borderId="77" xfId="2" applyNumberFormat="1" applyFont="1" applyFill="1" applyBorder="1" applyAlignment="1" applyProtection="1"/>
    <xf numFmtId="0" fontId="3" fillId="0" borderId="6" xfId="1" applyFont="1" applyBorder="1" applyAlignment="1">
      <alignment horizontal="left" indent="1"/>
    </xf>
    <xf numFmtId="0" fontId="3" fillId="0" borderId="18" xfId="1" applyFont="1" applyBorder="1" applyAlignment="1">
      <alignment horizontal="left" indent="1"/>
    </xf>
    <xf numFmtId="0" fontId="3" fillId="7" borderId="17" xfId="5" applyFill="1" applyBorder="1"/>
    <xf numFmtId="37" fontId="3" fillId="2" borderId="77" xfId="2" applyNumberFormat="1" applyFont="1" applyFill="1" applyBorder="1" applyAlignment="1" applyProtection="1">
      <alignment wrapText="1"/>
      <protection locked="0"/>
    </xf>
    <xf numFmtId="37" fontId="3" fillId="2" borderId="21" xfId="2" applyNumberFormat="1" applyFont="1" applyFill="1" applyBorder="1" applyAlignment="1" applyProtection="1">
      <alignment wrapText="1"/>
      <protection locked="0"/>
    </xf>
    <xf numFmtId="0" fontId="3" fillId="7" borderId="6" xfId="5" applyFill="1" applyBorder="1"/>
    <xf numFmtId="0" fontId="3" fillId="7" borderId="16" xfId="5" applyFill="1" applyBorder="1"/>
    <xf numFmtId="0" fontId="2" fillId="0" borderId="6" xfId="5" applyFont="1" applyBorder="1"/>
    <xf numFmtId="0" fontId="3" fillId="0" borderId="18" xfId="5" applyBorder="1" applyAlignment="1">
      <alignment horizontal="left" indent="1"/>
    </xf>
    <xf numFmtId="0" fontId="3" fillId="7" borderId="67" xfId="5" applyFill="1" applyBorder="1"/>
    <xf numFmtId="0" fontId="3" fillId="7" borderId="8" xfId="5" applyFill="1" applyBorder="1"/>
    <xf numFmtId="37" fontId="3" fillId="2" borderId="11" xfId="2" applyNumberFormat="1" applyFont="1" applyFill="1" applyBorder="1" applyAlignment="1" applyProtection="1">
      <alignment wrapText="1"/>
      <protection locked="0"/>
    </xf>
    <xf numFmtId="37" fontId="3" fillId="5" borderId="103" xfId="2" applyNumberFormat="1" applyFont="1" applyFill="1" applyBorder="1" applyProtection="1"/>
    <xf numFmtId="0" fontId="3" fillId="0" borderId="6" xfId="5" applyBorder="1" applyAlignment="1">
      <alignment horizontal="left" indent="1"/>
    </xf>
    <xf numFmtId="37" fontId="3" fillId="2" borderId="103" xfId="2" applyNumberFormat="1" applyFont="1" applyFill="1" applyBorder="1" applyProtection="1">
      <protection locked="0"/>
    </xf>
    <xf numFmtId="0" fontId="4" fillId="0" borderId="6" xfId="5" applyFont="1" applyBorder="1" applyAlignment="1">
      <alignment horizontal="left" indent="1"/>
    </xf>
    <xf numFmtId="0" fontId="4" fillId="0" borderId="18" xfId="5" applyFont="1" applyBorder="1"/>
    <xf numFmtId="0" fontId="4" fillId="0" borderId="18" xfId="1" applyFont="1" applyBorder="1"/>
    <xf numFmtId="37" fontId="3" fillId="5" borderId="103" xfId="2" applyNumberFormat="1" applyFont="1" applyFill="1" applyBorder="1" applyAlignment="1" applyProtection="1"/>
    <xf numFmtId="0" fontId="3" fillId="0" borderId="26" xfId="5" applyBorder="1"/>
    <xf numFmtId="0" fontId="3" fillId="0" borderId="28" xfId="1" applyFont="1" applyBorder="1"/>
    <xf numFmtId="37" fontId="3" fillId="5" borderId="21" xfId="2" applyNumberFormat="1" applyFont="1" applyFill="1" applyBorder="1" applyAlignment="1" applyProtection="1"/>
    <xf numFmtId="0" fontId="5" fillId="0" borderId="6" xfId="14" applyFont="1" applyBorder="1"/>
    <xf numFmtId="0" fontId="5" fillId="0" borderId="0" xfId="14" applyFont="1"/>
    <xf numFmtId="0" fontId="5" fillId="0" borderId="18" xfId="14" applyFont="1" applyBorder="1"/>
    <xf numFmtId="0" fontId="5" fillId="0" borderId="16" xfId="14" applyFont="1" applyBorder="1"/>
    <xf numFmtId="0" fontId="5" fillId="0" borderId="12" xfId="14" applyFont="1" applyBorder="1" applyAlignment="1">
      <alignment horizontal="center"/>
    </xf>
    <xf numFmtId="0" fontId="5" fillId="0" borderId="12" xfId="14" applyFont="1" applyBorder="1" applyAlignment="1">
      <alignment horizontal="center" wrapText="1"/>
    </xf>
    <xf numFmtId="49" fontId="3" fillId="0" borderId="6" xfId="14" applyNumberFormat="1" applyBorder="1" applyAlignment="1">
      <alignment horizontal="right"/>
    </xf>
    <xf numFmtId="0" fontId="3" fillId="0" borderId="18" xfId="14" applyBorder="1"/>
    <xf numFmtId="0" fontId="3" fillId="0" borderId="16" xfId="14" applyBorder="1"/>
    <xf numFmtId="0" fontId="3" fillId="7" borderId="12" xfId="5" applyFill="1" applyBorder="1"/>
    <xf numFmtId="37" fontId="3" fillId="2" borderId="12" xfId="15" applyNumberFormat="1" applyFont="1" applyFill="1" applyBorder="1" applyProtection="1">
      <protection locked="0"/>
    </xf>
    <xf numFmtId="0" fontId="3" fillId="0" borderId="0" xfId="14"/>
    <xf numFmtId="0" fontId="3" fillId="0" borderId="26" xfId="14" applyBorder="1"/>
    <xf numFmtId="49" fontId="3" fillId="0" borderId="20" xfId="14" applyNumberFormat="1" applyBorder="1" applyAlignment="1">
      <alignment horizontal="right"/>
    </xf>
    <xf numFmtId="0" fontId="3" fillId="0" borderId="20" xfId="14" applyBorder="1" applyAlignment="1">
      <alignment horizontal="left"/>
    </xf>
    <xf numFmtId="0" fontId="3" fillId="0" borderId="28" xfId="14" applyBorder="1"/>
    <xf numFmtId="0" fontId="3" fillId="7" borderId="21" xfId="5" applyFill="1" applyBorder="1"/>
    <xf numFmtId="0" fontId="11" fillId="0" borderId="9" xfId="14" applyFont="1" applyBorder="1"/>
    <xf numFmtId="49" fontId="3" fillId="0" borderId="108" xfId="14" applyNumberFormat="1" applyBorder="1" applyAlignment="1">
      <alignment vertical="top"/>
    </xf>
    <xf numFmtId="0" fontId="11" fillId="0" borderId="108" xfId="14" applyFont="1" applyBorder="1" applyAlignment="1">
      <alignment horizontal="left"/>
    </xf>
    <xf numFmtId="0" fontId="22" fillId="0" borderId="108" xfId="14" applyFont="1" applyBorder="1"/>
    <xf numFmtId="0" fontId="11" fillId="0" borderId="11" xfId="14" applyFont="1" applyBorder="1"/>
    <xf numFmtId="0" fontId="11" fillId="7" borderId="8" xfId="5" applyFont="1" applyFill="1" applyBorder="1"/>
    <xf numFmtId="0" fontId="11" fillId="0" borderId="0" xfId="14" applyFont="1"/>
    <xf numFmtId="0" fontId="3" fillId="0" borderId="6" xfId="14" applyBorder="1"/>
    <xf numFmtId="49" fontId="3" fillId="0" borderId="18" xfId="14" applyNumberFormat="1" applyBorder="1" applyAlignment="1">
      <alignment horizontal="right"/>
    </xf>
    <xf numFmtId="0" fontId="3" fillId="0" borderId="18" xfId="14" applyBorder="1" applyAlignment="1">
      <alignment horizontal="left"/>
    </xf>
    <xf numFmtId="37" fontId="3" fillId="2" borderId="8" xfId="15" applyNumberFormat="1" applyFont="1" applyFill="1" applyBorder="1" applyProtection="1">
      <protection locked="0"/>
    </xf>
    <xf numFmtId="37" fontId="3" fillId="2" borderId="12" xfId="14" applyNumberFormat="1" applyFill="1" applyBorder="1" applyProtection="1">
      <protection locked="0"/>
    </xf>
    <xf numFmtId="0" fontId="2" fillId="0" borderId="18" xfId="14" applyFont="1" applyBorder="1"/>
    <xf numFmtId="37" fontId="3" fillId="5" borderId="12" xfId="15" applyNumberFormat="1" applyFont="1" applyFill="1" applyBorder="1"/>
    <xf numFmtId="0" fontId="3" fillId="0" borderId="16" xfId="14" applyBorder="1" applyAlignment="1">
      <alignment horizontal="right"/>
    </xf>
    <xf numFmtId="0" fontId="3" fillId="0" borderId="8" xfId="14" applyBorder="1"/>
    <xf numFmtId="37" fontId="3" fillId="5" borderId="8" xfId="15" applyNumberFormat="1" applyFont="1" applyFill="1" applyBorder="1"/>
    <xf numFmtId="37" fontId="5" fillId="0" borderId="0" xfId="16" applyFont="1" applyAlignment="1">
      <alignment horizontal="centerContinuous"/>
    </xf>
    <xf numFmtId="37" fontId="11" fillId="0" borderId="0" xfId="16" applyFont="1" applyAlignment="1">
      <alignment horizontal="centerContinuous"/>
    </xf>
    <xf numFmtId="37" fontId="5" fillId="0" borderId="4" xfId="16" applyFont="1" applyBorder="1" applyAlignment="1">
      <alignment horizontal="centerContinuous"/>
    </xf>
    <xf numFmtId="37" fontId="11" fillId="0" borderId="5" xfId="16" applyFont="1" applyBorder="1" applyAlignment="1">
      <alignment horizontal="centerContinuous"/>
    </xf>
    <xf numFmtId="37" fontId="5" fillId="0" borderId="12" xfId="16" applyFont="1" applyBorder="1"/>
    <xf numFmtId="37" fontId="5" fillId="0" borderId="6" xfId="16" applyFont="1" applyBorder="1"/>
    <xf numFmtId="37" fontId="5" fillId="0" borderId="16" xfId="16" applyFont="1" applyBorder="1"/>
    <xf numFmtId="37" fontId="3" fillId="0" borderId="0" xfId="16" applyAlignment="1">
      <alignment horizontal="right"/>
    </xf>
    <xf numFmtId="37" fontId="3" fillId="0" borderId="0" xfId="16"/>
    <xf numFmtId="37" fontId="3" fillId="0" borderId="46" xfId="16" applyBorder="1"/>
    <xf numFmtId="37" fontId="3" fillId="0" borderId="46" xfId="16" applyBorder="1" applyAlignment="1">
      <alignment horizontal="right"/>
    </xf>
    <xf numFmtId="37" fontId="5" fillId="0" borderId="31" xfId="16" applyFont="1" applyBorder="1" applyAlignment="1">
      <alignment horizontal="centerContinuous"/>
    </xf>
    <xf numFmtId="37" fontId="11" fillId="0" borderId="29" xfId="16" applyFont="1" applyBorder="1" applyAlignment="1">
      <alignment horizontal="center" wrapText="1"/>
    </xf>
    <xf numFmtId="37" fontId="5" fillId="0" borderId="108" xfId="16" applyFont="1" applyBorder="1" applyAlignment="1">
      <alignment horizontal="left" indent="1"/>
    </xf>
    <xf numFmtId="37" fontId="11" fillId="0" borderId="108" xfId="16" applyFont="1" applyBorder="1"/>
    <xf numFmtId="37" fontId="11" fillId="0" borderId="71" xfId="16" applyFont="1" applyBorder="1"/>
    <xf numFmtId="37" fontId="5" fillId="0" borderId="108" xfId="16" applyFont="1" applyBorder="1"/>
    <xf numFmtId="37" fontId="5" fillId="0" borderId="11" xfId="16" applyFont="1" applyBorder="1"/>
    <xf numFmtId="37" fontId="3" fillId="0" borderId="12" xfId="16" applyBorder="1"/>
    <xf numFmtId="37" fontId="3" fillId="2" borderId="108" xfId="16" applyFill="1" applyBorder="1" applyProtection="1">
      <protection locked="0"/>
    </xf>
    <xf numFmtId="37" fontId="3" fillId="0" borderId="57" xfId="16" applyBorder="1" applyAlignment="1">
      <alignment horizontal="right"/>
    </xf>
    <xf numFmtId="37" fontId="3" fillId="0" borderId="16" xfId="16" applyBorder="1"/>
    <xf numFmtId="37" fontId="11" fillId="0" borderId="108" xfId="16" applyFont="1" applyBorder="1" applyAlignment="1">
      <alignment horizontal="left" indent="1"/>
    </xf>
    <xf numFmtId="37" fontId="11" fillId="0" borderId="18" xfId="16" applyFont="1" applyBorder="1"/>
    <xf numFmtId="37" fontId="3" fillId="0" borderId="108" xfId="16" applyBorder="1" applyAlignment="1">
      <alignment horizontal="right"/>
    </xf>
    <xf numFmtId="37" fontId="3" fillId="0" borderId="50" xfId="16" quotePrefix="1" applyBorder="1" applyAlignment="1">
      <alignment horizontal="left"/>
    </xf>
    <xf numFmtId="37" fontId="3" fillId="0" borderId="31" xfId="16" applyBorder="1"/>
    <xf numFmtId="37" fontId="3" fillId="0" borderId="24" xfId="16" applyBorder="1"/>
    <xf numFmtId="37" fontId="3" fillId="0" borderId="32" xfId="16" applyBorder="1"/>
    <xf numFmtId="37" fontId="3" fillId="0" borderId="9" xfId="16" applyBorder="1"/>
    <xf numFmtId="37" fontId="3" fillId="0" borderId="11" xfId="16" applyBorder="1" applyAlignment="1">
      <alignment horizontal="right"/>
    </xf>
    <xf numFmtId="37" fontId="3" fillId="0" borderId="12" xfId="16" applyBorder="1" applyAlignment="1">
      <alignment horizontal="right"/>
    </xf>
    <xf numFmtId="37" fontId="3" fillId="0" borderId="6" xfId="16" applyBorder="1"/>
    <xf numFmtId="37" fontId="3" fillId="0" borderId="16" xfId="16" applyBorder="1" applyAlignment="1">
      <alignment horizontal="right"/>
    </xf>
    <xf numFmtId="37" fontId="3" fillId="0" borderId="6" xfId="16" quotePrefix="1" applyBorder="1" applyAlignment="1">
      <alignment horizontal="left"/>
    </xf>
    <xf numFmtId="37" fontId="3" fillId="0" borderId="31" xfId="16" applyBorder="1" applyAlignment="1">
      <alignment horizontal="right"/>
    </xf>
    <xf numFmtId="37" fontId="3" fillId="0" borderId="27" xfId="16" applyBorder="1"/>
    <xf numFmtId="37" fontId="3" fillId="0" borderId="27" xfId="16" applyBorder="1" applyAlignment="1">
      <alignment horizontal="right"/>
    </xf>
    <xf numFmtId="37" fontId="3" fillId="0" borderId="28" xfId="16" applyBorder="1"/>
    <xf numFmtId="37" fontId="5" fillId="2" borderId="31" xfId="16" applyFont="1" applyFill="1" applyBorder="1" applyAlignment="1" applyProtection="1">
      <alignment horizontal="left" vertical="top" wrapText="1"/>
      <protection locked="0"/>
    </xf>
    <xf numFmtId="37" fontId="3" fillId="0" borderId="0" xfId="16" applyAlignment="1">
      <alignment horizontal="left" indent="1"/>
    </xf>
    <xf numFmtId="37" fontId="5" fillId="0" borderId="0" xfId="16" applyFont="1" applyAlignment="1" applyProtection="1">
      <alignment wrapText="1"/>
      <protection locked="0"/>
    </xf>
    <xf numFmtId="0" fontId="5" fillId="0" borderId="0" xfId="1" applyFont="1" applyAlignment="1" applyProtection="1">
      <alignment wrapText="1"/>
      <protection locked="0"/>
    </xf>
    <xf numFmtId="0" fontId="5" fillId="0" borderId="27" xfId="1" applyFont="1" applyBorder="1" applyAlignment="1" applyProtection="1">
      <alignment wrapText="1"/>
      <protection locked="0"/>
    </xf>
    <xf numFmtId="37" fontId="3" fillId="0" borderId="0" xfId="16" quotePrefix="1" applyAlignment="1">
      <alignment horizontal="left"/>
    </xf>
    <xf numFmtId="37" fontId="5" fillId="2" borderId="108" xfId="16" applyFont="1" applyFill="1" applyBorder="1" applyAlignment="1" applyProtection="1">
      <alignment wrapText="1"/>
      <protection locked="0"/>
    </xf>
    <xf numFmtId="0" fontId="5" fillId="2" borderId="108" xfId="1" applyFont="1" applyFill="1" applyBorder="1" applyAlignment="1" applyProtection="1">
      <alignment wrapText="1"/>
      <protection locked="0"/>
    </xf>
    <xf numFmtId="37" fontId="5" fillId="0" borderId="24" xfId="16" applyFont="1" applyBorder="1" applyAlignment="1">
      <alignment horizontal="centerContinuous"/>
    </xf>
    <xf numFmtId="0" fontId="5" fillId="0" borderId="24" xfId="1" applyFont="1" applyBorder="1" applyAlignment="1">
      <alignment horizontal="centerContinuous"/>
    </xf>
    <xf numFmtId="0" fontId="5" fillId="0" borderId="25" xfId="1" applyFont="1" applyBorder="1" applyAlignment="1">
      <alignment horizontal="centerContinuous"/>
    </xf>
    <xf numFmtId="37" fontId="11" fillId="0" borderId="75" xfId="16" applyFont="1" applyBorder="1" applyAlignment="1">
      <alignment horizontal="center" wrapText="1"/>
    </xf>
    <xf numFmtId="37" fontId="11" fillId="0" borderId="0" xfId="16" applyFont="1"/>
    <xf numFmtId="37" fontId="5" fillId="0" borderId="6" xfId="16" applyFont="1" applyBorder="1" applyAlignment="1">
      <alignment horizontal="left" indent="1"/>
    </xf>
    <xf numFmtId="37" fontId="11" fillId="4" borderId="6" xfId="16" applyFont="1" applyFill="1" applyBorder="1"/>
    <xf numFmtId="37" fontId="11" fillId="4" borderId="18" xfId="16" applyFont="1" applyFill="1" applyBorder="1"/>
    <xf numFmtId="37" fontId="11" fillId="4" borderId="16" xfId="16" applyFont="1" applyFill="1" applyBorder="1"/>
    <xf numFmtId="37" fontId="3" fillId="0" borderId="74" xfId="16" applyBorder="1" applyAlignment="1">
      <alignment horizontal="right"/>
    </xf>
    <xf numFmtId="37" fontId="3" fillId="0" borderId="123" xfId="16" applyBorder="1" applyAlignment="1">
      <alignment horizontal="right"/>
    </xf>
    <xf numFmtId="37" fontId="3" fillId="0" borderId="124" xfId="16" applyBorder="1" applyAlignment="1">
      <alignment horizontal="right"/>
    </xf>
    <xf numFmtId="37" fontId="3" fillId="0" borderId="124" xfId="16" applyBorder="1"/>
    <xf numFmtId="37" fontId="3" fillId="0" borderId="12" xfId="16" quotePrefix="1" applyBorder="1" applyAlignment="1">
      <alignment horizontal="center"/>
    </xf>
    <xf numFmtId="37" fontId="3" fillId="0" borderId="125" xfId="16" applyBorder="1"/>
    <xf numFmtId="37" fontId="3" fillId="0" borderId="126" xfId="16" applyBorder="1"/>
    <xf numFmtId="37" fontId="3" fillId="0" borderId="127" xfId="16" applyBorder="1"/>
    <xf numFmtId="37" fontId="3" fillId="0" borderId="12" xfId="16" applyBorder="1" applyAlignment="1">
      <alignment horizontal="center"/>
    </xf>
    <xf numFmtId="37" fontId="3" fillId="0" borderId="125" xfId="16" applyBorder="1" applyAlignment="1">
      <alignment horizontal="right"/>
    </xf>
    <xf numFmtId="37" fontId="3" fillId="0" borderId="128" xfId="16" applyBorder="1"/>
    <xf numFmtId="37" fontId="3" fillId="0" borderId="128" xfId="16" applyBorder="1" applyAlignment="1">
      <alignment horizontal="right"/>
    </xf>
    <xf numFmtId="37" fontId="3" fillId="0" borderId="129" xfId="16" applyBorder="1"/>
    <xf numFmtId="0" fontId="5" fillId="0" borderId="128" xfId="1" applyFont="1" applyBorder="1" applyAlignment="1" applyProtection="1">
      <alignment wrapText="1"/>
      <protection locked="0"/>
    </xf>
    <xf numFmtId="37" fontId="4" fillId="0" borderId="0" xfId="16" applyFont="1"/>
    <xf numFmtId="0" fontId="5" fillId="0" borderId="108" xfId="1" applyFont="1" applyBorder="1" applyAlignment="1" applyProtection="1">
      <alignment wrapText="1"/>
      <protection locked="0"/>
    </xf>
    <xf numFmtId="37" fontId="3" fillId="2" borderId="12" xfId="16" applyFill="1" applyBorder="1" applyProtection="1">
      <protection locked="0"/>
    </xf>
    <xf numFmtId="37" fontId="5" fillId="0" borderId="33" xfId="16" applyFont="1" applyBorder="1"/>
    <xf numFmtId="37" fontId="5" fillId="0" borderId="130" xfId="16" applyFont="1" applyBorder="1"/>
    <xf numFmtId="37" fontId="5" fillId="0" borderId="125" xfId="16" applyFont="1" applyBorder="1" applyAlignment="1">
      <alignment horizontal="centerContinuous"/>
    </xf>
    <xf numFmtId="0" fontId="5" fillId="0" borderId="125" xfId="1" applyFont="1" applyBorder="1" applyAlignment="1">
      <alignment horizontal="centerContinuous"/>
    </xf>
    <xf numFmtId="0" fontId="5" fillId="0" borderId="127" xfId="1" applyFont="1" applyBorder="1" applyAlignment="1">
      <alignment horizontal="centerContinuous"/>
    </xf>
    <xf numFmtId="37" fontId="11" fillId="0" borderId="131" xfId="16" applyFont="1" applyBorder="1" applyAlignment="1">
      <alignment horizontal="center" wrapText="1"/>
    </xf>
    <xf numFmtId="37" fontId="5" fillId="0" borderId="33" xfId="16" applyFont="1" applyBorder="1" applyAlignment="1">
      <alignment horizontal="left" indent="1"/>
    </xf>
    <xf numFmtId="37" fontId="11" fillId="0" borderId="132" xfId="16" applyFont="1" applyBorder="1"/>
    <xf numFmtId="37" fontId="11" fillId="4" borderId="108" xfId="16" applyFont="1" applyFill="1" applyBorder="1"/>
    <xf numFmtId="37" fontId="11" fillId="4" borderId="133" xfId="16" applyFont="1" applyFill="1" applyBorder="1"/>
    <xf numFmtId="37" fontId="3" fillId="0" borderId="136" xfId="16" applyBorder="1" applyAlignment="1">
      <alignment horizontal="right"/>
    </xf>
    <xf numFmtId="37" fontId="3" fillId="0" borderId="139" xfId="16" applyBorder="1" applyAlignment="1">
      <alignment horizontal="right"/>
    </xf>
    <xf numFmtId="37" fontId="5" fillId="0" borderId="137" xfId="16" applyFont="1" applyBorder="1"/>
    <xf numFmtId="37" fontId="3" fillId="0" borderId="141" xfId="16" applyBorder="1"/>
    <xf numFmtId="37" fontId="5" fillId="0" borderId="137" xfId="16" applyFont="1" applyBorder="1" applyAlignment="1">
      <alignment horizontal="left" indent="1"/>
    </xf>
    <xf numFmtId="37" fontId="11" fillId="0" borderId="140" xfId="16" applyFont="1" applyBorder="1"/>
    <xf numFmtId="37" fontId="11" fillId="4" borderId="142" xfId="16" applyFont="1" applyFill="1" applyBorder="1"/>
    <xf numFmtId="37" fontId="3" fillId="0" borderId="145" xfId="16" applyBorder="1" applyAlignment="1">
      <alignment horizontal="right"/>
    </xf>
    <xf numFmtId="37" fontId="3" fillId="0" borderId="147" xfId="16" applyBorder="1" applyAlignment="1">
      <alignment horizontal="right"/>
    </xf>
    <xf numFmtId="37" fontId="3" fillId="0" borderId="147" xfId="16" applyBorder="1"/>
    <xf numFmtId="37" fontId="3" fillId="0" borderId="148" xfId="16" applyBorder="1"/>
    <xf numFmtId="37" fontId="3" fillId="0" borderId="149" xfId="16" applyBorder="1"/>
    <xf numFmtId="37" fontId="3" fillId="0" borderId="148" xfId="16" applyBorder="1" applyAlignment="1">
      <alignment horizontal="right"/>
    </xf>
    <xf numFmtId="37" fontId="3" fillId="0" borderId="150" xfId="16" applyBorder="1"/>
    <xf numFmtId="37" fontId="3" fillId="0" borderId="150" xfId="16" applyBorder="1" applyAlignment="1">
      <alignment horizontal="right"/>
    </xf>
    <xf numFmtId="37" fontId="3" fillId="0" borderId="151" xfId="16" applyBorder="1"/>
    <xf numFmtId="0" fontId="5" fillId="0" borderId="150" xfId="1" applyFont="1" applyBorder="1" applyAlignment="1" applyProtection="1">
      <alignment wrapText="1"/>
      <protection locked="0"/>
    </xf>
    <xf numFmtId="0" fontId="5" fillId="0" borderId="152" xfId="1" applyFont="1" applyBorder="1"/>
    <xf numFmtId="0" fontId="5" fillId="0" borderId="153" xfId="1" applyFont="1" applyBorder="1"/>
    <xf numFmtId="0" fontId="5" fillId="0" borderId="154" xfId="1" applyFont="1" applyBorder="1"/>
    <xf numFmtId="0" fontId="8" fillId="0" borderId="0" xfId="1" applyFont="1" applyAlignment="1">
      <alignment horizontal="centerContinuous"/>
    </xf>
    <xf numFmtId="37" fontId="5" fillId="0" borderId="155" xfId="17" applyFont="1" applyBorder="1" applyAlignment="1">
      <alignment horizontal="centerContinuous"/>
    </xf>
    <xf numFmtId="37" fontId="5" fillId="0" borderId="155" xfId="17" applyFont="1" applyBorder="1" applyAlignment="1">
      <alignment horizontal="centerContinuous" wrapText="1"/>
    </xf>
    <xf numFmtId="37" fontId="5" fillId="0" borderId="156" xfId="17" applyFont="1" applyBorder="1" applyAlignment="1">
      <alignment horizontal="centerContinuous" wrapText="1"/>
    </xf>
    <xf numFmtId="37" fontId="5" fillId="0" borderId="12" xfId="17" applyFont="1" applyBorder="1" applyAlignment="1">
      <alignment horizontal="centerContinuous" wrapText="1"/>
    </xf>
    <xf numFmtId="37" fontId="3" fillId="0" borderId="0" xfId="17"/>
    <xf numFmtId="0" fontId="3" fillId="0" borderId="152" xfId="17" applyNumberFormat="1" applyBorder="1" applyAlignment="1">
      <alignment horizontal="left"/>
    </xf>
    <xf numFmtId="0" fontId="3" fillId="4" borderId="155" xfId="2" applyNumberFormat="1" applyFont="1" applyFill="1" applyBorder="1" applyAlignment="1" applyProtection="1"/>
    <xf numFmtId="0" fontId="3" fillId="4" borderId="148" xfId="2" applyNumberFormat="1" applyFont="1" applyFill="1" applyBorder="1" applyAlignment="1" applyProtection="1"/>
    <xf numFmtId="0" fontId="3" fillId="4" borderId="149" xfId="2" applyNumberFormat="1" applyFont="1" applyFill="1" applyBorder="1" applyAlignment="1" applyProtection="1"/>
    <xf numFmtId="37" fontId="3" fillId="0" borderId="157" xfId="17" applyBorder="1"/>
    <xf numFmtId="38" fontId="3" fillId="2" borderId="152" xfId="2" applyNumberFormat="1" applyFont="1" applyFill="1" applyBorder="1" applyAlignment="1" applyProtection="1">
      <protection locked="0"/>
    </xf>
    <xf numFmtId="38" fontId="3" fillId="2" borderId="93" xfId="2" applyNumberFormat="1" applyFont="1" applyFill="1" applyBorder="1" applyAlignment="1" applyProtection="1">
      <protection locked="0"/>
    </xf>
    <xf numFmtId="38" fontId="3" fillId="5" borderId="158" xfId="2" applyNumberFormat="1" applyFont="1" applyFill="1" applyBorder="1" applyAlignment="1" applyProtection="1"/>
    <xf numFmtId="37" fontId="3" fillId="0" borderId="39" xfId="17" applyBorder="1" applyAlignment="1">
      <alignment horizontal="left" indent="1"/>
    </xf>
    <xf numFmtId="38" fontId="3" fillId="2" borderId="157" xfId="2" applyNumberFormat="1" applyFont="1" applyFill="1" applyBorder="1" applyAlignment="1" applyProtection="1">
      <protection locked="0"/>
    </xf>
    <xf numFmtId="38" fontId="3" fillId="5" borderId="156" xfId="2" applyNumberFormat="1" applyFont="1" applyFill="1" applyBorder="1" applyAlignment="1" applyProtection="1"/>
    <xf numFmtId="37" fontId="3" fillId="0" borderId="73" xfId="17" applyBorder="1" applyAlignment="1">
      <alignment horizontal="left" indent="1"/>
    </xf>
    <xf numFmtId="38" fontId="3" fillId="2" borderId="96" xfId="2" applyNumberFormat="1" applyFont="1" applyFill="1" applyBorder="1" applyAlignment="1" applyProtection="1">
      <protection locked="0"/>
    </xf>
    <xf numFmtId="37" fontId="3" fillId="0" borderId="96" xfId="17" applyBorder="1"/>
    <xf numFmtId="38" fontId="3" fillId="5" borderId="4" xfId="2" applyNumberFormat="1" applyFont="1" applyFill="1" applyBorder="1" applyAlignment="1" applyProtection="1"/>
    <xf numFmtId="38" fontId="3" fillId="5" borderId="159" xfId="2" applyNumberFormat="1" applyFont="1" applyFill="1" applyBorder="1" applyAlignment="1" applyProtection="1"/>
    <xf numFmtId="37" fontId="3" fillId="0" borderId="4" xfId="17" applyBorder="1"/>
    <xf numFmtId="38" fontId="3" fillId="2" borderId="4" xfId="2" applyNumberFormat="1" applyFont="1" applyFill="1" applyBorder="1" applyAlignment="1" applyProtection="1">
      <protection locked="0"/>
    </xf>
    <xf numFmtId="38" fontId="3" fillId="5" borderId="93" xfId="2" applyNumberFormat="1" applyFont="1" applyFill="1" applyBorder="1" applyAlignment="1" applyProtection="1"/>
    <xf numFmtId="38" fontId="3" fillId="5" borderId="160" xfId="2" applyNumberFormat="1" applyFont="1" applyFill="1" applyBorder="1" applyAlignment="1" applyProtection="1"/>
    <xf numFmtId="38" fontId="3" fillId="5" borderId="161" xfId="2" applyNumberFormat="1" applyFont="1" applyFill="1" applyBorder="1" applyAlignment="1" applyProtection="1"/>
    <xf numFmtId="37" fontId="11" fillId="0" borderId="0" xfId="17" applyFont="1"/>
    <xf numFmtId="0" fontId="22" fillId="0" borderId="0" xfId="1" applyFont="1"/>
    <xf numFmtId="37" fontId="11" fillId="0" borderId="162" xfId="17" applyFont="1" applyBorder="1" applyAlignment="1">
      <alignment horizontal="center"/>
    </xf>
    <xf numFmtId="37" fontId="11" fillId="0" borderId="0" xfId="17" applyFont="1" applyAlignment="1">
      <alignment horizontal="center"/>
    </xf>
    <xf numFmtId="37" fontId="3" fillId="0" borderId="6" xfId="17" applyBorder="1"/>
    <xf numFmtId="165" fontId="8" fillId="0" borderId="146" xfId="2" applyNumberFormat="1" applyFont="1" applyBorder="1" applyAlignment="1" applyProtection="1"/>
    <xf numFmtId="37" fontId="2" fillId="0" borderId="146" xfId="17" applyFont="1" applyBorder="1"/>
    <xf numFmtId="37" fontId="3" fillId="0" borderId="146" xfId="17" applyBorder="1"/>
    <xf numFmtId="0" fontId="3" fillId="0" borderId="146" xfId="1" applyFont="1" applyBorder="1"/>
    <xf numFmtId="37" fontId="3" fillId="2" borderId="12" xfId="17" quotePrefix="1" applyFill="1" applyBorder="1" applyAlignment="1" applyProtection="1">
      <alignment horizontal="left"/>
      <protection locked="0"/>
    </xf>
    <xf numFmtId="37" fontId="3" fillId="0" borderId="0" xfId="17" applyAlignment="1">
      <alignment horizontal="center"/>
    </xf>
    <xf numFmtId="37" fontId="16" fillId="0" borderId="0" xfId="17" applyFont="1"/>
    <xf numFmtId="37" fontId="5" fillId="0" borderId="84" xfId="18" applyFont="1" applyBorder="1" applyAlignment="1">
      <alignment horizontal="left"/>
    </xf>
    <xf numFmtId="37" fontId="5" fillId="0" borderId="88" xfId="18" applyFont="1" applyBorder="1" applyAlignment="1">
      <alignment horizontal="left"/>
    </xf>
    <xf numFmtId="37" fontId="5" fillId="0" borderId="88" xfId="18" applyFont="1" applyBorder="1" applyAlignment="1">
      <alignment horizontal="center" wrapText="1"/>
    </xf>
    <xf numFmtId="37" fontId="5" fillId="0" borderId="106" xfId="18" applyFont="1" applyBorder="1" applyAlignment="1">
      <alignment horizontal="center" wrapText="1"/>
    </xf>
    <xf numFmtId="0" fontId="3" fillId="2" borderId="92" xfId="14" applyFill="1" applyBorder="1" applyAlignment="1" applyProtection="1">
      <alignment wrapText="1"/>
      <protection locked="0"/>
    </xf>
    <xf numFmtId="10" fontId="3" fillId="2" borderId="92" xfId="7" applyNumberFormat="1" applyFont="1" applyFill="1" applyBorder="1" applyProtection="1">
      <protection locked="0"/>
    </xf>
    <xf numFmtId="0" fontId="3" fillId="2" borderId="163" xfId="14" applyFill="1" applyBorder="1" applyAlignment="1" applyProtection="1">
      <alignment wrapText="1"/>
      <protection locked="0"/>
    </xf>
    <xf numFmtId="10" fontId="3" fillId="2" borderId="163" xfId="7" applyNumberFormat="1" applyFont="1" applyFill="1" applyBorder="1" applyProtection="1">
      <protection locked="0"/>
    </xf>
    <xf numFmtId="10" fontId="3" fillId="2" borderId="164" xfId="7" applyNumberFormat="1" applyFont="1" applyFill="1" applyBorder="1" applyProtection="1">
      <protection locked="0"/>
    </xf>
    <xf numFmtId="37" fontId="5" fillId="0" borderId="153" xfId="18" applyFont="1" applyBorder="1" applyAlignment="1">
      <alignment horizontal="centerContinuous"/>
    </xf>
    <xf numFmtId="37" fontId="3" fillId="0" borderId="154" xfId="18" applyBorder="1" applyAlignment="1">
      <alignment horizontal="right"/>
    </xf>
    <xf numFmtId="37" fontId="3" fillId="5" borderId="160" xfId="2" applyNumberFormat="1" applyFont="1" applyFill="1" applyBorder="1" applyAlignment="1" applyProtection="1"/>
    <xf numFmtId="165" fontId="3" fillId="7" borderId="12" xfId="2" applyNumberFormat="1" applyFont="1" applyFill="1" applyBorder="1" applyAlignment="1" applyProtection="1">
      <alignment horizontal="centerContinuous"/>
    </xf>
    <xf numFmtId="37" fontId="11" fillId="0" borderId="0" xfId="18" applyFont="1" applyAlignment="1">
      <alignment horizontal="centerContinuous"/>
    </xf>
    <xf numFmtId="37" fontId="11" fillId="0" borderId="153" xfId="18" applyFont="1" applyBorder="1" applyAlignment="1">
      <alignment horizontal="centerContinuous"/>
    </xf>
    <xf numFmtId="37" fontId="11" fillId="0" borderId="162" xfId="18" applyFont="1" applyBorder="1" applyAlignment="1">
      <alignment horizontal="center"/>
    </xf>
    <xf numFmtId="0" fontId="22" fillId="0" borderId="0" xfId="1" applyFont="1" applyAlignment="1">
      <alignment horizontal="centerContinuous"/>
    </xf>
    <xf numFmtId="37" fontId="16" fillId="0" borderId="108" xfId="1" applyNumberFormat="1" applyFont="1" applyBorder="1"/>
    <xf numFmtId="37" fontId="16" fillId="0" borderId="0" xfId="17" applyFont="1" applyAlignment="1">
      <alignment horizontal="center"/>
    </xf>
    <xf numFmtId="0" fontId="5" fillId="0" borderId="146" xfId="14" applyFont="1" applyBorder="1"/>
    <xf numFmtId="0" fontId="3" fillId="0" borderId="146" xfId="14" applyBorder="1"/>
    <xf numFmtId="0" fontId="3" fillId="0" borderId="165" xfId="14" applyBorder="1"/>
    <xf numFmtId="0" fontId="5" fillId="0" borderId="41" xfId="14" applyFont="1" applyBorder="1"/>
    <xf numFmtId="0" fontId="5" fillId="0" borderId="165" xfId="14" applyFont="1" applyBorder="1"/>
    <xf numFmtId="0" fontId="5" fillId="0" borderId="6" xfId="14" applyFont="1" applyBorder="1" applyAlignment="1">
      <alignment horizontal="center" wrapText="1"/>
    </xf>
    <xf numFmtId="0" fontId="3" fillId="0" borderId="6" xfId="14" quotePrefix="1" applyBorder="1" applyAlignment="1">
      <alignment horizontal="right"/>
    </xf>
    <xf numFmtId="0" fontId="3" fillId="0" borderId="166" xfId="1" applyFont="1" applyBorder="1"/>
    <xf numFmtId="0" fontId="3" fillId="7" borderId="167" xfId="1" applyFont="1" applyFill="1" applyBorder="1"/>
    <xf numFmtId="0" fontId="3" fillId="7" borderId="168" xfId="1" applyFont="1" applyFill="1" applyBorder="1"/>
    <xf numFmtId="0" fontId="3" fillId="0" borderId="6" xfId="14" applyBorder="1" applyAlignment="1">
      <alignment horizontal="right"/>
    </xf>
    <xf numFmtId="0" fontId="3" fillId="0" borderId="146" xfId="14" applyBorder="1" applyAlignment="1">
      <alignment horizontal="left" indent="1"/>
    </xf>
    <xf numFmtId="0" fontId="3" fillId="0" borderId="146" xfId="14" applyBorder="1" applyAlignment="1">
      <alignment horizontal="left"/>
    </xf>
    <xf numFmtId="38" fontId="3" fillId="2" borderId="165" xfId="15" applyNumberFormat="1" applyFont="1" applyFill="1" applyBorder="1" applyProtection="1">
      <protection locked="0"/>
    </xf>
    <xf numFmtId="0" fontId="3" fillId="7" borderId="169" xfId="1" applyFont="1" applyFill="1" applyBorder="1"/>
    <xf numFmtId="8" fontId="3" fillId="2" borderId="165" xfId="15" applyNumberFormat="1" applyFont="1" applyFill="1" applyBorder="1" applyProtection="1">
      <protection locked="0"/>
    </xf>
    <xf numFmtId="6" fontId="3" fillId="5" borderId="12" xfId="15" applyNumberFormat="1" applyFont="1" applyFill="1" applyBorder="1"/>
    <xf numFmtId="0" fontId="3" fillId="0" borderId="170" xfId="14" quotePrefix="1" applyBorder="1" applyAlignment="1">
      <alignment horizontal="right"/>
    </xf>
    <xf numFmtId="0" fontId="3" fillId="0" borderId="150" xfId="14" applyBorder="1"/>
    <xf numFmtId="0" fontId="3" fillId="0" borderId="165" xfId="1" applyFont="1" applyBorder="1"/>
    <xf numFmtId="38" fontId="3" fillId="2" borderId="12" xfId="15" applyNumberFormat="1" applyFont="1" applyFill="1" applyBorder="1" applyProtection="1">
      <protection locked="0"/>
    </xf>
    <xf numFmtId="0" fontId="3" fillId="0" borderId="170" xfId="14" applyBorder="1"/>
    <xf numFmtId="0" fontId="3" fillId="0" borderId="151" xfId="14" applyBorder="1" applyAlignment="1">
      <alignment horizontal="right"/>
    </xf>
    <xf numFmtId="6" fontId="3" fillId="5" borderId="171" xfId="15" applyNumberFormat="1" applyFont="1" applyFill="1" applyBorder="1"/>
    <xf numFmtId="0" fontId="3" fillId="0" borderId="6" xfId="14" applyBorder="1" applyAlignment="1">
      <alignment horizontal="centerContinuous"/>
    </xf>
    <xf numFmtId="0" fontId="3" fillId="0" borderId="146" xfId="14" applyBorder="1" applyAlignment="1">
      <alignment horizontal="centerContinuous"/>
    </xf>
    <xf numFmtId="0" fontId="3" fillId="0" borderId="165" xfId="14" applyBorder="1" applyAlignment="1">
      <alignment horizontal="centerContinuous"/>
    </xf>
    <xf numFmtId="0" fontId="5" fillId="0" borderId="170" xfId="14" applyFont="1" applyBorder="1" applyAlignment="1">
      <alignment wrapText="1"/>
    </xf>
    <xf numFmtId="0" fontId="5" fillId="0" borderId="150" xfId="14" applyFont="1" applyBorder="1" applyAlignment="1">
      <alignment wrapText="1"/>
    </xf>
    <xf numFmtId="0" fontId="5" fillId="0" borderId="151" xfId="14" applyFont="1" applyBorder="1" applyAlignment="1">
      <alignment wrapText="1"/>
    </xf>
    <xf numFmtId="0" fontId="5" fillId="0" borderId="171" xfId="14" applyFont="1" applyBorder="1" applyAlignment="1">
      <alignment wrapText="1"/>
    </xf>
    <xf numFmtId="0" fontId="5" fillId="0" borderId="9" xfId="14" applyFont="1" applyBorder="1" applyAlignment="1">
      <alignment horizontal="centerContinuous"/>
    </xf>
    <xf numFmtId="0" fontId="5" fillId="0" borderId="11" xfId="14" applyFont="1" applyBorder="1" applyAlignment="1">
      <alignment horizontal="centerContinuous"/>
    </xf>
    <xf numFmtId="0" fontId="5" fillId="0" borderId="9" xfId="1" applyFont="1" applyBorder="1" applyAlignment="1">
      <alignment horizontal="centerContinuous"/>
    </xf>
    <xf numFmtId="0" fontId="5" fillId="0" borderId="108" xfId="1" applyFont="1" applyBorder="1" applyAlignment="1">
      <alignment horizontal="centerContinuous"/>
    </xf>
    <xf numFmtId="0" fontId="5" fillId="0" borderId="11" xfId="1" applyFont="1" applyBorder="1" applyAlignment="1">
      <alignment horizontal="centerContinuous"/>
    </xf>
    <xf numFmtId="0" fontId="5" fillId="0" borderId="84" xfId="14" applyFont="1" applyBorder="1" applyAlignment="1">
      <alignment horizontal="center"/>
    </xf>
    <xf numFmtId="0" fontId="5" fillId="0" borderId="165" xfId="14" applyFont="1" applyBorder="1" applyAlignment="1">
      <alignment horizontal="center"/>
    </xf>
    <xf numFmtId="6" fontId="3" fillId="2" borderId="12" xfId="15" applyNumberFormat="1" applyFont="1" applyFill="1" applyBorder="1" applyProtection="1">
      <protection locked="0"/>
    </xf>
    <xf numFmtId="169" fontId="3" fillId="2" borderId="12" xfId="1" applyNumberFormat="1" applyFont="1" applyFill="1" applyBorder="1" applyProtection="1">
      <protection locked="0"/>
    </xf>
    <xf numFmtId="0" fontId="3" fillId="0" borderId="12" xfId="14" applyBorder="1"/>
    <xf numFmtId="0" fontId="3" fillId="0" borderId="78" xfId="14" applyBorder="1"/>
    <xf numFmtId="37" fontId="3" fillId="0" borderId="146" xfId="14" applyNumberFormat="1" applyBorder="1" applyAlignment="1">
      <alignment horizontal="left"/>
    </xf>
    <xf numFmtId="37" fontId="3" fillId="0" borderId="165" xfId="14" applyNumberFormat="1" applyBorder="1" applyAlignment="1">
      <alignment horizontal="left"/>
    </xf>
    <xf numFmtId="0" fontId="5" fillId="0" borderId="12" xfId="1" applyFont="1" applyBorder="1" applyAlignment="1">
      <alignment horizontal="center" vertical="top" wrapText="1"/>
    </xf>
    <xf numFmtId="37" fontId="3" fillId="2" borderId="12" xfId="2" applyNumberFormat="1" applyFont="1" applyFill="1" applyBorder="1" applyAlignment="1" applyProtection="1">
      <protection locked="0"/>
    </xf>
    <xf numFmtId="0" fontId="3" fillId="0" borderId="6" xfId="1" applyFont="1" applyBorder="1" applyAlignment="1">
      <alignment horizontal="left" indent="2"/>
    </xf>
    <xf numFmtId="37" fontId="3" fillId="5" borderId="96" xfId="1" applyNumberFormat="1" applyFont="1" applyFill="1" applyBorder="1"/>
    <xf numFmtId="37" fontId="3" fillId="5" borderId="164" xfId="1" applyNumberFormat="1" applyFont="1" applyFill="1" applyBorder="1"/>
    <xf numFmtId="0" fontId="3" fillId="3" borderId="6" xfId="1" applyFont="1" applyFill="1" applyBorder="1"/>
    <xf numFmtId="0" fontId="3" fillId="3" borderId="146" xfId="1" applyFont="1" applyFill="1" applyBorder="1"/>
    <xf numFmtId="0" fontId="3" fillId="3" borderId="165" xfId="1" applyFont="1" applyFill="1" applyBorder="1"/>
    <xf numFmtId="37" fontId="3" fillId="2" borderId="0" xfId="1" applyNumberFormat="1" applyFont="1" applyFill="1" applyProtection="1">
      <protection locked="0"/>
    </xf>
    <xf numFmtId="0" fontId="3" fillId="3" borderId="93" xfId="1" applyFont="1" applyFill="1" applyBorder="1"/>
    <xf numFmtId="0" fontId="3" fillId="3" borderId="105" xfId="1" applyFont="1" applyFill="1" applyBorder="1"/>
    <xf numFmtId="0" fontId="3" fillId="0" borderId="0" xfId="1" applyFont="1" applyAlignment="1">
      <alignment horizontal="justify" wrapText="1"/>
    </xf>
    <xf numFmtId="0" fontId="5" fillId="0" borderId="84" xfId="1" applyFont="1" applyBorder="1" applyAlignment="1">
      <alignment horizontal="centerContinuous" wrapText="1"/>
    </xf>
    <xf numFmtId="0" fontId="5" fillId="0" borderId="88" xfId="1" applyFont="1" applyBorder="1" applyAlignment="1">
      <alignment horizontal="centerContinuous" wrapText="1"/>
    </xf>
    <xf numFmtId="0" fontId="3" fillId="0" borderId="146" xfId="1" applyFont="1" applyBorder="1" applyAlignment="1">
      <alignment horizontal="left" indent="1"/>
    </xf>
    <xf numFmtId="0" fontId="3" fillId="0" borderId="146" xfId="1" applyFont="1" applyBorder="1" applyAlignment="1">
      <alignment horizontal="left" indent="2"/>
    </xf>
    <xf numFmtId="37" fontId="3" fillId="5" borderId="155" xfId="1" applyNumberFormat="1" applyFont="1" applyFill="1" applyBorder="1"/>
    <xf numFmtId="37" fontId="3" fillId="2" borderId="152" xfId="1" applyNumberFormat="1" applyFont="1" applyFill="1" applyBorder="1" applyProtection="1">
      <protection locked="0"/>
    </xf>
    <xf numFmtId="0" fontId="3" fillId="0" borderId="146" xfId="1" applyFont="1" applyBorder="1" applyAlignment="1">
      <alignment horizontal="left"/>
    </xf>
    <xf numFmtId="7" fontId="3" fillId="5" borderId="12" xfId="1" applyNumberFormat="1" applyFont="1" applyFill="1" applyBorder="1" applyAlignment="1">
      <alignment horizontal="right"/>
    </xf>
    <xf numFmtId="7" fontId="3" fillId="5" borderId="12" xfId="2" applyNumberFormat="1" applyFont="1" applyFill="1" applyBorder="1" applyAlignment="1">
      <alignment wrapText="1"/>
    </xf>
    <xf numFmtId="165" fontId="3" fillId="2" borderId="12" xfId="2" applyNumberFormat="1" applyFont="1" applyFill="1" applyBorder="1" applyAlignment="1" applyProtection="1">
      <alignment wrapText="1"/>
      <protection locked="0"/>
    </xf>
    <xf numFmtId="37" fontId="3" fillId="5" borderId="12" xfId="2" applyNumberFormat="1" applyFont="1" applyFill="1" applyBorder="1" applyAlignment="1"/>
    <xf numFmtId="0" fontId="11" fillId="0" borderId="0" xfId="1" quotePrefix="1" applyFont="1" applyAlignment="1">
      <alignment horizontal="center" vertical="top"/>
    </xf>
    <xf numFmtId="37" fontId="3" fillId="0" borderId="92" xfId="1" applyNumberFormat="1" applyFont="1" applyBorder="1"/>
    <xf numFmtId="0" fontId="3" fillId="0" borderId="0" xfId="1" applyFont="1" applyAlignment="1" applyProtection="1">
      <alignment horizontal="left"/>
      <protection locked="0"/>
    </xf>
    <xf numFmtId="37" fontId="3" fillId="5" borderId="172" xfId="2" applyNumberFormat="1" applyFont="1" applyFill="1" applyBorder="1" applyProtection="1"/>
    <xf numFmtId="0" fontId="11" fillId="0" borderId="0" xfId="1" applyFont="1" applyAlignment="1" applyProtection="1">
      <alignment horizontal="left"/>
      <protection locked="0"/>
    </xf>
    <xf numFmtId="37" fontId="11" fillId="0" borderId="0" xfId="19" applyNumberFormat="1" applyFont="1" applyAlignment="1">
      <alignment horizontal="center"/>
    </xf>
    <xf numFmtId="0" fontId="11" fillId="0" borderId="0" xfId="1" applyFont="1" applyAlignment="1">
      <alignment wrapText="1"/>
    </xf>
    <xf numFmtId="0" fontId="5" fillId="0" borderId="149" xfId="1" applyFont="1" applyBorder="1" applyAlignment="1">
      <alignment horizontal="center" wrapText="1"/>
    </xf>
    <xf numFmtId="0" fontId="5" fillId="0" borderId="154" xfId="1" applyFont="1" applyBorder="1" applyAlignment="1">
      <alignment horizontal="center" wrapText="1"/>
    </xf>
    <xf numFmtId="0" fontId="5" fillId="0" borderId="163" xfId="1" applyFont="1" applyBorder="1" applyAlignment="1">
      <alignment horizontal="center" wrapText="1"/>
    </xf>
    <xf numFmtId="0" fontId="3" fillId="7" borderId="165" xfId="5" applyFill="1" applyBorder="1"/>
    <xf numFmtId="37" fontId="3" fillId="2" borderId="149" xfId="2" applyNumberFormat="1" applyFont="1" applyFill="1" applyBorder="1" applyProtection="1">
      <protection locked="0"/>
    </xf>
    <xf numFmtId="37" fontId="3" fillId="2" borderId="163" xfId="2" applyNumberFormat="1" applyFont="1" applyFill="1" applyBorder="1" applyProtection="1">
      <protection locked="0"/>
    </xf>
    <xf numFmtId="37" fontId="3" fillId="5" borderId="149" xfId="2" applyNumberFormat="1" applyFont="1" applyFill="1" applyBorder="1" applyProtection="1"/>
    <xf numFmtId="37" fontId="3" fillId="5" borderId="163" xfId="2" applyNumberFormat="1" applyFont="1" applyFill="1" applyBorder="1" applyProtection="1"/>
    <xf numFmtId="37" fontId="3" fillId="5" borderId="120" xfId="2" applyNumberFormat="1" applyFont="1" applyFill="1" applyBorder="1" applyProtection="1"/>
    <xf numFmtId="0" fontId="3" fillId="0" borderId="0" xfId="1" applyFont="1" applyAlignment="1">
      <alignment wrapText="1"/>
    </xf>
    <xf numFmtId="0" fontId="3" fillId="0" borderId="0" xfId="1" applyFont="1" applyAlignment="1">
      <alignment horizontal="justify"/>
    </xf>
    <xf numFmtId="0" fontId="3" fillId="0" borderId="146" xfId="1" applyFont="1" applyBorder="1" applyAlignment="1">
      <alignment horizontal="right"/>
    </xf>
    <xf numFmtId="0" fontId="3" fillId="0" borderId="171" xfId="1" applyFont="1" applyBorder="1" applyAlignment="1">
      <alignment horizontal="center"/>
    </xf>
    <xf numFmtId="0" fontId="3" fillId="0" borderId="171" xfId="1" applyFont="1" applyBorder="1" applyAlignment="1">
      <alignment horizontal="center" wrapText="1"/>
    </xf>
    <xf numFmtId="37" fontId="23" fillId="4" borderId="12" xfId="1" applyNumberFormat="1" applyFont="1" applyFill="1" applyBorder="1" applyAlignment="1">
      <alignment horizontal="right" vertical="center"/>
    </xf>
    <xf numFmtId="37" fontId="3" fillId="5" borderId="84" xfId="2" applyNumberFormat="1" applyFont="1" applyFill="1" applyBorder="1" applyAlignment="1" applyProtection="1"/>
    <xf numFmtId="37" fontId="23" fillId="2" borderId="12" xfId="1" applyNumberFormat="1" applyFont="1" applyFill="1" applyBorder="1" applyAlignment="1" applyProtection="1">
      <alignment horizontal="right" vertical="center"/>
      <protection locked="0"/>
    </xf>
    <xf numFmtId="0" fontId="3" fillId="0" borderId="0" xfId="1" applyFont="1" applyAlignment="1">
      <alignment horizontal="center" vertical="center" wrapText="1"/>
    </xf>
    <xf numFmtId="0" fontId="14" fillId="0" borderId="0" xfId="1" applyFont="1" applyAlignment="1">
      <alignment wrapText="1"/>
    </xf>
    <xf numFmtId="0" fontId="3" fillId="0" borderId="0" xfId="1" applyFont="1" applyAlignment="1">
      <alignment horizontal="left" vertical="center" wrapText="1"/>
    </xf>
    <xf numFmtId="0" fontId="3" fillId="0" borderId="0" xfId="1" applyFont="1" applyAlignment="1">
      <alignment horizontal="left" vertical="center"/>
    </xf>
    <xf numFmtId="169" fontId="1" fillId="2" borderId="12" xfId="1" applyNumberFormat="1" applyFill="1" applyBorder="1" applyProtection="1">
      <protection locked="0"/>
    </xf>
    <xf numFmtId="0" fontId="3" fillId="0" borderId="173" xfId="1" applyFont="1" applyBorder="1"/>
    <xf numFmtId="0" fontId="3" fillId="0" borderId="89" xfId="1" applyFont="1" applyBorder="1"/>
    <xf numFmtId="0" fontId="3" fillId="0" borderId="173" xfId="1" applyFont="1" applyBorder="1" applyAlignment="1">
      <alignment vertical="center"/>
    </xf>
    <xf numFmtId="0" fontId="3" fillId="0" borderId="34" xfId="1" applyFont="1" applyBorder="1" applyAlignment="1">
      <alignment vertical="center"/>
    </xf>
    <xf numFmtId="0" fontId="3" fillId="0" borderId="89" xfId="1" applyFont="1" applyBorder="1" applyAlignment="1">
      <alignment vertical="center"/>
    </xf>
    <xf numFmtId="0" fontId="3" fillId="0" borderId="173" xfId="1" applyFont="1" applyBorder="1" applyAlignment="1">
      <alignment horizontal="left" vertical="center"/>
    </xf>
    <xf numFmtId="0" fontId="3" fillId="0" borderId="34" xfId="1" applyFont="1" applyBorder="1" applyAlignment="1">
      <alignment horizontal="left" vertical="center"/>
    </xf>
    <xf numFmtId="0" fontId="3" fillId="0" borderId="89" xfId="1" applyFont="1" applyBorder="1" applyAlignment="1">
      <alignment horizontal="left" vertical="center"/>
    </xf>
    <xf numFmtId="0" fontId="3" fillId="0" borderId="173" xfId="1" applyFont="1" applyBorder="1" applyAlignment="1">
      <alignment horizontal="left" vertical="center" indent="1"/>
    </xf>
    <xf numFmtId="37" fontId="3" fillId="7" borderId="78" xfId="2" applyNumberFormat="1" applyFont="1" applyFill="1" applyBorder="1" applyAlignment="1" applyProtection="1"/>
    <xf numFmtId="0" fontId="3" fillId="0" borderId="173" xfId="1" applyFont="1" applyBorder="1" applyAlignment="1">
      <alignment horizontal="left" vertical="center" indent="2"/>
    </xf>
    <xf numFmtId="37" fontId="3" fillId="7" borderId="103" xfId="2" applyNumberFormat="1" applyFont="1" applyFill="1" applyBorder="1" applyAlignment="1" applyProtection="1"/>
    <xf numFmtId="37" fontId="3" fillId="2" borderId="174" xfId="2" applyNumberFormat="1" applyFont="1" applyFill="1" applyBorder="1" applyAlignment="1" applyProtection="1">
      <protection locked="0"/>
    </xf>
    <xf numFmtId="0" fontId="3" fillId="0" borderId="6" xfId="1" applyFont="1" applyBorder="1" applyAlignment="1">
      <alignment horizontal="left" vertical="center" indent="3"/>
    </xf>
    <xf numFmtId="37" fontId="3" fillId="2" borderId="174" xfId="2" applyNumberFormat="1" applyFont="1" applyFill="1" applyBorder="1" applyProtection="1">
      <protection locked="0"/>
    </xf>
    <xf numFmtId="0" fontId="3" fillId="0" borderId="6" xfId="1" applyFont="1" applyBorder="1" applyAlignment="1">
      <alignment horizontal="left" vertical="center" indent="2"/>
    </xf>
    <xf numFmtId="37" fontId="3" fillId="7" borderId="174" xfId="2" applyNumberFormat="1" applyFont="1" applyFill="1" applyBorder="1" applyProtection="1"/>
    <xf numFmtId="0" fontId="3" fillId="0" borderId="6" xfId="1" applyFont="1" applyBorder="1" applyAlignment="1">
      <alignment horizontal="left" vertical="center" indent="1"/>
    </xf>
    <xf numFmtId="37" fontId="3" fillId="7" borderId="175" xfId="2" applyNumberFormat="1" applyFont="1" applyFill="1" applyBorder="1" applyProtection="1"/>
    <xf numFmtId="37" fontId="3" fillId="7" borderId="103" xfId="2" applyNumberFormat="1" applyFont="1" applyFill="1" applyBorder="1" applyProtection="1"/>
    <xf numFmtId="0" fontId="3" fillId="0" borderId="0" xfId="1" applyFont="1" applyAlignment="1">
      <alignment vertical="center"/>
    </xf>
    <xf numFmtId="37" fontId="3" fillId="5" borderId="176" xfId="2" applyNumberFormat="1" applyFont="1" applyFill="1" applyBorder="1" applyAlignment="1" applyProtection="1"/>
    <xf numFmtId="0" fontId="23" fillId="0" borderId="6" xfId="1" applyFont="1" applyBorder="1" applyAlignment="1">
      <alignment horizontal="left" wrapText="1"/>
    </xf>
    <xf numFmtId="0" fontId="23" fillId="2" borderId="12" xfId="1" applyFont="1" applyFill="1" applyBorder="1" applyAlignment="1" applyProtection="1">
      <alignment horizontal="center" vertical="center" wrapText="1"/>
      <protection locked="0"/>
    </xf>
    <xf numFmtId="0" fontId="23" fillId="0" borderId="6" xfId="1" applyFont="1" applyBorder="1" applyAlignment="1">
      <alignment horizontal="left" vertical="center" wrapText="1"/>
    </xf>
    <xf numFmtId="0" fontId="23" fillId="2" borderId="8" xfId="1" applyFont="1" applyFill="1" applyBorder="1" applyAlignment="1" applyProtection="1">
      <alignment horizontal="right" wrapText="1"/>
      <protection locked="0"/>
    </xf>
    <xf numFmtId="0" fontId="23" fillId="0" borderId="167" xfId="1" applyFont="1" applyBorder="1" applyAlignment="1">
      <alignment horizontal="left" vertical="center" wrapText="1"/>
    </xf>
    <xf numFmtId="165" fontId="23" fillId="2" borderId="12" xfId="2" applyNumberFormat="1" applyFont="1" applyFill="1" applyBorder="1" applyAlignment="1" applyProtection="1">
      <alignment horizontal="right" wrapText="1"/>
      <protection locked="0"/>
    </xf>
    <xf numFmtId="0" fontId="3" fillId="0" borderId="155" xfId="1" applyFont="1" applyBorder="1" applyAlignment="1">
      <alignment vertical="center" wrapText="1"/>
    </xf>
    <xf numFmtId="37" fontId="3" fillId="7" borderId="177" xfId="2" applyNumberFormat="1" applyFont="1" applyFill="1" applyBorder="1" applyProtection="1"/>
    <xf numFmtId="37" fontId="3" fillId="7" borderId="150" xfId="2" applyNumberFormat="1" applyFont="1" applyFill="1" applyBorder="1" applyProtection="1"/>
    <xf numFmtId="37" fontId="3" fillId="7" borderId="178" xfId="2" applyNumberFormat="1" applyFont="1" applyFill="1" applyBorder="1" applyProtection="1"/>
    <xf numFmtId="0" fontId="3" fillId="0" borderId="155" xfId="1" applyFont="1" applyBorder="1" applyAlignment="1">
      <alignment horizontal="left" vertical="center" wrapText="1" indent="1"/>
    </xf>
    <xf numFmtId="37" fontId="3" fillId="7" borderId="39" xfId="2" applyNumberFormat="1" applyFont="1" applyFill="1" applyBorder="1" applyProtection="1"/>
    <xf numFmtId="37" fontId="3" fillId="7" borderId="108" xfId="2" applyNumberFormat="1" applyFont="1" applyFill="1" applyBorder="1" applyProtection="1"/>
    <xf numFmtId="37" fontId="3" fillId="7" borderId="97" xfId="2" applyNumberFormat="1" applyFont="1" applyFill="1" applyBorder="1" applyProtection="1"/>
    <xf numFmtId="0" fontId="3" fillId="0" borderId="155" xfId="1" applyFont="1" applyBorder="1" applyAlignment="1">
      <alignment horizontal="left" vertical="center" wrapText="1" indent="2"/>
    </xf>
    <xf numFmtId="0" fontId="23" fillId="2" borderId="12" xfId="1" applyFont="1" applyFill="1" applyBorder="1" applyAlignment="1" applyProtection="1">
      <alignment horizontal="right" wrapText="1"/>
      <protection locked="0"/>
    </xf>
    <xf numFmtId="37" fontId="3" fillId="7" borderId="73" xfId="2" applyNumberFormat="1" applyFont="1" applyFill="1" applyBorder="1" applyProtection="1"/>
    <xf numFmtId="37" fontId="3" fillId="7" borderId="146" xfId="2" applyNumberFormat="1" applyFont="1" applyFill="1" applyBorder="1" applyProtection="1"/>
    <xf numFmtId="37" fontId="3" fillId="7" borderId="144" xfId="2" applyNumberFormat="1" applyFont="1" applyFill="1" applyBorder="1" applyProtection="1"/>
    <xf numFmtId="0" fontId="3" fillId="0" borderId="153" xfId="1" applyFont="1" applyBorder="1" applyAlignment="1">
      <alignment horizontal="right"/>
    </xf>
    <xf numFmtId="37" fontId="3" fillId="5" borderId="172" xfId="2" applyNumberFormat="1" applyFont="1" applyFill="1" applyBorder="1" applyAlignment="1" applyProtection="1"/>
    <xf numFmtId="0" fontId="2" fillId="0" borderId="0" xfId="1" applyFont="1" applyAlignment="1">
      <alignment horizontal="left"/>
    </xf>
    <xf numFmtId="0" fontId="5" fillId="0" borderId="0" xfId="1" applyFont="1" applyAlignment="1">
      <alignment horizontal="left"/>
    </xf>
    <xf numFmtId="0" fontId="14" fillId="0" borderId="0" xfId="1" applyFont="1" applyAlignment="1">
      <alignment horizontal="left"/>
    </xf>
    <xf numFmtId="0" fontId="14" fillId="0" borderId="0" xfId="1" applyFont="1" applyAlignment="1">
      <alignment horizontal="center"/>
    </xf>
    <xf numFmtId="0" fontId="5" fillId="0" borderId="6" xfId="19" applyBorder="1" applyAlignment="1">
      <alignment horizontal="left"/>
    </xf>
    <xf numFmtId="0" fontId="5" fillId="0" borderId="12" xfId="19" applyBorder="1" applyAlignment="1">
      <alignment horizontal="center" wrapText="1"/>
    </xf>
    <xf numFmtId="0" fontId="3" fillId="2" borderId="6" xfId="19" applyFont="1" applyFill="1" applyBorder="1" applyAlignment="1" applyProtection="1">
      <alignment horizontal="left"/>
      <protection locked="0"/>
    </xf>
    <xf numFmtId="0" fontId="3" fillId="2" borderId="12" xfId="19" applyFont="1" applyFill="1" applyBorder="1" applyAlignment="1" applyProtection="1">
      <alignment horizontal="center" wrapText="1"/>
      <protection locked="0"/>
    </xf>
    <xf numFmtId="5" fontId="3" fillId="2" borderId="12" xfId="19" applyNumberFormat="1" applyFont="1" applyFill="1" applyBorder="1" applyAlignment="1" applyProtection="1">
      <alignment horizontal="right" wrapText="1"/>
      <protection locked="0"/>
    </xf>
    <xf numFmtId="37" fontId="3" fillId="2" borderId="12" xfId="19" applyNumberFormat="1" applyFont="1" applyFill="1" applyBorder="1" applyAlignment="1" applyProtection="1">
      <alignment horizontal="right"/>
      <protection locked="0"/>
    </xf>
    <xf numFmtId="0" fontId="3" fillId="2" borderId="12" xfId="19" applyFont="1" applyFill="1" applyBorder="1" applyAlignment="1" applyProtection="1">
      <alignment horizontal="right"/>
      <protection locked="0"/>
    </xf>
    <xf numFmtId="5" fontId="3" fillId="2" borderId="12" xfId="19" applyNumberFormat="1" applyFont="1" applyFill="1" applyBorder="1" applyAlignment="1" applyProtection="1">
      <alignment horizontal="right"/>
      <protection locked="0"/>
    </xf>
    <xf numFmtId="0" fontId="3" fillId="0" borderId="146" xfId="19" applyFont="1" applyBorder="1" applyAlignment="1">
      <alignment horizontal="left"/>
    </xf>
    <xf numFmtId="0" fontId="3" fillId="0" borderId="146" xfId="19" applyFont="1" applyBorder="1" applyAlignment="1">
      <alignment horizontal="right"/>
    </xf>
    <xf numFmtId="0" fontId="3" fillId="0" borderId="0" xfId="19" applyFont="1" applyAlignment="1">
      <alignment horizontal="right"/>
    </xf>
    <xf numFmtId="0" fontId="3" fillId="0" borderId="0" xfId="19" applyFont="1"/>
    <xf numFmtId="0" fontId="3" fillId="0" borderId="6" xfId="19" applyFont="1" applyBorder="1" applyAlignment="1">
      <alignment horizontal="centerContinuous"/>
    </xf>
    <xf numFmtId="0" fontId="1" fillId="0" borderId="146" xfId="1" applyBorder="1" applyAlignment="1">
      <alignment horizontal="centerContinuous"/>
    </xf>
    <xf numFmtId="0" fontId="1" fillId="0" borderId="165" xfId="1" applyBorder="1" applyAlignment="1">
      <alignment horizontal="centerContinuous"/>
    </xf>
    <xf numFmtId="0" fontId="3" fillId="8" borderId="6" xfId="19" applyFont="1" applyFill="1" applyBorder="1" applyAlignment="1" applyProtection="1">
      <alignment horizontal="left"/>
      <protection locked="0"/>
    </xf>
    <xf numFmtId="0" fontId="3" fillId="5" borderId="12" xfId="19" applyFont="1" applyFill="1" applyBorder="1" applyAlignment="1">
      <alignment horizontal="left" wrapText="1"/>
    </xf>
    <xf numFmtId="49" fontId="3" fillId="5" borderId="12" xfId="19" applyNumberFormat="1" applyFont="1" applyFill="1" applyBorder="1" applyAlignment="1">
      <alignment horizontal="left" wrapText="1"/>
    </xf>
    <xf numFmtId="0" fontId="3" fillId="0" borderId="6" xfId="19" applyFont="1" applyBorder="1" applyAlignment="1">
      <alignment horizontal="left"/>
    </xf>
    <xf numFmtId="37" fontId="3" fillId="5" borderId="12" xfId="19" applyNumberFormat="1" applyFont="1" applyFill="1" applyBorder="1" applyAlignment="1">
      <alignment horizontal="right"/>
    </xf>
    <xf numFmtId="0" fontId="3" fillId="0" borderId="12" xfId="19" applyFont="1" applyBorder="1" applyAlignment="1">
      <alignment horizontal="center" wrapText="1"/>
    </xf>
    <xf numFmtId="0" fontId="16" fillId="0" borderId="0" xfId="19" applyFont="1"/>
    <xf numFmtId="0" fontId="3" fillId="0" borderId="12" xfId="19" applyFont="1" applyBorder="1" applyAlignment="1">
      <alignment horizontal="left"/>
    </xf>
    <xf numFmtId="37" fontId="16" fillId="0" borderId="0" xfId="19" applyNumberFormat="1" applyFont="1"/>
    <xf numFmtId="0" fontId="11" fillId="0" borderId="0" xfId="19" applyFont="1" applyAlignment="1">
      <alignment horizontal="left"/>
    </xf>
    <xf numFmtId="37" fontId="11" fillId="0" borderId="0" xfId="19" applyNumberFormat="1" applyFont="1" applyAlignment="1">
      <alignment horizontal="right"/>
    </xf>
    <xf numFmtId="0" fontId="11" fillId="0" borderId="0" xfId="19" applyFont="1"/>
    <xf numFmtId="0" fontId="3" fillId="0" borderId="12" xfId="19" applyFont="1" applyBorder="1" applyAlignment="1">
      <alignment horizontal="left" wrapText="1"/>
    </xf>
    <xf numFmtId="0" fontId="1" fillId="0" borderId="0" xfId="1" applyAlignment="1">
      <alignment horizontal="left"/>
    </xf>
    <xf numFmtId="0" fontId="3" fillId="0" borderId="155" xfId="1" applyFont="1" applyBorder="1"/>
    <xf numFmtId="0" fontId="3" fillId="2" borderId="155" xfId="1" applyFont="1" applyFill="1" applyBorder="1" applyAlignment="1" applyProtection="1">
      <alignment wrapText="1"/>
      <protection locked="0"/>
    </xf>
    <xf numFmtId="0" fontId="3" fillId="0" borderId="155" xfId="1" applyFont="1" applyBorder="1" applyAlignment="1">
      <alignment horizontal="left" indent="1"/>
    </xf>
    <xf numFmtId="37" fontId="3" fillId="5" borderId="164" xfId="2" applyNumberFormat="1" applyFont="1" applyFill="1" applyBorder="1" applyProtection="1"/>
    <xf numFmtId="37" fontId="3" fillId="5" borderId="163" xfId="1" applyNumberFormat="1" applyFont="1" applyFill="1" applyBorder="1"/>
    <xf numFmtId="0" fontId="3" fillId="0" borderId="163" xfId="1" applyFont="1" applyBorder="1"/>
    <xf numFmtId="37" fontId="3" fillId="5" borderId="172" xfId="1" applyNumberFormat="1" applyFont="1" applyFill="1" applyBorder="1"/>
    <xf numFmtId="0" fontId="24" fillId="0" borderId="0" xfId="1" applyFont="1"/>
    <xf numFmtId="0" fontId="5" fillId="0" borderId="155" xfId="1" applyFont="1" applyBorder="1" applyAlignment="1">
      <alignment horizontal="center"/>
    </xf>
    <xf numFmtId="0" fontId="4" fillId="0" borderId="155" xfId="1" applyFont="1" applyBorder="1"/>
    <xf numFmtId="0" fontId="3" fillId="2" borderId="155" xfId="1" applyFont="1" applyFill="1" applyBorder="1" applyAlignment="1" applyProtection="1">
      <alignment horizontal="left" wrapText="1"/>
      <protection locked="0"/>
    </xf>
    <xf numFmtId="0" fontId="3" fillId="0" borderId="155" xfId="1" applyFont="1" applyBorder="1" applyAlignment="1">
      <alignment horizontal="center"/>
    </xf>
    <xf numFmtId="0" fontId="24" fillId="0" borderId="152" xfId="1" applyFont="1" applyBorder="1" applyAlignment="1">
      <alignment horizontal="left" indent="1"/>
    </xf>
    <xf numFmtId="0" fontId="3" fillId="0" borderId="12" xfId="1" applyFont="1" applyBorder="1" applyAlignment="1">
      <alignment horizontal="left" indent="1"/>
    </xf>
    <xf numFmtId="37" fontId="3" fillId="5" borderId="154" xfId="2" applyNumberFormat="1" applyFont="1" applyFill="1" applyBorder="1" applyProtection="1"/>
    <xf numFmtId="37" fontId="3" fillId="5" borderId="179" xfId="2" applyNumberFormat="1" applyFont="1" applyFill="1" applyBorder="1" applyProtection="1"/>
    <xf numFmtId="0" fontId="16" fillId="0" borderId="0" xfId="1" applyFont="1" applyAlignment="1">
      <alignment horizontal="right" wrapText="1"/>
    </xf>
    <xf numFmtId="0" fontId="24" fillId="0" borderId="0" xfId="1" applyFont="1" applyAlignment="1">
      <alignment wrapText="1"/>
    </xf>
    <xf numFmtId="0" fontId="3" fillId="0" borderId="155" xfId="1" applyFont="1" applyBorder="1" applyAlignment="1">
      <alignment horizontal="centerContinuous" wrapText="1"/>
    </xf>
    <xf numFmtId="0" fontId="5" fillId="0" borderId="149" xfId="1" applyFont="1" applyBorder="1" applyAlignment="1">
      <alignment horizontal="centerContinuous" wrapText="1"/>
    </xf>
    <xf numFmtId="0" fontId="11" fillId="0" borderId="155" xfId="1" applyFont="1" applyBorder="1" applyAlignment="1">
      <alignment horizontal="center" wrapText="1"/>
    </xf>
    <xf numFmtId="0" fontId="5" fillId="0" borderId="169" xfId="1" applyFont="1" applyBorder="1" applyAlignment="1">
      <alignment horizontal="center" wrapText="1"/>
    </xf>
    <xf numFmtId="0" fontId="5" fillId="0" borderId="180" xfId="1" applyFont="1" applyBorder="1" applyAlignment="1">
      <alignment horizontal="center" wrapText="1"/>
    </xf>
    <xf numFmtId="0" fontId="5" fillId="0" borderId="181" xfId="1" applyFont="1" applyBorder="1" applyAlignment="1">
      <alignment horizontal="center" wrapText="1"/>
    </xf>
    <xf numFmtId="0" fontId="5" fillId="0" borderId="145" xfId="1" applyFont="1" applyBorder="1" applyAlignment="1">
      <alignment horizontal="center" wrapText="1"/>
    </xf>
    <xf numFmtId="0" fontId="5" fillId="0" borderId="182" xfId="1" applyFont="1" applyBorder="1" applyAlignment="1">
      <alignment horizontal="center" wrapText="1"/>
    </xf>
    <xf numFmtId="0" fontId="26" fillId="0" borderId="34" xfId="1" applyFont="1" applyBorder="1"/>
    <xf numFmtId="0" fontId="26" fillId="0" borderId="89" xfId="1" applyFont="1" applyBorder="1"/>
    <xf numFmtId="0" fontId="3" fillId="7" borderId="155" xfId="2" applyNumberFormat="1" applyFont="1" applyFill="1" applyBorder="1" applyProtection="1"/>
    <xf numFmtId="0" fontId="3" fillId="7" borderId="149" xfId="2" applyNumberFormat="1" applyFont="1" applyFill="1" applyBorder="1" applyProtection="1"/>
    <xf numFmtId="0" fontId="3" fillId="7" borderId="163" xfId="2" applyNumberFormat="1" applyFont="1" applyFill="1" applyBorder="1" applyProtection="1"/>
    <xf numFmtId="0" fontId="4" fillId="0" borderId="4" xfId="1" applyFont="1" applyBorder="1"/>
    <xf numFmtId="37" fontId="4" fillId="5" borderId="92" xfId="20" applyNumberFormat="1" applyFont="1" applyFill="1" applyBorder="1" applyProtection="1"/>
    <xf numFmtId="37" fontId="4" fillId="2" borderId="92" xfId="20" applyNumberFormat="1" applyFont="1" applyFill="1" applyBorder="1" applyProtection="1">
      <protection locked="0"/>
    </xf>
    <xf numFmtId="37" fontId="4" fillId="2" borderId="183" xfId="20" applyNumberFormat="1" applyFont="1" applyFill="1" applyBorder="1" applyProtection="1">
      <protection locked="0"/>
    </xf>
    <xf numFmtId="10" fontId="3" fillId="5" borderId="155" xfId="7" applyNumberFormat="1" applyFont="1" applyFill="1" applyBorder="1" applyProtection="1"/>
    <xf numFmtId="0" fontId="1" fillId="5" borderId="149" xfId="1" applyFill="1" applyBorder="1"/>
    <xf numFmtId="37" fontId="4" fillId="2" borderId="163" xfId="20" applyNumberFormat="1" applyFont="1" applyFill="1" applyBorder="1" applyProtection="1">
      <protection locked="0"/>
    </xf>
    <xf numFmtId="37" fontId="4" fillId="2" borderId="184" xfId="20" applyNumberFormat="1" applyFont="1" applyFill="1" applyBorder="1" applyProtection="1">
      <protection locked="0"/>
    </xf>
    <xf numFmtId="0" fontId="4" fillId="0" borderId="96" xfId="1" applyFont="1" applyBorder="1"/>
    <xf numFmtId="0" fontId="4" fillId="0" borderId="101" xfId="1" applyFont="1" applyBorder="1"/>
    <xf numFmtId="0" fontId="27" fillId="0" borderId="148" xfId="1" applyFont="1" applyBorder="1"/>
    <xf numFmtId="0" fontId="3" fillId="0" borderId="148" xfId="1" applyFont="1" applyBorder="1"/>
    <xf numFmtId="0" fontId="3" fillId="0" borderId="148" xfId="1" applyFont="1" applyBorder="1" applyAlignment="1">
      <alignment horizontal="left" indent="1"/>
    </xf>
    <xf numFmtId="0" fontId="3" fillId="7" borderId="155" xfId="20" applyNumberFormat="1" applyFont="1" applyFill="1" applyBorder="1" applyProtection="1"/>
    <xf numFmtId="0" fontId="3" fillId="7" borderId="148" xfId="20" applyNumberFormat="1" applyFont="1" applyFill="1" applyBorder="1" applyProtection="1"/>
    <xf numFmtId="0" fontId="3" fillId="7" borderId="185" xfId="20" applyNumberFormat="1" applyFont="1" applyFill="1" applyBorder="1" applyProtection="1"/>
    <xf numFmtId="0" fontId="3" fillId="0" borderId="155" xfId="1" applyFont="1" applyBorder="1" applyAlignment="1">
      <alignment horizontal="left"/>
    </xf>
    <xf numFmtId="0" fontId="3" fillId="0" borderId="149" xfId="1" applyFont="1" applyBorder="1"/>
    <xf numFmtId="0" fontId="24" fillId="0" borderId="148" xfId="1" applyFont="1" applyBorder="1" applyAlignment="1">
      <alignment horizontal="left" indent="1"/>
    </xf>
    <xf numFmtId="37" fontId="4" fillId="5" borderId="163" xfId="20" applyNumberFormat="1" applyFont="1" applyFill="1" applyBorder="1" applyProtection="1"/>
    <xf numFmtId="0" fontId="3" fillId="7" borderId="163" xfId="20" applyNumberFormat="1" applyFont="1" applyFill="1" applyBorder="1" applyProtection="1"/>
    <xf numFmtId="37" fontId="4" fillId="5" borderId="184" xfId="20" applyNumberFormat="1" applyFont="1" applyFill="1" applyBorder="1" applyProtection="1"/>
    <xf numFmtId="0" fontId="27" fillId="0" borderId="0" xfId="1" applyFont="1"/>
    <xf numFmtId="0" fontId="3" fillId="0" borderId="152" xfId="1" applyFont="1" applyBorder="1"/>
    <xf numFmtId="0" fontId="3" fillId="0" borderId="153" xfId="1" applyFont="1" applyBorder="1"/>
    <xf numFmtId="37" fontId="3" fillId="0" borderId="0" xfId="2" applyNumberFormat="1" applyFont="1" applyFill="1" applyBorder="1" applyProtection="1"/>
    <xf numFmtId="0" fontId="3" fillId="0" borderId="186" xfId="1" applyFont="1" applyBorder="1"/>
    <xf numFmtId="0" fontId="2" fillId="0" borderId="148" xfId="1" applyFont="1" applyBorder="1"/>
    <xf numFmtId="0" fontId="1" fillId="0" borderId="148" xfId="1" applyBorder="1"/>
    <xf numFmtId="0" fontId="1" fillId="0" borderId="149" xfId="1" applyBorder="1"/>
    <xf numFmtId="165" fontId="24" fillId="0" borderId="0" xfId="2" applyNumberFormat="1" applyFont="1" applyFill="1" applyBorder="1" applyProtection="1"/>
    <xf numFmtId="0" fontId="1" fillId="0" borderId="155" xfId="1" applyBorder="1"/>
    <xf numFmtId="0" fontId="4" fillId="0" borderId="152" xfId="1" applyFont="1" applyBorder="1"/>
    <xf numFmtId="0" fontId="5" fillId="0" borderId="152" xfId="1" applyFont="1" applyBorder="1" applyAlignment="1">
      <alignment horizontal="center" wrapText="1"/>
    </xf>
    <xf numFmtId="0" fontId="5" fillId="0" borderId="175" xfId="1" applyFont="1" applyBorder="1" applyAlignment="1">
      <alignment horizontal="center" wrapText="1"/>
    </xf>
    <xf numFmtId="0" fontId="5" fillId="0" borderId="187" xfId="1" applyFont="1" applyBorder="1" applyAlignment="1">
      <alignment horizontal="center" wrapText="1"/>
    </xf>
    <xf numFmtId="0" fontId="5" fillId="0" borderId="164" xfId="1" applyFont="1" applyBorder="1" applyAlignment="1">
      <alignment horizontal="center" wrapText="1"/>
    </xf>
    <xf numFmtId="0" fontId="5" fillId="0" borderId="159" xfId="1" applyFont="1" applyBorder="1" applyAlignment="1">
      <alignment horizontal="center" wrapText="1"/>
    </xf>
    <xf numFmtId="0" fontId="15" fillId="0" borderId="12" xfId="1" applyFont="1" applyBorder="1" applyAlignment="1">
      <alignment horizontal="left" indent="1"/>
    </xf>
    <xf numFmtId="0" fontId="15" fillId="0" borderId="12" xfId="1" applyFont="1" applyBorder="1"/>
    <xf numFmtId="0" fontId="3" fillId="7" borderId="148" xfId="2" applyNumberFormat="1" applyFont="1" applyFill="1" applyBorder="1" applyProtection="1"/>
    <xf numFmtId="37" fontId="3" fillId="5" borderId="156" xfId="2" applyNumberFormat="1" applyFont="1" applyFill="1" applyBorder="1" applyProtection="1"/>
    <xf numFmtId="0" fontId="3" fillId="7" borderId="152" xfId="2" applyNumberFormat="1" applyFont="1" applyFill="1" applyBorder="1" applyProtection="1"/>
    <xf numFmtId="0" fontId="3" fillId="7" borderId="153" xfId="2" applyNumberFormat="1" applyFont="1" applyFill="1" applyBorder="1" applyProtection="1"/>
    <xf numFmtId="0" fontId="3" fillId="7" borderId="154" xfId="2" applyNumberFormat="1" applyFont="1" applyFill="1" applyBorder="1" applyProtection="1"/>
    <xf numFmtId="0" fontId="3" fillId="7" borderId="4" xfId="2" applyNumberFormat="1" applyFont="1" applyFill="1" applyBorder="1" applyProtection="1"/>
    <xf numFmtId="0" fontId="3" fillId="7" borderId="0" xfId="2" applyNumberFormat="1" applyFont="1" applyFill="1" applyBorder="1" applyProtection="1"/>
    <xf numFmtId="0" fontId="3" fillId="7" borderId="5" xfId="2" applyNumberFormat="1" applyFont="1" applyFill="1" applyBorder="1" applyProtection="1"/>
    <xf numFmtId="0" fontId="1" fillId="0" borderId="163" xfId="1" applyBorder="1"/>
    <xf numFmtId="38" fontId="3" fillId="5" borderId="156" xfId="2" applyNumberFormat="1" applyFont="1" applyFill="1" applyBorder="1" applyProtection="1"/>
    <xf numFmtId="0" fontId="3" fillId="0" borderId="157" xfId="1" applyFont="1" applyBorder="1"/>
    <xf numFmtId="0" fontId="3" fillId="0" borderId="147" xfId="1" applyFont="1" applyBorder="1"/>
    <xf numFmtId="0" fontId="15" fillId="0" borderId="180" xfId="1" applyFont="1" applyBorder="1"/>
    <xf numFmtId="0" fontId="28" fillId="0" borderId="165" xfId="1" applyFont="1" applyBorder="1"/>
    <xf numFmtId="0" fontId="28" fillId="0" borderId="0" xfId="1" applyFont="1"/>
    <xf numFmtId="10" fontId="3" fillId="0" borderId="0" xfId="7" applyNumberFormat="1" applyFont="1" applyFill="1" applyBorder="1"/>
    <xf numFmtId="0" fontId="1" fillId="0" borderId="101" xfId="1" applyBorder="1"/>
    <xf numFmtId="0" fontId="3" fillId="7" borderId="170" xfId="2" applyNumberFormat="1" applyFont="1" applyFill="1" applyBorder="1" applyProtection="1"/>
    <xf numFmtId="0" fontId="3" fillId="7" borderId="150" xfId="2" applyNumberFormat="1" applyFont="1" applyFill="1" applyBorder="1" applyProtection="1"/>
    <xf numFmtId="0" fontId="3" fillId="7" borderId="151" xfId="2" applyNumberFormat="1" applyFont="1" applyFill="1" applyBorder="1" applyProtection="1"/>
    <xf numFmtId="0" fontId="3" fillId="7" borderId="68" xfId="2" applyNumberFormat="1" applyFont="1" applyFill="1" applyBorder="1" applyProtection="1"/>
    <xf numFmtId="0" fontId="3" fillId="7" borderId="188" xfId="2" applyNumberFormat="1" applyFont="1" applyFill="1" applyBorder="1" applyProtection="1"/>
    <xf numFmtId="0" fontId="3" fillId="7" borderId="9" xfId="2" applyNumberFormat="1" applyFont="1" applyFill="1" applyBorder="1" applyProtection="1"/>
    <xf numFmtId="0" fontId="3" fillId="7" borderId="108" xfId="2" applyNumberFormat="1" applyFont="1" applyFill="1" applyBorder="1" applyProtection="1"/>
    <xf numFmtId="0" fontId="3" fillId="7" borderId="11" xfId="2" applyNumberFormat="1" applyFont="1" applyFill="1" applyBorder="1" applyProtection="1"/>
    <xf numFmtId="0" fontId="1" fillId="4" borderId="170" xfId="1" applyFill="1" applyBorder="1"/>
    <xf numFmtId="0" fontId="1" fillId="4" borderId="150" xfId="1" applyFill="1" applyBorder="1"/>
    <xf numFmtId="0" fontId="1" fillId="4" borderId="151" xfId="1" applyFill="1" applyBorder="1"/>
    <xf numFmtId="0" fontId="1" fillId="4" borderId="68" xfId="1" applyFill="1" applyBorder="1"/>
    <xf numFmtId="0" fontId="1" fillId="4" borderId="0" xfId="1" applyFill="1"/>
    <xf numFmtId="0" fontId="1" fillId="4" borderId="188" xfId="1" applyFill="1" applyBorder="1"/>
    <xf numFmtId="0" fontId="1" fillId="4" borderId="9" xfId="1" applyFill="1" applyBorder="1"/>
    <xf numFmtId="0" fontId="1" fillId="4" borderId="108" xfId="1" applyFill="1" applyBorder="1"/>
    <xf numFmtId="0" fontId="1" fillId="4" borderId="11" xfId="1" applyFill="1" applyBorder="1"/>
    <xf numFmtId="0" fontId="1" fillId="3" borderId="35" xfId="1" applyFill="1" applyBorder="1"/>
    <xf numFmtId="0" fontId="1" fillId="3" borderId="20" xfId="1" applyFill="1" applyBorder="1"/>
    <xf numFmtId="0" fontId="1" fillId="3" borderId="19" xfId="1" applyFill="1" applyBorder="1"/>
    <xf numFmtId="0" fontId="1" fillId="3" borderId="68" xfId="1" applyFill="1" applyBorder="1"/>
    <xf numFmtId="0" fontId="1" fillId="3" borderId="0" xfId="1" applyFill="1"/>
    <xf numFmtId="0" fontId="1" fillId="3" borderId="188" xfId="1" applyFill="1" applyBorder="1"/>
    <xf numFmtId="0" fontId="1" fillId="3" borderId="9" xfId="1" applyFill="1" applyBorder="1"/>
    <xf numFmtId="0" fontId="1" fillId="3" borderId="37" xfId="1" applyFill="1" applyBorder="1"/>
    <xf numFmtId="0" fontId="1" fillId="3" borderId="189" xfId="1" applyFill="1" applyBorder="1"/>
    <xf numFmtId="0" fontId="29" fillId="0" borderId="0" xfId="1" applyFont="1" applyAlignment="1">
      <alignment horizontal="center" wrapText="1"/>
    </xf>
    <xf numFmtId="38" fontId="7" fillId="0" borderId="0" xfId="1" applyNumberFormat="1" applyFont="1"/>
    <xf numFmtId="0" fontId="29" fillId="0" borderId="0" xfId="1" applyFont="1" applyAlignment="1">
      <alignment horizontal="center"/>
    </xf>
    <xf numFmtId="0" fontId="7" fillId="0" borderId="0" xfId="1" applyFont="1" applyFill="1"/>
    <xf numFmtId="0" fontId="29" fillId="0" borderId="0" xfId="1" applyFont="1" applyFill="1" applyAlignment="1">
      <alignment horizontal="center" wrapText="1"/>
    </xf>
    <xf numFmtId="37" fontId="7" fillId="0" borderId="0" xfId="1" applyNumberFormat="1" applyFont="1" applyFill="1"/>
    <xf numFmtId="0" fontId="3" fillId="4" borderId="191" xfId="1" applyFont="1" applyFill="1" applyBorder="1"/>
    <xf numFmtId="0" fontId="1" fillId="4" borderId="192" xfId="1" applyFill="1" applyBorder="1"/>
    <xf numFmtId="0" fontId="3" fillId="0" borderId="193" xfId="1" applyFont="1" applyBorder="1"/>
    <xf numFmtId="37" fontId="1" fillId="0" borderId="194" xfId="1" applyNumberFormat="1" applyBorder="1"/>
    <xf numFmtId="37" fontId="1" fillId="0" borderId="195" xfId="1" applyNumberFormat="1" applyBorder="1"/>
    <xf numFmtId="0" fontId="3" fillId="0" borderId="196" xfId="1" applyFont="1" applyBorder="1"/>
    <xf numFmtId="37" fontId="1" fillId="0" borderId="197" xfId="1" applyNumberFormat="1" applyBorder="1"/>
    <xf numFmtId="0" fontId="3" fillId="0" borderId="198" xfId="1" applyFont="1" applyBorder="1" applyProtection="1">
      <protection locked="0"/>
    </xf>
    <xf numFmtId="0" fontId="3" fillId="0" borderId="199" xfId="1" applyFont="1" applyBorder="1" applyProtection="1">
      <protection locked="0"/>
    </xf>
    <xf numFmtId="0" fontId="3" fillId="0" borderId="200" xfId="1" applyFont="1" applyBorder="1" applyProtection="1">
      <protection locked="0"/>
    </xf>
    <xf numFmtId="0" fontId="3" fillId="0" borderId="201" xfId="1" applyFont="1" applyBorder="1" applyAlignment="1" applyProtection="1">
      <alignment horizontal="left"/>
      <protection locked="0"/>
    </xf>
    <xf numFmtId="0" fontId="3" fillId="0" borderId="101" xfId="1" applyFont="1" applyBorder="1" applyAlignment="1" applyProtection="1">
      <alignment horizontal="left"/>
      <protection locked="0"/>
    </xf>
    <xf numFmtId="0" fontId="3" fillId="0" borderId="202" xfId="1" applyFont="1" applyBorder="1" applyAlignment="1" applyProtection="1">
      <alignment horizontal="left"/>
      <protection locked="0"/>
    </xf>
    <xf numFmtId="0" fontId="3" fillId="0" borderId="203" xfId="1" applyFont="1" applyBorder="1" applyProtection="1">
      <protection locked="0"/>
    </xf>
    <xf numFmtId="0" fontId="3" fillId="0" borderId="0" xfId="1" applyFont="1" applyBorder="1" applyProtection="1">
      <protection locked="0"/>
    </xf>
    <xf numFmtId="0" fontId="3" fillId="0" borderId="194" xfId="1" applyFont="1" applyBorder="1" applyProtection="1">
      <protection locked="0"/>
    </xf>
    <xf numFmtId="0" fontId="3" fillId="0" borderId="204" xfId="1" applyFont="1" applyBorder="1" applyProtection="1">
      <protection locked="0"/>
    </xf>
    <xf numFmtId="14" fontId="3" fillId="0" borderId="205" xfId="1" applyNumberFormat="1" applyFont="1" applyBorder="1" applyProtection="1">
      <protection locked="0"/>
    </xf>
    <xf numFmtId="0" fontId="3" fillId="0" borderId="206" xfId="1" applyFont="1" applyBorder="1" applyProtection="1">
      <protection locked="0"/>
    </xf>
    <xf numFmtId="14" fontId="3" fillId="0" borderId="207" xfId="1" applyNumberFormat="1" applyFont="1" applyBorder="1" applyProtection="1">
      <protection locked="0"/>
    </xf>
    <xf numFmtId="37" fontId="1" fillId="4" borderId="208" xfId="1" applyNumberFormat="1" applyFill="1" applyBorder="1"/>
    <xf numFmtId="0" fontId="1" fillId="4" borderId="208" xfId="1" applyFill="1" applyBorder="1"/>
    <xf numFmtId="0" fontId="3" fillId="0" borderId="203" xfId="1" applyFont="1" applyBorder="1"/>
    <xf numFmtId="0" fontId="4" fillId="0" borderId="209" xfId="1" applyFont="1" applyBorder="1" applyAlignment="1">
      <alignment horizontal="center" wrapText="1"/>
    </xf>
    <xf numFmtId="37" fontId="1" fillId="0" borderId="0" xfId="1" applyNumberFormat="1" applyBorder="1"/>
    <xf numFmtId="37" fontId="1" fillId="0" borderId="210" xfId="1" applyNumberFormat="1" applyBorder="1"/>
    <xf numFmtId="0" fontId="3" fillId="0" borderId="211" xfId="1" applyFont="1" applyBorder="1"/>
    <xf numFmtId="37" fontId="1" fillId="0" borderId="108" xfId="1" applyNumberFormat="1" applyBorder="1"/>
    <xf numFmtId="37" fontId="1" fillId="0" borderId="212" xfId="1" applyNumberFormat="1" applyBorder="1"/>
    <xf numFmtId="0" fontId="1" fillId="0" borderId="203" xfId="1" applyBorder="1"/>
    <xf numFmtId="0" fontId="5" fillId="0" borderId="209" xfId="3" applyFont="1" applyBorder="1" applyAlignment="1">
      <alignment horizontal="center" wrapText="1"/>
    </xf>
    <xf numFmtId="0" fontId="3" fillId="0" borderId="213" xfId="1" applyFont="1" applyBorder="1"/>
    <xf numFmtId="0" fontId="5" fillId="0" borderId="7" xfId="1" applyFont="1" applyBorder="1" applyAlignment="1">
      <alignment horizontal="centerContinuous"/>
    </xf>
    <xf numFmtId="49" fontId="1" fillId="0" borderId="49" xfId="1" quotePrefix="1" applyNumberFormat="1" applyFont="1" applyBorder="1" applyAlignment="1">
      <alignment horizontal="right"/>
    </xf>
    <xf numFmtId="49" fontId="1" fillId="0" borderId="21" xfId="10" quotePrefix="1" applyNumberFormat="1" applyFont="1" applyBorder="1" applyAlignment="1">
      <alignment horizontal="right" vertical="top"/>
    </xf>
    <xf numFmtId="49" fontId="1" fillId="0" borderId="67" xfId="10" quotePrefix="1" applyNumberFormat="1" applyFont="1" applyBorder="1" applyAlignment="1">
      <alignment horizontal="right" vertical="top"/>
    </xf>
    <xf numFmtId="49" fontId="1" fillId="0" borderId="49" xfId="1" quotePrefix="1" applyNumberFormat="1" applyFont="1" applyBorder="1" applyAlignment="1">
      <alignment horizontal="right" vertical="top"/>
    </xf>
    <xf numFmtId="49" fontId="1" fillId="0" borderId="21" xfId="1" quotePrefix="1" applyNumberFormat="1" applyFont="1" applyBorder="1" applyAlignment="1">
      <alignment horizontal="right" vertical="top"/>
    </xf>
    <xf numFmtId="49" fontId="1" fillId="0" borderId="78" xfId="1" quotePrefix="1" applyNumberFormat="1" applyFont="1" applyBorder="1" applyAlignment="1">
      <alignment horizontal="right"/>
    </xf>
    <xf numFmtId="49" fontId="1" fillId="0" borderId="21" xfId="1" quotePrefix="1" applyNumberFormat="1" applyFont="1" applyBorder="1" applyAlignment="1">
      <alignment horizontal="right"/>
    </xf>
    <xf numFmtId="0" fontId="1" fillId="2" borderId="218" xfId="1" applyFill="1" applyBorder="1" applyAlignment="1" applyProtection="1">
      <alignment horizontal="center" wrapText="1"/>
      <protection locked="0"/>
    </xf>
    <xf numFmtId="0" fontId="1" fillId="0" borderId="41" xfId="1" quotePrefix="1" applyBorder="1" applyAlignment="1">
      <alignment horizontal="right" vertical="top"/>
    </xf>
    <xf numFmtId="0" fontId="3" fillId="0" borderId="223" xfId="1" applyFont="1" applyBorder="1" applyAlignment="1">
      <alignment horizontal="center"/>
    </xf>
    <xf numFmtId="0" fontId="3" fillId="0" borderId="224" xfId="1" applyFont="1" applyBorder="1" applyAlignment="1">
      <alignment horizontal="center"/>
    </xf>
    <xf numFmtId="0" fontId="1" fillId="0" borderId="21" xfId="1" applyFont="1" applyBorder="1" applyAlignment="1">
      <alignment wrapText="1"/>
    </xf>
    <xf numFmtId="0" fontId="1" fillId="4" borderId="191" xfId="1" applyFill="1" applyBorder="1"/>
    <xf numFmtId="0" fontId="1" fillId="0" borderId="225" xfId="1" applyBorder="1"/>
    <xf numFmtId="37" fontId="1" fillId="0" borderId="226" xfId="1" applyNumberFormat="1" applyBorder="1"/>
    <xf numFmtId="0" fontId="1" fillId="0" borderId="193" xfId="1" applyBorder="1"/>
    <xf numFmtId="0" fontId="1" fillId="0" borderId="227" xfId="1" applyBorder="1"/>
    <xf numFmtId="37" fontId="1" fillId="0" borderId="207" xfId="1" applyNumberFormat="1" applyBorder="1"/>
    <xf numFmtId="0" fontId="5" fillId="0" borderId="228" xfId="3" applyFont="1" applyBorder="1" applyAlignment="1">
      <alignment horizontal="center" wrapText="1"/>
    </xf>
    <xf numFmtId="0" fontId="7" fillId="0" borderId="0" xfId="21" applyFont="1"/>
    <xf numFmtId="0" fontId="7" fillId="0" borderId="0" xfId="21" applyFont="1" applyAlignment="1">
      <alignment horizontal="center"/>
    </xf>
    <xf numFmtId="0" fontId="30" fillId="4" borderId="229" xfId="21" applyFont="1" applyFill="1" applyBorder="1"/>
    <xf numFmtId="0" fontId="7" fillId="4" borderId="229" xfId="21" applyFont="1" applyFill="1" applyBorder="1" applyAlignment="1">
      <alignment horizontal="center"/>
    </xf>
    <xf numFmtId="0" fontId="7" fillId="0" borderId="229" xfId="21" applyFont="1" applyBorder="1"/>
    <xf numFmtId="0" fontId="7" fillId="0" borderId="230" xfId="21" applyFont="1" applyBorder="1"/>
    <xf numFmtId="0" fontId="3" fillId="0" borderId="0" xfId="1" quotePrefix="1" applyFont="1" applyBorder="1" applyAlignment="1">
      <alignment horizontal="right" vertical="top"/>
    </xf>
    <xf numFmtId="0" fontId="3" fillId="2" borderId="231" xfId="1" applyFont="1" applyFill="1" applyBorder="1" applyAlignment="1" applyProtection="1">
      <alignment horizontal="center" vertical="top" wrapText="1"/>
      <protection locked="0"/>
    </xf>
    <xf numFmtId="0" fontId="3" fillId="0" borderId="232" xfId="1" applyFont="1" applyBorder="1" applyAlignment="1">
      <alignment vertical="top"/>
    </xf>
    <xf numFmtId="0" fontId="3" fillId="0" borderId="233" xfId="1" applyFont="1" applyBorder="1" applyAlignment="1">
      <alignment vertical="top"/>
    </xf>
    <xf numFmtId="0" fontId="3" fillId="0" borderId="234" xfId="1" applyFont="1" applyBorder="1" applyAlignment="1">
      <alignment vertical="top"/>
    </xf>
    <xf numFmtId="0" fontId="1" fillId="0" borderId="0" xfId="1" applyFont="1" applyAlignment="1">
      <alignment vertical="top"/>
    </xf>
    <xf numFmtId="0" fontId="1" fillId="0" borderId="29" xfId="1" applyFont="1" applyBorder="1" applyAlignment="1">
      <alignment vertical="center"/>
    </xf>
    <xf numFmtId="0" fontId="1" fillId="2" borderId="155" xfId="1" applyFont="1" applyFill="1" applyBorder="1" applyAlignment="1" applyProtection="1">
      <alignment wrapText="1"/>
      <protection locked="0"/>
    </xf>
    <xf numFmtId="165" fontId="3" fillId="5" borderId="29" xfId="2" applyNumberFormat="1" applyFont="1" applyFill="1" applyBorder="1" applyAlignment="1" applyProtection="1">
      <alignment wrapText="1"/>
    </xf>
    <xf numFmtId="10" fontId="3" fillId="2" borderId="67" xfId="7" applyNumberFormat="1" applyFont="1" applyFill="1" applyBorder="1" applyAlignment="1" applyProtection="1">
      <alignment horizontal="center"/>
      <protection locked="0"/>
    </xf>
    <xf numFmtId="37" fontId="1" fillId="0" borderId="39" xfId="17" applyFont="1" applyBorder="1" applyAlignment="1">
      <alignment horizontal="left" indent="1"/>
    </xf>
    <xf numFmtId="37" fontId="1" fillId="0" borderId="73" xfId="17" applyFont="1" applyBorder="1" applyAlignment="1">
      <alignment horizontal="left" wrapText="1" indent="1"/>
    </xf>
    <xf numFmtId="37" fontId="5" fillId="0" borderId="12" xfId="16" applyFont="1" applyBorder="1" applyAlignment="1">
      <alignment horizontal="centerContinuous"/>
    </xf>
    <xf numFmtId="0" fontId="1" fillId="2" borderId="9" xfId="1" applyFont="1" applyFill="1" applyBorder="1" applyProtection="1">
      <protection locked="0"/>
    </xf>
    <xf numFmtId="0" fontId="7" fillId="0" borderId="235" xfId="21" applyFont="1" applyBorder="1"/>
    <xf numFmtId="0" fontId="7" fillId="0" borderId="67" xfId="21" applyFont="1" applyBorder="1"/>
    <xf numFmtId="0" fontId="7" fillId="0" borderId="8" xfId="21" applyFont="1" applyBorder="1"/>
    <xf numFmtId="0" fontId="7" fillId="4" borderId="235" xfId="21" applyFont="1" applyFill="1" applyBorder="1"/>
    <xf numFmtId="0" fontId="7" fillId="0" borderId="221" xfId="21" applyFont="1" applyBorder="1"/>
    <xf numFmtId="0" fontId="1" fillId="0" borderId="0" xfId="1" applyFont="1"/>
    <xf numFmtId="0" fontId="1" fillId="7" borderId="31" xfId="2" applyNumberFormat="1" applyFont="1" applyFill="1" applyBorder="1" applyProtection="1"/>
    <xf numFmtId="37" fontId="4" fillId="5" borderId="29" xfId="2" applyNumberFormat="1" applyFont="1" applyFill="1" applyBorder="1" applyAlignment="1" applyProtection="1">
      <alignment horizontal="center" shrinkToFit="1"/>
    </xf>
    <xf numFmtId="37" fontId="4" fillId="5" borderId="29" xfId="2" applyNumberFormat="1" applyFont="1" applyFill="1" applyBorder="1" applyAlignment="1" applyProtection="1">
      <alignment horizontal="center"/>
    </xf>
    <xf numFmtId="0" fontId="4" fillId="7" borderId="31" xfId="2" applyNumberFormat="1" applyFont="1" applyFill="1" applyBorder="1" applyProtection="1"/>
    <xf numFmtId="0" fontId="1" fillId="2" borderId="8" xfId="1" applyFont="1" applyFill="1" applyBorder="1" applyAlignment="1" applyProtection="1">
      <alignment wrapText="1"/>
      <protection locked="0"/>
    </xf>
    <xf numFmtId="0" fontId="7" fillId="0" borderId="236" xfId="21" applyFont="1" applyBorder="1"/>
    <xf numFmtId="0" fontId="5" fillId="5" borderId="12" xfId="1" applyFont="1" applyFill="1" applyBorder="1" applyAlignment="1">
      <alignment shrinkToFit="1"/>
    </xf>
    <xf numFmtId="0" fontId="4" fillId="2" borderId="12" xfId="1" applyFont="1" applyFill="1" applyBorder="1" applyAlignment="1" applyProtection="1">
      <alignment wrapText="1"/>
      <protection locked="0"/>
    </xf>
    <xf numFmtId="0" fontId="4" fillId="2" borderId="96" xfId="1" applyFont="1" applyFill="1" applyBorder="1" applyAlignment="1" applyProtection="1">
      <alignment wrapText="1"/>
      <protection locked="0"/>
    </xf>
    <xf numFmtId="0" fontId="4" fillId="2" borderId="155" xfId="1" applyFont="1" applyFill="1" applyBorder="1" applyAlignment="1" applyProtection="1">
      <alignment wrapText="1"/>
      <protection locked="0"/>
    </xf>
    <xf numFmtId="0" fontId="5" fillId="0" borderId="237" xfId="1" applyFont="1" applyBorder="1" applyAlignment="1">
      <alignment horizontal="center" wrapText="1"/>
    </xf>
    <xf numFmtId="0" fontId="5" fillId="0" borderId="0" xfId="11" applyFont="1" applyAlignment="1">
      <alignment horizontal="centerContinuous"/>
    </xf>
    <xf numFmtId="0" fontId="1" fillId="0" borderId="2" xfId="1" applyFont="1" applyBorder="1"/>
    <xf numFmtId="0" fontId="5" fillId="0" borderId="238" xfId="1" applyFont="1" applyBorder="1" applyAlignment="1">
      <alignment horizontal="center" wrapText="1"/>
    </xf>
    <xf numFmtId="5" fontId="3" fillId="2" borderId="93" xfId="1" applyNumberFormat="1" applyFont="1" applyFill="1" applyBorder="1" applyProtection="1">
      <protection locked="0"/>
    </xf>
    <xf numFmtId="0" fontId="32" fillId="0" borderId="236" xfId="0" quotePrefix="1" applyFont="1" applyBorder="1" applyAlignment="1">
      <alignment wrapText="1"/>
    </xf>
    <xf numFmtId="0" fontId="32" fillId="0" borderId="236" xfId="0" quotePrefix="1" applyFont="1" applyBorder="1" applyAlignment="1">
      <alignment horizontal="center" wrapText="1"/>
    </xf>
    <xf numFmtId="0" fontId="32" fillId="0" borderId="236" xfId="0" applyFont="1" applyBorder="1" applyAlignment="1">
      <alignment horizontal="center" wrapText="1"/>
    </xf>
    <xf numFmtId="49" fontId="4" fillId="2" borderId="236" xfId="30" applyNumberFormat="1" applyFont="1" applyFill="1" applyBorder="1" applyAlignment="1" applyProtection="1">
      <alignment wrapText="1"/>
      <protection locked="0"/>
    </xf>
    <xf numFmtId="169" fontId="4" fillId="2" borderId="236" xfId="30" applyNumberFormat="1" applyFont="1" applyFill="1" applyBorder="1" applyProtection="1">
      <protection locked="0"/>
    </xf>
    <xf numFmtId="37" fontId="4" fillId="2" borderId="236" xfId="30" applyNumberFormat="1" applyFont="1" applyFill="1" applyBorder="1" applyProtection="1">
      <protection locked="0"/>
    </xf>
    <xf numFmtId="37" fontId="25" fillId="2" borderId="236" xfId="0" applyNumberFormat="1" applyFont="1" applyFill="1" applyBorder="1" applyAlignment="1" applyProtection="1">
      <alignment horizontal="right"/>
      <protection locked="0"/>
    </xf>
    <xf numFmtId="37" fontId="4" fillId="5" borderId="236" xfId="30" applyNumberFormat="1" applyFont="1" applyFill="1" applyBorder="1" applyAlignment="1">
      <alignment horizontal="right"/>
    </xf>
    <xf numFmtId="0" fontId="5" fillId="0" borderId="0" xfId="1" applyFont="1" applyBorder="1"/>
    <xf numFmtId="14" fontId="5" fillId="0" borderId="0" xfId="1" applyNumberFormat="1" applyFont="1" applyBorder="1"/>
    <xf numFmtId="165" fontId="1" fillId="5" borderId="236" xfId="29" applyNumberFormat="1" applyFont="1" applyFill="1" applyBorder="1"/>
    <xf numFmtId="0" fontId="3" fillId="0" borderId="67" xfId="1" applyFont="1" applyBorder="1" applyAlignment="1">
      <alignment horizontal="right"/>
    </xf>
    <xf numFmtId="0" fontId="1" fillId="0" borderId="67" xfId="1" applyFont="1" applyBorder="1" applyAlignment="1">
      <alignment horizontal="right"/>
    </xf>
    <xf numFmtId="0" fontId="1" fillId="0" borderId="103" xfId="1" applyFont="1" applyBorder="1" applyAlignment="1">
      <alignment horizontal="right"/>
    </xf>
    <xf numFmtId="0" fontId="1" fillId="0" borderId="239" xfId="1" applyFont="1" applyBorder="1" applyAlignment="1">
      <alignment vertical="center"/>
    </xf>
    <xf numFmtId="37" fontId="1" fillId="5" borderId="29" xfId="2" applyNumberFormat="1" applyFont="1" applyFill="1" applyBorder="1" applyAlignment="1" applyProtection="1">
      <alignment horizontal="center"/>
    </xf>
    <xf numFmtId="171" fontId="1" fillId="5" borderId="29" xfId="2" applyNumberFormat="1" applyFont="1" applyFill="1" applyBorder="1" applyAlignment="1" applyProtection="1">
      <alignment horizontal="center"/>
    </xf>
    <xf numFmtId="37" fontId="1" fillId="2" borderId="90" xfId="2" applyNumberFormat="1" applyFont="1" applyFill="1" applyBorder="1" applyProtection="1">
      <protection locked="0"/>
    </xf>
    <xf numFmtId="37" fontId="1" fillId="2" borderId="70" xfId="2" applyNumberFormat="1" applyFont="1" applyFill="1" applyBorder="1" applyProtection="1">
      <protection locked="0"/>
    </xf>
    <xf numFmtId="37" fontId="1" fillId="2" borderId="91" xfId="2" applyNumberFormat="1" applyFont="1" applyFill="1" applyBorder="1" applyProtection="1">
      <protection locked="0"/>
    </xf>
    <xf numFmtId="37" fontId="1" fillId="2" borderId="29" xfId="2" applyNumberFormat="1" applyFont="1" applyFill="1" applyBorder="1" applyProtection="1">
      <protection locked="0"/>
    </xf>
    <xf numFmtId="0" fontId="1" fillId="0" borderId="0" xfId="1" applyAlignment="1">
      <alignment wrapText="1"/>
    </xf>
    <xf numFmtId="0" fontId="1" fillId="0" borderId="0" xfId="1" applyAlignment="1">
      <alignment horizontal="right"/>
    </xf>
    <xf numFmtId="0" fontId="1" fillId="0" borderId="0" xfId="1" quotePrefix="1"/>
    <xf numFmtId="0" fontId="5" fillId="0" borderId="240" xfId="1" applyFont="1" applyBorder="1"/>
    <xf numFmtId="0" fontId="5" fillId="0" borderId="241" xfId="1" applyFont="1" applyBorder="1"/>
    <xf numFmtId="0" fontId="5" fillId="0" borderId="242" xfId="1" applyFont="1" applyBorder="1" applyAlignment="1">
      <alignment horizontal="centerContinuous"/>
    </xf>
    <xf numFmtId="0" fontId="5" fillId="0" borderId="243" xfId="1" applyFont="1" applyBorder="1" applyAlignment="1">
      <alignment horizontal="centerContinuous"/>
    </xf>
    <xf numFmtId="0" fontId="5" fillId="0" borderId="244" xfId="1" applyFont="1" applyBorder="1" applyAlignment="1">
      <alignment horizontal="centerContinuous"/>
    </xf>
    <xf numFmtId="0" fontId="5" fillId="0" borderId="240" xfId="1" applyFont="1" applyBorder="1" applyAlignment="1">
      <alignment horizontal="right"/>
    </xf>
    <xf numFmtId="0" fontId="5" fillId="0" borderId="240" xfId="1" applyFont="1" applyBorder="1" applyAlignment="1">
      <alignment horizontal="center"/>
    </xf>
    <xf numFmtId="0" fontId="5" fillId="0" borderId="8" xfId="1" applyFont="1" applyBorder="1" applyAlignment="1">
      <alignment horizontal="center"/>
    </xf>
    <xf numFmtId="0" fontId="5" fillId="0" borderId="43" xfId="1" applyFont="1" applyBorder="1" applyAlignment="1">
      <alignment horizontal="left"/>
    </xf>
    <xf numFmtId="0" fontId="5" fillId="0" borderId="245" xfId="1" applyFont="1" applyBorder="1" applyAlignment="1">
      <alignment horizontal="center"/>
    </xf>
    <xf numFmtId="0" fontId="15" fillId="0" borderId="0" xfId="31" applyAlignment="1">
      <alignment horizontal="center"/>
    </xf>
    <xf numFmtId="0" fontId="1" fillId="0" borderId="0" xfId="1" applyAlignment="1">
      <alignment horizontal="center"/>
    </xf>
    <xf numFmtId="0" fontId="1" fillId="0" borderId="6" xfId="5" applyFont="1" applyBorder="1" applyAlignment="1">
      <alignment horizontal="centerContinuous"/>
    </xf>
    <xf numFmtId="0" fontId="5" fillId="0" borderId="67" xfId="1" applyFont="1" applyBorder="1" applyAlignment="1">
      <alignment horizontal="center" wrapText="1"/>
    </xf>
    <xf numFmtId="0" fontId="1" fillId="0" borderId="66" xfId="1" applyFont="1" applyBorder="1"/>
    <xf numFmtId="0" fontId="1" fillId="0" borderId="35" xfId="1" applyFont="1" applyBorder="1" applyAlignment="1">
      <alignment horizontal="left" indent="1"/>
    </xf>
    <xf numFmtId="0" fontId="1" fillId="0" borderId="9" xfId="1" applyFont="1" applyBorder="1" applyAlignment="1">
      <alignment horizontal="left"/>
    </xf>
    <xf numFmtId="0" fontId="32" fillId="0" borderId="236" xfId="0" quotePrefix="1" applyFont="1" applyFill="1" applyBorder="1" applyAlignment="1">
      <alignment horizontal="center" wrapText="1"/>
    </xf>
    <xf numFmtId="0" fontId="32" fillId="0" borderId="236" xfId="0" applyFont="1" applyFill="1" applyBorder="1" applyAlignment="1">
      <alignment horizontal="center" wrapText="1"/>
    </xf>
    <xf numFmtId="37" fontId="3" fillId="2" borderId="250" xfId="2" applyNumberFormat="1" applyFont="1" applyFill="1" applyBorder="1" applyAlignment="1" applyProtection="1">
      <alignment wrapText="1"/>
      <protection locked="0"/>
    </xf>
    <xf numFmtId="165" fontId="1" fillId="5" borderId="29" xfId="2" applyNumberFormat="1" applyFont="1" applyFill="1" applyBorder="1" applyAlignment="1" applyProtection="1">
      <alignment wrapText="1"/>
    </xf>
    <xf numFmtId="0" fontId="1" fillId="5" borderId="26" xfId="2" applyNumberFormat="1" applyFont="1" applyFill="1" applyBorder="1" applyProtection="1"/>
    <xf numFmtId="0" fontId="1" fillId="0" borderId="100" xfId="11" applyFont="1" applyBorder="1" applyAlignment="1">
      <alignment horizontal="left" indent="1"/>
    </xf>
    <xf numFmtId="0" fontId="1" fillId="0" borderId="35" xfId="11" applyFont="1" applyBorder="1"/>
    <xf numFmtId="0" fontId="1" fillId="0" borderId="9" xfId="11" applyFont="1" applyBorder="1"/>
    <xf numFmtId="0" fontId="4" fillId="0" borderId="0" xfId="1" applyFont="1" applyBorder="1"/>
    <xf numFmtId="0" fontId="3" fillId="0" borderId="251" xfId="1" applyFont="1" applyBorder="1"/>
    <xf numFmtId="0" fontId="3" fillId="2" borderId="245" xfId="1" applyFont="1" applyFill="1" applyBorder="1" applyAlignment="1" applyProtection="1">
      <alignment horizontal="center"/>
      <protection locked="0"/>
    </xf>
    <xf numFmtId="0" fontId="1" fillId="0" borderId="13" xfId="1" applyFont="1" applyBorder="1"/>
    <xf numFmtId="0" fontId="4" fillId="0" borderId="12" xfId="1" applyFont="1" applyBorder="1" applyAlignment="1">
      <alignment horizontal="center" wrapText="1"/>
    </xf>
    <xf numFmtId="0" fontId="25" fillId="0" borderId="12" xfId="1" applyFont="1" applyBorder="1" applyAlignment="1">
      <alignment horizontal="center" wrapText="1"/>
    </xf>
    <xf numFmtId="0" fontId="25" fillId="0" borderId="12" xfId="1" applyFont="1" applyBorder="1" applyAlignment="1">
      <alignment horizontal="center"/>
    </xf>
    <xf numFmtId="0" fontId="32" fillId="0" borderId="173" xfId="1" applyFont="1" applyBorder="1"/>
    <xf numFmtId="0" fontId="1" fillId="0" borderId="6" xfId="1" applyFont="1" applyBorder="1" applyAlignment="1">
      <alignment horizontal="centerContinuous"/>
    </xf>
    <xf numFmtId="37" fontId="5" fillId="5" borderId="246" xfId="2" applyNumberFormat="1" applyFont="1" applyFill="1" applyBorder="1" applyProtection="1"/>
    <xf numFmtId="38" fontId="5" fillId="5" borderId="247" xfId="1" applyNumberFormat="1" applyFont="1" applyFill="1" applyBorder="1"/>
    <xf numFmtId="38" fontId="5" fillId="9" borderId="241" xfId="1" applyNumberFormat="1" applyFont="1" applyFill="1" applyBorder="1"/>
    <xf numFmtId="38" fontId="5" fillId="5" borderId="245" xfId="1" applyNumberFormat="1" applyFont="1" applyFill="1" applyBorder="1"/>
    <xf numFmtId="2" fontId="5" fillId="0" borderId="0" xfId="1" applyNumberFormat="1" applyFont="1" applyAlignment="1">
      <alignment horizontal="right"/>
    </xf>
    <xf numFmtId="38" fontId="5" fillId="9" borderId="67" xfId="1" applyNumberFormat="1" applyFont="1" applyFill="1" applyBorder="1"/>
    <xf numFmtId="38" fontId="5" fillId="9" borderId="8" xfId="1" applyNumberFormat="1" applyFont="1" applyFill="1" applyBorder="1"/>
    <xf numFmtId="38" fontId="5" fillId="5" borderId="249" xfId="1" applyNumberFormat="1" applyFont="1" applyFill="1" applyBorder="1"/>
    <xf numFmtId="37" fontId="5" fillId="0" borderId="0" xfId="1" applyNumberFormat="1" applyFont="1"/>
    <xf numFmtId="172" fontId="5" fillId="5" borderId="248" xfId="1" applyNumberFormat="1" applyFont="1" applyFill="1" applyBorder="1"/>
    <xf numFmtId="37" fontId="3" fillId="2" borderId="252" xfId="2" applyNumberFormat="1" applyFont="1" applyFill="1" applyBorder="1" applyAlignment="1" applyProtection="1">
      <alignment wrapText="1"/>
      <protection locked="0"/>
    </xf>
    <xf numFmtId="0" fontId="7" fillId="0" borderId="190" xfId="21" applyFont="1" applyFill="1" applyBorder="1"/>
    <xf numFmtId="0" fontId="7" fillId="0" borderId="253" xfId="21" applyFont="1" applyBorder="1"/>
    <xf numFmtId="0" fontId="1" fillId="0" borderId="67" xfId="1" applyFont="1" applyBorder="1" applyAlignment="1">
      <alignment wrapText="1"/>
    </xf>
    <xf numFmtId="0" fontId="1" fillId="0" borderId="254" xfId="1" applyFont="1" applyBorder="1" applyAlignment="1">
      <alignment wrapText="1"/>
    </xf>
    <xf numFmtId="0" fontId="3" fillId="0" borderId="254" xfId="1" applyFont="1" applyBorder="1" applyAlignment="1">
      <alignment horizontal="right" vertical="top"/>
    </xf>
    <xf numFmtId="0" fontId="1" fillId="0" borderId="8" xfId="1" applyFont="1" applyBorder="1" applyAlignment="1">
      <alignment wrapText="1"/>
    </xf>
    <xf numFmtId="0" fontId="3" fillId="0" borderId="8" xfId="1" applyFont="1" applyBorder="1" applyAlignment="1">
      <alignment horizontal="right" vertical="top"/>
    </xf>
    <xf numFmtId="37" fontId="3" fillId="5" borderId="253" xfId="1" applyNumberFormat="1" applyFont="1" applyFill="1" applyBorder="1" applyProtection="1"/>
    <xf numFmtId="37" fontId="3" fillId="5" borderId="253" xfId="2" applyNumberFormat="1" applyFont="1" applyFill="1" applyBorder="1" applyProtection="1"/>
    <xf numFmtId="37" fontId="3" fillId="5" borderId="8" xfId="1" applyNumberFormat="1" applyFont="1" applyFill="1" applyBorder="1" applyProtection="1"/>
    <xf numFmtId="0" fontId="5" fillId="0" borderId="155" xfId="1" applyFont="1" applyBorder="1"/>
    <xf numFmtId="0" fontId="1" fillId="0" borderId="255" xfId="1" applyFont="1" applyBorder="1" applyAlignment="1">
      <alignment horizontal="centerContinuous"/>
    </xf>
    <xf numFmtId="0" fontId="3" fillId="0" borderId="256" xfId="1" applyFont="1" applyBorder="1"/>
    <xf numFmtId="0" fontId="3" fillId="0" borderId="257" xfId="1" applyFont="1" applyBorder="1"/>
    <xf numFmtId="171" fontId="1" fillId="2" borderId="29" xfId="2" applyNumberFormat="1" applyFont="1" applyFill="1" applyBorder="1" applyAlignment="1" applyProtection="1">
      <alignment horizontal="center"/>
      <protection locked="0"/>
    </xf>
    <xf numFmtId="0" fontId="1" fillId="4" borderId="191" xfId="1" applyFont="1" applyFill="1" applyBorder="1"/>
    <xf numFmtId="0" fontId="1" fillId="0" borderId="211" xfId="1" applyFont="1" applyBorder="1"/>
    <xf numFmtId="37" fontId="1" fillId="2" borderId="245" xfId="2" applyNumberFormat="1" applyFont="1" applyFill="1" applyBorder="1" applyProtection="1">
      <protection locked="0"/>
    </xf>
    <xf numFmtId="0" fontId="1" fillId="0" borderId="104" xfId="5" quotePrefix="1" applyFont="1" applyBorder="1" applyAlignment="1">
      <alignment horizontal="right" vertical="top"/>
    </xf>
    <xf numFmtId="0" fontId="7" fillId="0" borderId="258" xfId="21" applyFont="1" applyBorder="1"/>
    <xf numFmtId="167" fontId="3" fillId="5" borderId="12" xfId="2" applyNumberFormat="1" applyFont="1" applyFill="1" applyBorder="1" applyProtection="1"/>
    <xf numFmtId="167" fontId="15" fillId="5" borderId="29" xfId="7" applyNumberFormat="1" applyFont="1" applyFill="1" applyBorder="1" applyAlignment="1">
      <alignment shrinkToFit="1"/>
    </xf>
    <xf numFmtId="167" fontId="3" fillId="5" borderId="163" xfId="7" applyNumberFormat="1" applyFont="1" applyFill="1" applyBorder="1" applyProtection="1"/>
    <xf numFmtId="167" fontId="5" fillId="2" borderId="163" xfId="7" applyNumberFormat="1" applyFont="1" applyFill="1" applyBorder="1" applyProtection="1">
      <protection locked="0"/>
    </xf>
    <xf numFmtId="167" fontId="5" fillId="5" borderId="163" xfId="7" applyNumberFormat="1" applyFont="1" applyFill="1" applyBorder="1" applyProtection="1"/>
    <xf numFmtId="167" fontId="3" fillId="5" borderId="163" xfId="7" applyNumberFormat="1" applyFont="1" applyFill="1" applyBorder="1"/>
    <xf numFmtId="167" fontId="3" fillId="5" borderId="149" xfId="7" applyNumberFormat="1" applyFont="1" applyFill="1" applyBorder="1" applyProtection="1"/>
    <xf numFmtId="37" fontId="3" fillId="5" borderId="259" xfId="2" applyNumberFormat="1" applyFont="1" applyFill="1" applyBorder="1" applyAlignment="1" applyProtection="1"/>
    <xf numFmtId="167" fontId="4" fillId="5" borderId="28" xfId="5" applyNumberFormat="1" applyFont="1" applyFill="1" applyBorder="1" applyAlignment="1"/>
    <xf numFmtId="167" fontId="3" fillId="5" borderId="12" xfId="7" applyNumberFormat="1" applyFont="1" applyFill="1" applyBorder="1" applyAlignment="1" applyProtection="1">
      <alignment horizontal="right"/>
    </xf>
    <xf numFmtId="167" fontId="3" fillId="5" borderId="92" xfId="7" applyNumberFormat="1" applyFont="1" applyFill="1" applyBorder="1" applyAlignment="1" applyProtection="1">
      <alignment horizontal="right"/>
    </xf>
    <xf numFmtId="9" fontId="3" fillId="5" borderId="49" xfId="7" quotePrefix="1" applyNumberFormat="1" applyFont="1" applyFill="1" applyBorder="1" applyAlignment="1" applyProtection="1">
      <alignment horizontal="right" wrapText="1"/>
    </xf>
    <xf numFmtId="0" fontId="5" fillId="0" borderId="0" xfId="11" applyFont="1" applyFill="1" applyBorder="1" applyAlignment="1">
      <alignment horizontal="center" wrapText="1"/>
    </xf>
    <xf numFmtId="0" fontId="3" fillId="0" borderId="0" xfId="2" applyNumberFormat="1" applyFont="1" applyFill="1" applyBorder="1" applyProtection="1"/>
    <xf numFmtId="37" fontId="3" fillId="0" borderId="0" xfId="12" applyNumberFormat="1" applyFont="1" applyFill="1" applyBorder="1" applyProtection="1">
      <protection locked="0"/>
    </xf>
    <xf numFmtId="0" fontId="3" fillId="7" borderId="260" xfId="2" applyNumberFormat="1" applyFont="1" applyFill="1" applyBorder="1" applyProtection="1"/>
    <xf numFmtId="37" fontId="3" fillId="5" borderId="261" xfId="12" applyNumberFormat="1" applyFont="1" applyFill="1" applyBorder="1" applyProtection="1"/>
    <xf numFmtId="0" fontId="5" fillId="0" borderId="262" xfId="1" applyFont="1" applyBorder="1" applyAlignment="1">
      <alignment horizontal="center" wrapText="1"/>
    </xf>
    <xf numFmtId="37" fontId="3" fillId="2" borderId="231" xfId="2" applyNumberFormat="1" applyFont="1" applyFill="1" applyBorder="1" applyAlignment="1" applyProtection="1">
      <alignment wrapText="1"/>
      <protection locked="0"/>
    </xf>
    <xf numFmtId="0" fontId="3" fillId="0" borderId="0" xfId="5" applyBorder="1"/>
    <xf numFmtId="0" fontId="5" fillId="0" borderId="0" xfId="5" applyFont="1" applyBorder="1"/>
    <xf numFmtId="10" fontId="1" fillId="0" borderId="0" xfId="2" applyNumberFormat="1" applyFont="1" applyFill="1" applyBorder="1" applyProtection="1"/>
    <xf numFmtId="0" fontId="1" fillId="0" borderId="0" xfId="1" applyAlignment="1">
      <alignment wrapText="1"/>
    </xf>
    <xf numFmtId="0" fontId="1" fillId="4" borderId="221" xfId="1" applyFill="1" applyBorder="1" applyAlignment="1" applyProtection="1">
      <alignment horizontal="center" wrapText="1"/>
    </xf>
    <xf numFmtId="0" fontId="1" fillId="4" borderId="222" xfId="1" applyFill="1" applyBorder="1" applyAlignment="1" applyProtection="1">
      <alignment horizontal="center" wrapText="1"/>
    </xf>
    <xf numFmtId="165" fontId="5" fillId="0" borderId="0" xfId="2" applyNumberFormat="1" applyFont="1" applyBorder="1" applyAlignment="1" applyProtection="1">
      <alignment horizontal="left"/>
    </xf>
    <xf numFmtId="165" fontId="5" fillId="0" borderId="17" xfId="2" applyNumberFormat="1" applyFont="1" applyBorder="1" applyAlignment="1" applyProtection="1">
      <alignment horizontal="left"/>
    </xf>
    <xf numFmtId="165" fontId="5" fillId="0" borderId="0" xfId="2" applyNumberFormat="1" applyFont="1" applyBorder="1" applyAlignment="1" applyProtection="1">
      <alignment horizontal="center"/>
    </xf>
    <xf numFmtId="165" fontId="5" fillId="0" borderId="17" xfId="2" applyNumberFormat="1" applyFont="1" applyBorder="1" applyAlignment="1" applyProtection="1">
      <alignment horizontal="center"/>
    </xf>
    <xf numFmtId="0" fontId="14" fillId="0" borderId="0" xfId="1" applyFont="1" applyProtection="1"/>
    <xf numFmtId="0" fontId="14" fillId="0" borderId="17" xfId="1" applyFont="1" applyBorder="1" applyProtection="1"/>
    <xf numFmtId="165" fontId="5" fillId="0" borderId="108" xfId="2" applyNumberFormat="1" applyFont="1" applyBorder="1" applyAlignment="1" applyProtection="1">
      <alignment horizontal="center"/>
    </xf>
    <xf numFmtId="165" fontId="5" fillId="0" borderId="11" xfId="2" applyNumberFormat="1" applyFont="1" applyBorder="1" applyAlignment="1" applyProtection="1">
      <alignment horizontal="center"/>
    </xf>
    <xf numFmtId="37" fontId="3" fillId="2" borderId="12" xfId="16" applyFill="1" applyBorder="1" applyAlignment="1" applyProtection="1">
      <alignment horizontal="center"/>
      <protection locked="0"/>
    </xf>
    <xf numFmtId="169" fontId="3" fillId="0" borderId="0" xfId="1" applyNumberFormat="1" applyFont="1" applyProtection="1"/>
    <xf numFmtId="0" fontId="1" fillId="0" borderId="264" xfId="1" quotePrefix="1" applyBorder="1" applyAlignment="1">
      <alignment horizontal="right"/>
    </xf>
    <xf numFmtId="0" fontId="1" fillId="0" borderId="263" xfId="1" quotePrefix="1" applyBorder="1" applyAlignment="1">
      <alignment horizontal="right"/>
    </xf>
    <xf numFmtId="0" fontId="1" fillId="0" borderId="267" xfId="1" quotePrefix="1" applyBorder="1" applyAlignment="1">
      <alignment horizontal="right"/>
    </xf>
    <xf numFmtId="171" fontId="3" fillId="2" borderId="92" xfId="12" applyNumberFormat="1" applyFont="1" applyFill="1" applyBorder="1" applyProtection="1">
      <protection locked="0"/>
    </xf>
    <xf numFmtId="0" fontId="11" fillId="0" borderId="15" xfId="4" applyFont="1" applyBorder="1" applyAlignment="1">
      <alignment horizontal="justify" vertical="justify" wrapText="1"/>
    </xf>
    <xf numFmtId="0" fontId="11" fillId="0" borderId="18" xfId="1" applyFont="1" applyBorder="1" applyAlignment="1">
      <alignment horizontal="justify" vertical="justify" wrapText="1"/>
    </xf>
    <xf numFmtId="0" fontId="11" fillId="0" borderId="16" xfId="1" applyFont="1" applyBorder="1" applyAlignment="1">
      <alignment horizontal="justify" vertical="justify" wrapText="1"/>
    </xf>
    <xf numFmtId="0" fontId="11" fillId="0" borderId="26" xfId="8" applyFont="1" applyBorder="1" applyAlignment="1">
      <alignment horizontal="justify" wrapText="1"/>
    </xf>
    <xf numFmtId="0" fontId="11" fillId="0" borderId="27" xfId="1" applyFont="1" applyBorder="1" applyAlignment="1">
      <alignment horizontal="justify" wrapText="1"/>
    </xf>
    <xf numFmtId="0" fontId="11" fillId="0" borderId="28" xfId="1" applyFont="1" applyBorder="1" applyAlignment="1">
      <alignment horizontal="justify" wrapText="1"/>
    </xf>
    <xf numFmtId="0" fontId="14" fillId="0" borderId="30" xfId="1" applyFont="1" applyBorder="1" applyAlignment="1">
      <alignment wrapText="1"/>
    </xf>
    <xf numFmtId="0" fontId="14" fillId="0" borderId="31" xfId="1" applyFont="1" applyBorder="1" applyAlignment="1">
      <alignment wrapText="1"/>
    </xf>
    <xf numFmtId="0" fontId="14" fillId="0" borderId="32" xfId="1" applyFont="1" applyBorder="1" applyAlignment="1">
      <alignment wrapText="1"/>
    </xf>
    <xf numFmtId="0" fontId="1" fillId="0" borderId="6" xfId="1" applyFont="1" applyBorder="1" applyAlignment="1">
      <alignment wrapText="1"/>
    </xf>
    <xf numFmtId="0" fontId="3" fillId="0" borderId="34" xfId="1" applyFont="1" applyBorder="1" applyAlignment="1">
      <alignment wrapText="1"/>
    </xf>
    <xf numFmtId="0" fontId="3" fillId="0" borderId="6" xfId="1" applyFont="1" applyBorder="1" applyAlignment="1">
      <alignment wrapText="1"/>
    </xf>
    <xf numFmtId="0" fontId="3" fillId="0" borderId="18" xfId="1" applyFont="1" applyBorder="1" applyAlignment="1">
      <alignment wrapText="1"/>
    </xf>
    <xf numFmtId="0" fontId="3" fillId="2" borderId="30" xfId="1" applyFont="1" applyFill="1" applyBorder="1" applyAlignment="1" applyProtection="1">
      <alignment horizontal="center"/>
      <protection locked="0"/>
    </xf>
    <xf numFmtId="0" fontId="3" fillId="2" borderId="32" xfId="1" applyFont="1" applyFill="1" applyBorder="1" applyAlignment="1" applyProtection="1">
      <alignment horizontal="center"/>
      <protection locked="0"/>
    </xf>
    <xf numFmtId="0" fontId="3" fillId="0" borderId="50" xfId="1" applyFont="1" applyBorder="1" applyAlignment="1">
      <alignment horizontal="left" vertical="top"/>
    </xf>
    <xf numFmtId="0" fontId="3" fillId="0" borderId="46" xfId="1" applyFont="1" applyBorder="1" applyAlignment="1">
      <alignment horizontal="left" vertical="top"/>
    </xf>
    <xf numFmtId="0" fontId="3" fillId="0" borderId="71" xfId="1" applyFont="1" applyBorder="1" applyAlignment="1">
      <alignment horizontal="left" vertical="top"/>
    </xf>
    <xf numFmtId="0" fontId="1" fillId="0" borderId="265" xfId="1" applyBorder="1" applyAlignment="1">
      <alignment wrapText="1"/>
    </xf>
    <xf numFmtId="0" fontId="1" fillId="0" borderId="243" xfId="1" applyBorder="1" applyAlignment="1">
      <alignment wrapText="1"/>
    </xf>
    <xf numFmtId="0" fontId="1" fillId="0" borderId="266" xfId="1" applyBorder="1" applyAlignment="1">
      <alignment wrapText="1"/>
    </xf>
    <xf numFmtId="0" fontId="3" fillId="0" borderId="26" xfId="5" applyBorder="1" applyAlignment="1">
      <alignment wrapText="1"/>
    </xf>
    <xf numFmtId="0" fontId="3" fillId="0" borderId="20" xfId="5" applyBorder="1" applyAlignment="1">
      <alignment wrapText="1"/>
    </xf>
    <xf numFmtId="0" fontId="3" fillId="0" borderId="19" xfId="5" applyBorder="1" applyAlignment="1">
      <alignment wrapText="1"/>
    </xf>
    <xf numFmtId="0" fontId="3" fillId="0" borderId="68" xfId="5" applyBorder="1" applyAlignment="1">
      <alignment horizontal="left"/>
    </xf>
    <xf numFmtId="0" fontId="3" fillId="0" borderId="17" xfId="5" applyBorder="1" applyAlignment="1">
      <alignment horizontal="left"/>
    </xf>
    <xf numFmtId="0" fontId="3" fillId="2" borderId="48" xfId="1" applyFont="1" applyFill="1" applyBorder="1" applyAlignment="1" applyProtection="1">
      <alignment horizontal="center" wrapText="1"/>
      <protection locked="0"/>
    </xf>
    <xf numFmtId="0" fontId="3" fillId="2" borderId="47" xfId="1" applyFont="1" applyFill="1" applyBorder="1" applyAlignment="1" applyProtection="1">
      <alignment horizontal="center" wrapText="1"/>
      <protection locked="0"/>
    </xf>
    <xf numFmtId="0" fontId="3" fillId="0" borderId="58" xfId="1" applyFont="1" applyBorder="1" applyAlignment="1">
      <alignment wrapText="1"/>
    </xf>
    <xf numFmtId="0" fontId="3" fillId="0" borderId="27" xfId="1" applyFont="1" applyBorder="1" applyAlignment="1">
      <alignment wrapText="1"/>
    </xf>
    <xf numFmtId="0" fontId="3" fillId="0" borderId="39" xfId="1" applyFont="1" applyBorder="1" applyAlignment="1">
      <alignment wrapText="1"/>
    </xf>
    <xf numFmtId="0" fontId="3" fillId="0" borderId="10" xfId="1" applyFont="1" applyBorder="1" applyAlignment="1">
      <alignment wrapText="1"/>
    </xf>
    <xf numFmtId="0" fontId="1" fillId="0" borderId="96" xfId="1" applyBorder="1" applyAlignment="1">
      <alignment horizontal="left" wrapText="1"/>
    </xf>
    <xf numFmtId="0" fontId="1" fillId="0" borderId="101" xfId="1" applyBorder="1" applyAlignment="1">
      <alignment horizontal="left" wrapText="1"/>
    </xf>
    <xf numFmtId="0" fontId="1" fillId="0" borderId="105" xfId="1" applyBorder="1" applyAlignment="1">
      <alignment horizontal="left" wrapText="1"/>
    </xf>
    <xf numFmtId="0" fontId="1" fillId="0" borderId="232" xfId="1" applyBorder="1" applyAlignment="1">
      <alignment wrapText="1"/>
    </xf>
    <xf numFmtId="0" fontId="1" fillId="0" borderId="233" xfId="1" applyBorder="1" applyAlignment="1">
      <alignment wrapText="1"/>
    </xf>
    <xf numFmtId="0" fontId="1" fillId="0" borderId="234" xfId="1" applyBorder="1" applyAlignment="1">
      <alignment wrapText="1"/>
    </xf>
    <xf numFmtId="0" fontId="3" fillId="2" borderId="6" xfId="1" applyFont="1" applyFill="1" applyBorder="1" applyAlignment="1" applyProtection="1">
      <alignment wrapText="1"/>
      <protection locked="0"/>
    </xf>
    <xf numFmtId="0" fontId="3" fillId="2" borderId="7" xfId="1" applyFont="1" applyFill="1" applyBorder="1" applyAlignment="1" applyProtection="1">
      <alignment wrapText="1"/>
      <protection locked="0"/>
    </xf>
    <xf numFmtId="0" fontId="3" fillId="2" borderId="6" xfId="1" applyFont="1" applyFill="1" applyBorder="1" applyAlignment="1" applyProtection="1">
      <alignment horizontal="left"/>
      <protection locked="0"/>
    </xf>
    <xf numFmtId="0" fontId="3" fillId="2" borderId="7" xfId="1" applyFont="1" applyFill="1" applyBorder="1" applyAlignment="1" applyProtection="1">
      <alignment horizontal="left"/>
      <protection locked="0"/>
    </xf>
    <xf numFmtId="0" fontId="3" fillId="0" borderId="24" xfId="1" applyFont="1" applyBorder="1" applyAlignment="1">
      <alignment wrapText="1"/>
    </xf>
    <xf numFmtId="0" fontId="1" fillId="0" borderId="0" xfId="1" applyAlignment="1">
      <alignment wrapText="1"/>
    </xf>
    <xf numFmtId="0" fontId="1" fillId="0" borderId="5" xfId="1" applyBorder="1" applyAlignment="1">
      <alignment wrapText="1"/>
    </xf>
    <xf numFmtId="0" fontId="3" fillId="0" borderId="35" xfId="10" applyFont="1" applyBorder="1"/>
    <xf numFmtId="0" fontId="15" fillId="0" borderId="20" xfId="10" applyBorder="1"/>
    <xf numFmtId="0" fontId="15" fillId="0" borderId="19" xfId="10" applyBorder="1"/>
    <xf numFmtId="0" fontId="3" fillId="0" borderId="39" xfId="1" applyFont="1" applyBorder="1" applyAlignment="1">
      <alignment horizontal="left" wrapText="1"/>
    </xf>
    <xf numFmtId="0" fontId="3" fillId="0" borderId="10" xfId="1" applyFont="1" applyBorder="1" applyAlignment="1">
      <alignment horizontal="left" wrapText="1"/>
    </xf>
    <xf numFmtId="0" fontId="3" fillId="0" borderId="69" xfId="1" applyFont="1" applyBorder="1" applyAlignment="1">
      <alignment wrapText="1"/>
    </xf>
    <xf numFmtId="0" fontId="3" fillId="0" borderId="62" xfId="1" applyFont="1" applyBorder="1" applyAlignment="1">
      <alignment horizontal="left" vertical="top"/>
    </xf>
    <xf numFmtId="0" fontId="3" fillId="0" borderId="45" xfId="1" applyFont="1" applyBorder="1" applyAlignment="1">
      <alignment horizontal="left" vertical="top"/>
    </xf>
    <xf numFmtId="0" fontId="3" fillId="0" borderId="63" xfId="1" applyFont="1" applyBorder="1" applyAlignment="1">
      <alignment horizontal="left" vertical="top"/>
    </xf>
    <xf numFmtId="0" fontId="1" fillId="0" borderId="18" xfId="1" applyBorder="1" applyAlignment="1">
      <alignment wrapText="1"/>
    </xf>
    <xf numFmtId="0" fontId="1" fillId="0" borderId="7" xfId="1" applyBorder="1" applyAlignment="1">
      <alignment wrapText="1"/>
    </xf>
    <xf numFmtId="0" fontId="3" fillId="0" borderId="23" xfId="1" applyFont="1" applyBorder="1" applyAlignment="1">
      <alignment wrapText="1"/>
    </xf>
    <xf numFmtId="0" fontId="3" fillId="2" borderId="66" xfId="1" applyFont="1" applyFill="1" applyBorder="1" applyAlignment="1" applyProtection="1">
      <alignment horizontal="center" wrapText="1"/>
      <protection locked="0"/>
    </xf>
    <xf numFmtId="0" fontId="3" fillId="2" borderId="32" xfId="1" applyFont="1" applyFill="1" applyBorder="1" applyAlignment="1" applyProtection="1">
      <alignment horizontal="center" wrapText="1"/>
      <protection locked="0"/>
    </xf>
    <xf numFmtId="0" fontId="1" fillId="0" borderId="39" xfId="1" applyFont="1" applyBorder="1" applyAlignment="1">
      <alignment wrapText="1"/>
    </xf>
    <xf numFmtId="0" fontId="3" fillId="0" borderId="45" xfId="1" applyFont="1" applyBorder="1" applyAlignment="1">
      <alignment wrapText="1"/>
    </xf>
    <xf numFmtId="0" fontId="3" fillId="0" borderId="63" xfId="1" applyFont="1" applyBorder="1" applyAlignment="1">
      <alignment wrapText="1"/>
    </xf>
    <xf numFmtId="0" fontId="1" fillId="0" borderId="39" xfId="1" applyBorder="1" applyAlignment="1">
      <alignment wrapText="1"/>
    </xf>
    <xf numFmtId="0" fontId="1" fillId="0" borderId="108" xfId="1" applyBorder="1" applyAlignment="1">
      <alignment wrapText="1"/>
    </xf>
    <xf numFmtId="0" fontId="1" fillId="0" borderId="43" xfId="1" applyBorder="1" applyAlignment="1">
      <alignment wrapText="1"/>
    </xf>
    <xf numFmtId="0" fontId="3" fillId="0" borderId="68" xfId="10" applyFont="1" applyBorder="1" applyAlignment="1">
      <alignment horizontal="left" wrapText="1"/>
    </xf>
    <xf numFmtId="0" fontId="3" fillId="0" borderId="0" xfId="10" applyFont="1" applyAlignment="1">
      <alignment horizontal="left" wrapText="1"/>
    </xf>
    <xf numFmtId="0" fontId="1" fillId="0" borderId="219" xfId="1" applyBorder="1" applyAlignment="1">
      <alignment horizontal="justify" wrapText="1"/>
    </xf>
    <xf numFmtId="0" fontId="1" fillId="0" borderId="220" xfId="1" applyBorder="1" applyAlignment="1">
      <alignment horizontal="justify" wrapText="1"/>
    </xf>
    <xf numFmtId="0" fontId="3" fillId="0" borderId="31" xfId="1" applyFont="1" applyBorder="1" applyAlignment="1">
      <alignment wrapText="1"/>
    </xf>
    <xf numFmtId="0" fontId="3" fillId="0" borderId="50" xfId="1" applyFont="1" applyBorder="1" applyAlignment="1">
      <alignment horizontal="left" wrapText="1"/>
    </xf>
    <xf numFmtId="0" fontId="3" fillId="0" borderId="46" xfId="1" applyFont="1" applyBorder="1" applyAlignment="1">
      <alignment horizontal="left" wrapText="1"/>
    </xf>
    <xf numFmtId="0" fontId="3" fillId="0" borderId="71" xfId="1" applyFont="1" applyBorder="1" applyAlignment="1">
      <alignment horizontal="left" wrapText="1"/>
    </xf>
    <xf numFmtId="0" fontId="5" fillId="0" borderId="215" xfId="1" applyFont="1" applyBorder="1" applyAlignment="1">
      <alignment horizontal="left" wrapText="1"/>
    </xf>
    <xf numFmtId="0" fontId="5" fillId="0" borderId="216" xfId="1" applyFont="1" applyBorder="1" applyAlignment="1">
      <alignment horizontal="left" wrapText="1"/>
    </xf>
    <xf numFmtId="0" fontId="5" fillId="0" borderId="217" xfId="1" applyFont="1" applyBorder="1" applyAlignment="1">
      <alignment horizontal="left" wrapText="1"/>
    </xf>
    <xf numFmtId="0" fontId="3" fillId="0" borderId="0" xfId="1" applyFont="1" applyAlignment="1">
      <alignment wrapText="1"/>
    </xf>
    <xf numFmtId="0" fontId="5" fillId="0" borderId="2" xfId="1" applyFont="1" applyBorder="1" applyAlignment="1">
      <alignment wrapText="1"/>
    </xf>
    <xf numFmtId="14" fontId="8" fillId="0" borderId="0" xfId="1" applyNumberFormat="1" applyFont="1" applyAlignment="1">
      <alignment wrapText="1"/>
    </xf>
    <xf numFmtId="14" fontId="8" fillId="0" borderId="0" xfId="5" applyNumberFormat="1" applyFont="1" applyAlignment="1">
      <alignment wrapText="1"/>
    </xf>
    <xf numFmtId="0" fontId="11" fillId="0" borderId="6" xfId="1" applyFont="1" applyBorder="1" applyAlignment="1">
      <alignment horizontal="center"/>
    </xf>
    <xf numFmtId="0" fontId="11" fillId="0" borderId="18" xfId="1" applyFont="1" applyBorder="1" applyAlignment="1">
      <alignment horizontal="center"/>
    </xf>
    <xf numFmtId="0" fontId="11" fillId="0" borderId="7" xfId="1" applyFont="1" applyBorder="1" applyAlignment="1">
      <alignment horizontal="center"/>
    </xf>
    <xf numFmtId="0" fontId="3" fillId="2" borderId="6" xfId="11" applyFont="1" applyFill="1" applyBorder="1" applyAlignment="1" applyProtection="1">
      <alignment vertical="top"/>
      <protection locked="0"/>
    </xf>
    <xf numFmtId="0" fontId="3" fillId="2" borderId="18" xfId="11" applyFont="1" applyFill="1" applyBorder="1" applyAlignment="1" applyProtection="1">
      <alignment vertical="top"/>
      <protection locked="0"/>
    </xf>
    <xf numFmtId="0" fontId="3" fillId="2" borderId="16" xfId="11" applyFont="1" applyFill="1" applyBorder="1" applyAlignment="1" applyProtection="1">
      <alignment vertical="top"/>
      <protection locked="0"/>
    </xf>
    <xf numFmtId="0" fontId="5" fillId="2" borderId="30" xfId="1" applyFont="1" applyFill="1" applyBorder="1" applyAlignment="1" applyProtection="1">
      <alignment horizontal="left" wrapText="1"/>
      <protection locked="0"/>
    </xf>
    <xf numFmtId="0" fontId="5" fillId="2" borderId="31" xfId="1" applyFont="1" applyFill="1" applyBorder="1" applyAlignment="1" applyProtection="1">
      <alignment horizontal="left" wrapText="1"/>
      <protection locked="0"/>
    </xf>
    <xf numFmtId="0" fontId="5" fillId="2" borderId="32" xfId="1" applyFont="1" applyFill="1" applyBorder="1" applyAlignment="1" applyProtection="1">
      <alignment horizontal="left" wrapText="1"/>
      <protection locked="0"/>
    </xf>
    <xf numFmtId="0" fontId="3" fillId="0" borderId="30" xfId="1" applyFont="1" applyBorder="1" applyAlignment="1">
      <alignment vertical="center" wrapText="1"/>
    </xf>
    <xf numFmtId="0" fontId="3" fillId="0" borderId="32" xfId="1" applyFont="1" applyBorder="1" applyAlignment="1">
      <alignment vertical="center" wrapText="1"/>
    </xf>
    <xf numFmtId="0" fontId="3" fillId="0" borderId="62" xfId="1" applyFont="1" applyBorder="1" applyAlignment="1">
      <alignment vertical="center" wrapText="1"/>
    </xf>
    <xf numFmtId="0" fontId="3" fillId="0" borderId="63" xfId="1" applyFont="1" applyBorder="1" applyAlignment="1">
      <alignment vertical="center" wrapText="1"/>
    </xf>
    <xf numFmtId="0" fontId="1" fillId="0" borderId="30" xfId="1" applyFont="1" applyBorder="1" applyAlignment="1">
      <alignmen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1" fillId="0" borderId="30" xfId="1" applyFont="1" applyBorder="1" applyAlignment="1">
      <alignment horizontal="left" vertical="center" wrapText="1"/>
    </xf>
    <xf numFmtId="0" fontId="3" fillId="2" borderId="30" xfId="1" applyFont="1" applyFill="1" applyBorder="1" applyAlignment="1" applyProtection="1">
      <alignment horizontal="left" vertical="center" wrapText="1"/>
      <protection locked="0"/>
    </xf>
    <xf numFmtId="0" fontId="3" fillId="2" borderId="32" xfId="1" applyFont="1" applyFill="1" applyBorder="1" applyAlignment="1" applyProtection="1">
      <alignment horizontal="left" vertical="center" wrapText="1"/>
      <protection locked="0"/>
    </xf>
    <xf numFmtId="0" fontId="3" fillId="0" borderId="101" xfId="1" applyFont="1" applyBorder="1" applyAlignment="1">
      <alignment vertical="center" wrapText="1"/>
    </xf>
    <xf numFmtId="0" fontId="3" fillId="0" borderId="31" xfId="1" applyFont="1" applyBorder="1" applyAlignment="1" applyProtection="1">
      <alignment horizontal="left" vertical="center" wrapText="1"/>
      <protection locked="0"/>
    </xf>
    <xf numFmtId="0" fontId="3" fillId="2" borderId="66" xfId="1" applyFont="1" applyFill="1" applyBorder="1" applyAlignment="1" applyProtection="1">
      <alignment horizontal="left" vertical="center" wrapText="1"/>
      <protection locked="0"/>
    </xf>
    <xf numFmtId="0" fontId="3" fillId="2" borderId="45" xfId="1" applyFont="1" applyFill="1" applyBorder="1" applyAlignment="1" applyProtection="1">
      <alignment vertical="center" wrapText="1"/>
      <protection locked="0"/>
    </xf>
    <xf numFmtId="0" fontId="3" fillId="2" borderId="63" xfId="1" applyFont="1" applyFill="1" applyBorder="1" applyAlignment="1" applyProtection="1">
      <alignment vertical="center" wrapText="1"/>
      <protection locked="0"/>
    </xf>
    <xf numFmtId="0" fontId="1" fillId="2" borderId="66" xfId="1" applyFont="1" applyFill="1" applyBorder="1" applyAlignment="1" applyProtection="1">
      <alignment horizontal="left" vertical="center" wrapText="1"/>
      <protection locked="0"/>
    </xf>
    <xf numFmtId="0" fontId="3" fillId="0" borderId="18" xfId="1" applyFont="1" applyBorder="1" applyAlignment="1">
      <alignment vertical="top" wrapText="1"/>
    </xf>
    <xf numFmtId="0" fontId="3" fillId="0" borderId="86" xfId="1" applyFont="1" applyBorder="1" applyAlignment="1">
      <alignment vertical="top" wrapText="1"/>
    </xf>
    <xf numFmtId="0" fontId="3" fillId="0" borderId="6" xfId="1" applyFont="1" applyBorder="1" applyAlignment="1">
      <alignment vertical="top" wrapText="1"/>
    </xf>
    <xf numFmtId="37" fontId="3" fillId="2" borderId="6" xfId="2" applyNumberFormat="1" applyFont="1" applyFill="1" applyBorder="1" applyAlignment="1" applyProtection="1">
      <alignment horizontal="center" vertical="center" wrapText="1"/>
      <protection locked="0"/>
    </xf>
    <xf numFmtId="37" fontId="3" fillId="2" borderId="16" xfId="2" applyNumberFormat="1" applyFont="1" applyFill="1" applyBorder="1" applyAlignment="1" applyProtection="1">
      <alignment horizontal="center" vertical="center" wrapText="1"/>
      <protection locked="0"/>
    </xf>
    <xf numFmtId="0" fontId="11" fillId="0" borderId="0" xfId="1" applyFont="1" applyAlignment="1">
      <alignment horizontal="left" wrapText="1"/>
    </xf>
    <xf numFmtId="0" fontId="4" fillId="0" borderId="18" xfId="5" applyFont="1" applyBorder="1" applyAlignment="1">
      <alignment horizontal="left" wrapText="1"/>
    </xf>
    <xf numFmtId="0" fontId="4" fillId="0" borderId="111" xfId="5" applyFont="1" applyBorder="1" applyAlignment="1">
      <alignment horizontal="left" wrapText="1"/>
    </xf>
    <xf numFmtId="0" fontId="5" fillId="0" borderId="6" xfId="5" applyFont="1" applyBorder="1" applyAlignment="1">
      <alignment horizontal="center"/>
    </xf>
    <xf numFmtId="0" fontId="5" fillId="0" borderId="18" xfId="5" applyFont="1" applyBorder="1" applyAlignment="1">
      <alignment horizontal="center"/>
    </xf>
    <xf numFmtId="0" fontId="5" fillId="0" borderId="111" xfId="5" applyFont="1" applyBorder="1" applyAlignment="1">
      <alignment horizontal="center"/>
    </xf>
    <xf numFmtId="0" fontId="4" fillId="2" borderId="6" xfId="5" applyFont="1" applyFill="1" applyBorder="1" applyAlignment="1" applyProtection="1">
      <alignment horizontal="left" vertical="center" wrapText="1"/>
      <protection locked="0"/>
    </xf>
    <xf numFmtId="0" fontId="4" fillId="2" borderId="18" xfId="5" applyFont="1" applyFill="1" applyBorder="1" applyAlignment="1" applyProtection="1">
      <alignment horizontal="left" vertical="center" wrapText="1"/>
      <protection locked="0"/>
    </xf>
    <xf numFmtId="0" fontId="4" fillId="2" borderId="16" xfId="5" applyFont="1" applyFill="1" applyBorder="1" applyAlignment="1" applyProtection="1">
      <alignment horizontal="left" vertical="center" wrapText="1"/>
      <protection locked="0"/>
    </xf>
    <xf numFmtId="0" fontId="4" fillId="0" borderId="86" xfId="5" applyFont="1" applyBorder="1" applyAlignment="1">
      <alignment horizontal="left" wrapText="1"/>
    </xf>
    <xf numFmtId="0" fontId="5" fillId="0" borderId="41" xfId="1" applyFont="1" applyBorder="1" applyAlignment="1">
      <alignment horizontal="left" wrapText="1"/>
    </xf>
    <xf numFmtId="0" fontId="5" fillId="0" borderId="0" xfId="1" applyFont="1" applyAlignment="1">
      <alignment horizontal="left" wrapText="1"/>
    </xf>
    <xf numFmtId="0" fontId="3" fillId="0" borderId="6" xfId="1" applyFont="1" applyBorder="1" applyAlignment="1">
      <alignment horizontal="center"/>
    </xf>
    <xf numFmtId="0" fontId="3" fillId="0" borderId="16" xfId="1" applyFont="1" applyBorder="1" applyAlignment="1">
      <alignment horizontal="center"/>
    </xf>
    <xf numFmtId="0" fontId="3" fillId="2" borderId="6" xfId="1" applyFont="1" applyFill="1" applyBorder="1" applyAlignment="1" applyProtection="1">
      <alignment horizontal="left" wrapText="1"/>
      <protection locked="0"/>
    </xf>
    <xf numFmtId="0" fontId="3" fillId="2" borderId="16" xfId="1" applyFont="1" applyFill="1" applyBorder="1" applyAlignment="1" applyProtection="1">
      <alignment horizontal="left" wrapText="1"/>
      <protection locked="0"/>
    </xf>
    <xf numFmtId="0" fontId="3" fillId="2" borderId="26" xfId="1" applyFont="1" applyFill="1" applyBorder="1" applyProtection="1">
      <protection locked="0"/>
    </xf>
    <xf numFmtId="0" fontId="3" fillId="2" borderId="28" xfId="1" applyFont="1" applyFill="1" applyBorder="1" applyProtection="1">
      <protection locked="0"/>
    </xf>
    <xf numFmtId="0" fontId="3" fillId="2" borderId="6" xfId="1" applyFont="1" applyFill="1" applyBorder="1" applyProtection="1">
      <protection locked="0"/>
    </xf>
    <xf numFmtId="0" fontId="3" fillId="2" borderId="16" xfId="1" applyFont="1" applyFill="1" applyBorder="1" applyProtection="1">
      <protection locked="0"/>
    </xf>
    <xf numFmtId="0" fontId="11" fillId="0" borderId="0" xfId="1" applyFont="1" applyAlignment="1">
      <alignment horizontal="center"/>
    </xf>
    <xf numFmtId="0" fontId="4" fillId="0" borderId="30" xfId="1" applyFont="1" applyBorder="1" applyAlignment="1">
      <alignment horizontal="center"/>
    </xf>
    <xf numFmtId="0" fontId="4" fillId="0" borderId="107" xfId="1" applyFont="1" applyBorder="1" applyAlignment="1">
      <alignment horizontal="center"/>
    </xf>
    <xf numFmtId="0" fontId="3" fillId="0" borderId="18" xfId="5" applyBorder="1" applyAlignment="1">
      <alignment horizontal="left" wrapText="1"/>
    </xf>
    <xf numFmtId="0" fontId="3" fillId="0" borderId="16" xfId="5" applyBorder="1" applyAlignment="1">
      <alignment horizontal="left" wrapText="1"/>
    </xf>
    <xf numFmtId="0" fontId="3" fillId="0" borderId="18" xfId="1" applyFont="1" applyBorder="1" applyAlignment="1">
      <alignment horizontal="left" wrapText="1"/>
    </xf>
    <xf numFmtId="0" fontId="3" fillId="2" borderId="6" xfId="5" applyFill="1" applyBorder="1" applyAlignment="1" applyProtection="1">
      <alignment horizontal="left" wrapText="1"/>
      <protection locked="0"/>
    </xf>
    <xf numFmtId="0" fontId="3" fillId="2" borderId="18" xfId="5" applyFill="1" applyBorder="1" applyAlignment="1" applyProtection="1">
      <alignment horizontal="left" wrapText="1"/>
      <protection locked="0"/>
    </xf>
    <xf numFmtId="0" fontId="3" fillId="2" borderId="16" xfId="5" applyFill="1" applyBorder="1" applyAlignment="1" applyProtection="1">
      <alignment horizontal="left" wrapText="1"/>
      <protection locked="0"/>
    </xf>
    <xf numFmtId="0" fontId="3" fillId="0" borderId="6" xfId="5" applyBorder="1" applyAlignment="1">
      <alignment horizontal="left" wrapText="1"/>
    </xf>
    <xf numFmtId="0" fontId="3" fillId="0" borderId="0" xfId="5" applyAlignment="1">
      <alignment horizontal="left" wrapText="1"/>
    </xf>
    <xf numFmtId="0" fontId="3" fillId="0" borderId="17" xfId="5" applyBorder="1" applyAlignment="1">
      <alignment horizontal="left" wrapText="1"/>
    </xf>
    <xf numFmtId="0" fontId="3" fillId="2" borderId="18" xfId="1" applyFont="1" applyFill="1" applyBorder="1" applyAlignment="1" applyProtection="1">
      <alignment horizontal="left" wrapText="1"/>
      <protection locked="0"/>
    </xf>
    <xf numFmtId="0" fontId="3" fillId="0" borderId="18" xfId="5" applyBorder="1" applyAlignment="1">
      <alignment wrapText="1"/>
    </xf>
    <xf numFmtId="0" fontId="3" fillId="0" borderId="16" xfId="5" applyBorder="1" applyAlignment="1">
      <alignment wrapText="1"/>
    </xf>
    <xf numFmtId="0" fontId="4" fillId="0" borderId="66" xfId="1" applyFont="1" applyBorder="1" applyAlignment="1">
      <alignment horizontal="center"/>
    </xf>
    <xf numFmtId="0" fontId="3" fillId="0" borderId="32" xfId="1" applyFont="1" applyBorder="1" applyAlignment="1">
      <alignment horizontal="center"/>
    </xf>
    <xf numFmtId="0" fontId="3" fillId="2" borderId="6" xfId="5" applyFill="1" applyBorder="1" applyProtection="1">
      <protection locked="0"/>
    </xf>
    <xf numFmtId="0" fontId="3" fillId="2" borderId="16" xfId="5" applyFill="1" applyBorder="1" applyProtection="1">
      <protection locked="0"/>
    </xf>
    <xf numFmtId="0" fontId="3" fillId="2" borderId="66" xfId="5" applyFill="1" applyBorder="1" applyAlignment="1" applyProtection="1">
      <alignment horizontal="left"/>
      <protection locked="0"/>
    </xf>
    <xf numFmtId="0" fontId="3" fillId="2" borderId="32" xfId="5" applyFill="1" applyBorder="1" applyAlignment="1" applyProtection="1">
      <alignment horizontal="left"/>
      <protection locked="0"/>
    </xf>
    <xf numFmtId="0" fontId="3" fillId="2" borderId="30" xfId="5" applyFill="1" applyBorder="1" applyAlignment="1" applyProtection="1">
      <alignment horizontal="left"/>
      <protection locked="0"/>
    </xf>
    <xf numFmtId="0" fontId="3" fillId="2" borderId="107" xfId="5" applyFill="1" applyBorder="1" applyAlignment="1" applyProtection="1">
      <alignment horizontal="left"/>
      <protection locked="0"/>
    </xf>
    <xf numFmtId="0" fontId="3" fillId="2" borderId="30" xfId="1" applyFont="1" applyFill="1" applyBorder="1" applyAlignment="1" applyProtection="1">
      <alignment wrapText="1"/>
      <protection locked="0"/>
    </xf>
    <xf numFmtId="0" fontId="3" fillId="2" borderId="31" xfId="1" applyFont="1" applyFill="1" applyBorder="1" applyAlignment="1" applyProtection="1">
      <alignment wrapText="1"/>
      <protection locked="0"/>
    </xf>
    <xf numFmtId="0" fontId="3" fillId="2" borderId="32" xfId="1" applyFont="1" applyFill="1" applyBorder="1" applyAlignment="1" applyProtection="1">
      <alignment wrapText="1"/>
      <protection locked="0"/>
    </xf>
    <xf numFmtId="0" fontId="3" fillId="2" borderId="30" xfId="1" applyFont="1" applyFill="1" applyBorder="1" applyAlignment="1" applyProtection="1">
      <alignment horizontal="left" wrapText="1"/>
      <protection locked="0"/>
    </xf>
    <xf numFmtId="0" fontId="3" fillId="2" borderId="31" xfId="1" applyFont="1" applyFill="1" applyBorder="1" applyAlignment="1" applyProtection="1">
      <alignment horizontal="left" wrapText="1"/>
      <protection locked="0"/>
    </xf>
    <xf numFmtId="0" fontId="3" fillId="2" borderId="32" xfId="1" applyFont="1" applyFill="1" applyBorder="1" applyAlignment="1" applyProtection="1">
      <alignment horizontal="left" wrapText="1"/>
      <protection locked="0"/>
    </xf>
    <xf numFmtId="0" fontId="3" fillId="2" borderId="30" xfId="1" applyFont="1" applyFill="1" applyBorder="1" applyAlignment="1" applyProtection="1">
      <alignment horizontal="right" wrapText="1"/>
      <protection locked="0"/>
    </xf>
    <xf numFmtId="0" fontId="3" fillId="2" borderId="31" xfId="1" applyFont="1" applyFill="1" applyBorder="1" applyAlignment="1" applyProtection="1">
      <alignment horizontal="right" wrapText="1"/>
      <protection locked="0"/>
    </xf>
    <xf numFmtId="0" fontId="3" fillId="2" borderId="32" xfId="1" applyFont="1" applyFill="1" applyBorder="1" applyAlignment="1" applyProtection="1">
      <alignment horizontal="right" wrapText="1"/>
      <protection locked="0"/>
    </xf>
    <xf numFmtId="0" fontId="5" fillId="0" borderId="6" xfId="1" applyFont="1" applyBorder="1" applyAlignment="1">
      <alignment horizontal="left" wrapText="1"/>
    </xf>
    <xf numFmtId="0" fontId="5" fillId="0" borderId="18" xfId="1" applyFont="1" applyBorder="1" applyAlignment="1">
      <alignment horizontal="left" wrapText="1"/>
    </xf>
    <xf numFmtId="0" fontId="5" fillId="0" borderId="16" xfId="1" applyFont="1" applyBorder="1" applyAlignment="1">
      <alignment horizontal="left" wrapText="1"/>
    </xf>
    <xf numFmtId="1" fontId="3" fillId="2" borderId="119" xfId="1" applyNumberFormat="1" applyFont="1" applyFill="1" applyBorder="1" applyAlignment="1" applyProtection="1">
      <alignment horizontal="center" wrapText="1"/>
      <protection locked="0"/>
    </xf>
    <xf numFmtId="1" fontId="3" fillId="2" borderId="63" xfId="1" applyNumberFormat="1" applyFont="1" applyFill="1" applyBorder="1" applyAlignment="1" applyProtection="1">
      <alignment horizontal="center" wrapText="1"/>
      <protection locked="0"/>
    </xf>
    <xf numFmtId="0" fontId="5" fillId="0" borderId="6" xfId="1" applyFont="1" applyBorder="1" applyAlignment="1">
      <alignment horizontal="center"/>
    </xf>
    <xf numFmtId="0" fontId="5" fillId="0" borderId="18" xfId="1" applyFont="1" applyBorder="1" applyAlignment="1">
      <alignment horizontal="center"/>
    </xf>
    <xf numFmtId="0" fontId="5" fillId="0" borderId="16" xfId="1" applyFont="1" applyBorder="1" applyAlignment="1">
      <alignment horizontal="center"/>
    </xf>
    <xf numFmtId="0" fontId="3" fillId="2" borderId="18" xfId="1" applyFont="1" applyFill="1" applyBorder="1" applyAlignment="1">
      <alignment horizontal="left"/>
    </xf>
    <xf numFmtId="0" fontId="3" fillId="2" borderId="16" xfId="1" applyFont="1" applyFill="1" applyBorder="1" applyAlignment="1">
      <alignment horizontal="left"/>
    </xf>
    <xf numFmtId="0" fontId="2" fillId="2" borderId="108" xfId="1" applyFont="1" applyFill="1" applyBorder="1" applyAlignment="1">
      <alignment horizontal="left" wrapText="1"/>
    </xf>
    <xf numFmtId="0" fontId="2" fillId="2" borderId="11" xfId="1" applyFont="1" applyFill="1" applyBorder="1" applyAlignment="1">
      <alignment horizontal="left" wrapText="1"/>
    </xf>
    <xf numFmtId="0" fontId="4" fillId="0" borderId="73" xfId="1" applyFont="1" applyBorder="1" applyAlignment="1">
      <alignment horizontal="center" wrapText="1"/>
    </xf>
    <xf numFmtId="0" fontId="4" fillId="0" borderId="16" xfId="1" applyFont="1" applyBorder="1" applyAlignment="1">
      <alignment horizontal="center" wrapText="1"/>
    </xf>
    <xf numFmtId="0" fontId="3" fillId="0" borderId="0" xfId="1" applyFont="1" applyAlignment="1">
      <alignment horizontal="right" wrapText="1"/>
    </xf>
    <xf numFmtId="0" fontId="4" fillId="2" borderId="6" xfId="1" quotePrefix="1" applyFont="1" applyFill="1" applyBorder="1" applyAlignment="1" applyProtection="1">
      <alignment horizontal="left" vertical="top" wrapText="1"/>
      <protection locked="0"/>
    </xf>
    <xf numFmtId="0" fontId="4" fillId="2" borderId="18" xfId="1" quotePrefix="1" applyFont="1" applyFill="1" applyBorder="1" applyAlignment="1" applyProtection="1">
      <alignment horizontal="left" vertical="top" wrapText="1"/>
      <protection locked="0"/>
    </xf>
    <xf numFmtId="0" fontId="4" fillId="2" borderId="16" xfId="1" quotePrefix="1" applyFont="1" applyFill="1" applyBorder="1" applyAlignment="1" applyProtection="1">
      <alignment horizontal="left" vertical="top" wrapText="1"/>
      <protection locked="0"/>
    </xf>
    <xf numFmtId="0" fontId="11" fillId="0" borderId="6" xfId="1" applyFont="1" applyBorder="1" applyAlignment="1">
      <alignment wrapText="1"/>
    </xf>
    <xf numFmtId="0" fontId="11" fillId="0" borderId="18" xfId="1" applyFont="1" applyBorder="1" applyAlignment="1">
      <alignment wrapText="1"/>
    </xf>
    <xf numFmtId="0" fontId="1" fillId="0" borderId="16" xfId="1" applyBorder="1" applyAlignment="1">
      <alignment wrapText="1"/>
    </xf>
    <xf numFmtId="0" fontId="4" fillId="0" borderId="18" xfId="1" applyFont="1" applyBorder="1" applyAlignment="1">
      <alignment horizontal="left" vertical="top" wrapText="1"/>
    </xf>
    <xf numFmtId="0" fontId="4" fillId="0" borderId="16" xfId="1" applyFont="1" applyBorder="1" applyAlignment="1">
      <alignment horizontal="left" vertical="top" wrapText="1"/>
    </xf>
    <xf numFmtId="0" fontId="3" fillId="0" borderId="6" xfId="1" applyFont="1" applyBorder="1" applyAlignment="1">
      <alignment horizontal="left"/>
    </xf>
    <xf numFmtId="0" fontId="3" fillId="0" borderId="18" xfId="1" applyFont="1" applyBorder="1" applyAlignment="1">
      <alignment horizontal="left"/>
    </xf>
    <xf numFmtId="0" fontId="3" fillId="2" borderId="18" xfId="1" applyFont="1" applyFill="1" applyBorder="1" applyProtection="1">
      <protection locked="0"/>
    </xf>
    <xf numFmtId="0" fontId="5" fillId="0" borderId="16" xfId="5" applyFont="1" applyBorder="1" applyAlignment="1">
      <alignment horizontal="center"/>
    </xf>
    <xf numFmtId="0" fontId="11" fillId="0" borderId="6" xfId="1" applyFont="1" applyBorder="1" applyAlignment="1">
      <alignment horizontal="justify" wrapText="1"/>
    </xf>
    <xf numFmtId="0" fontId="11" fillId="0" borderId="18" xfId="1" applyFont="1" applyBorder="1" applyAlignment="1">
      <alignment horizontal="justify" wrapText="1"/>
    </xf>
    <xf numFmtId="0" fontId="11" fillId="0" borderId="18" xfId="1" applyFont="1" applyBorder="1" applyAlignment="1">
      <alignment horizontal="justify"/>
    </xf>
    <xf numFmtId="0" fontId="11" fillId="0" borderId="16" xfId="1" applyFont="1" applyBorder="1" applyAlignment="1">
      <alignment horizontal="justify"/>
    </xf>
    <xf numFmtId="37" fontId="5" fillId="2" borderId="16" xfId="16" applyFont="1" applyFill="1" applyBorder="1" applyAlignment="1" applyProtection="1">
      <alignment horizontal="left" wrapText="1"/>
      <protection locked="0"/>
    </xf>
    <xf numFmtId="0" fontId="5" fillId="2" borderId="12" xfId="1" applyFont="1" applyFill="1" applyBorder="1" applyAlignment="1" applyProtection="1">
      <alignment horizontal="left" wrapText="1"/>
      <protection locked="0"/>
    </xf>
    <xf numFmtId="170" fontId="5" fillId="2" borderId="12" xfId="7" applyNumberFormat="1" applyFont="1" applyFill="1" applyBorder="1" applyAlignment="1" applyProtection="1">
      <alignment wrapText="1"/>
      <protection locked="0"/>
    </xf>
    <xf numFmtId="0" fontId="3" fillId="2" borderId="18" xfId="14" applyFill="1" applyBorder="1" applyAlignment="1" applyProtection="1">
      <alignment horizontal="left"/>
      <protection locked="0"/>
    </xf>
    <xf numFmtId="0" fontId="3" fillId="2" borderId="16" xfId="14" applyFill="1" applyBorder="1" applyAlignment="1" applyProtection="1">
      <alignment horizontal="left"/>
      <protection locked="0"/>
    </xf>
    <xf numFmtId="37" fontId="3" fillId="2" borderId="21" xfId="15" applyNumberFormat="1" applyFont="1" applyFill="1" applyBorder="1" applyAlignment="1" applyProtection="1">
      <alignment horizontal="right"/>
      <protection locked="0"/>
    </xf>
    <xf numFmtId="37" fontId="3" fillId="2" borderId="8" xfId="15" applyNumberFormat="1" applyFont="1" applyFill="1" applyBorder="1" applyAlignment="1" applyProtection="1">
      <alignment horizontal="right"/>
      <protection locked="0"/>
    </xf>
    <xf numFmtId="0" fontId="11" fillId="0" borderId="16" xfId="1" applyFont="1" applyBorder="1" applyAlignment="1">
      <alignment horizontal="justify" wrapText="1"/>
    </xf>
    <xf numFmtId="37" fontId="8" fillId="0" borderId="6" xfId="16" applyFont="1" applyBorder="1" applyAlignment="1">
      <alignment horizontal="left" vertical="center" wrapText="1"/>
    </xf>
    <xf numFmtId="37" fontId="8" fillId="0" borderId="18" xfId="16" applyFont="1" applyBorder="1" applyAlignment="1">
      <alignment horizontal="left" vertical="center" wrapText="1"/>
    </xf>
    <xf numFmtId="37" fontId="8" fillId="0" borderId="16" xfId="16" applyFont="1" applyBorder="1" applyAlignment="1">
      <alignment horizontal="left" vertical="center" wrapText="1"/>
    </xf>
    <xf numFmtId="37" fontId="5" fillId="2" borderId="31" xfId="16" applyFont="1" applyFill="1" applyBorder="1" applyAlignment="1" applyProtection="1">
      <alignment horizontal="left" vertical="top" wrapText="1"/>
      <protection locked="0"/>
    </xf>
    <xf numFmtId="37" fontId="5" fillId="2" borderId="32" xfId="16" applyFont="1" applyFill="1" applyBorder="1" applyAlignment="1" applyProtection="1">
      <alignment horizontal="left" vertical="top" wrapText="1"/>
      <protection locked="0"/>
    </xf>
    <xf numFmtId="37" fontId="5" fillId="2" borderId="108" xfId="16" applyFont="1" applyFill="1" applyBorder="1" applyAlignment="1" applyProtection="1">
      <alignment wrapText="1"/>
      <protection locked="0"/>
    </xf>
    <xf numFmtId="37" fontId="5" fillId="2" borderId="125" xfId="16" applyFont="1" applyFill="1" applyBorder="1" applyAlignment="1" applyProtection="1">
      <alignment horizontal="left" vertical="top" wrapText="1"/>
      <protection locked="0"/>
    </xf>
    <xf numFmtId="37" fontId="5" fillId="2" borderId="127" xfId="16" applyFont="1" applyFill="1" applyBorder="1" applyAlignment="1" applyProtection="1">
      <alignment horizontal="left" vertical="top" wrapText="1"/>
      <protection locked="0"/>
    </xf>
    <xf numFmtId="37" fontId="3" fillId="2" borderId="9" xfId="16" applyFill="1" applyBorder="1" applyAlignment="1" applyProtection="1">
      <alignment horizontal="center" wrapText="1"/>
      <protection locked="0"/>
    </xf>
    <xf numFmtId="37" fontId="3" fillId="2" borderId="108" xfId="16" applyFill="1" applyBorder="1" applyAlignment="1" applyProtection="1">
      <alignment horizontal="center" wrapText="1"/>
      <protection locked="0"/>
    </xf>
    <xf numFmtId="37" fontId="3" fillId="2" borderId="97" xfId="16" applyFill="1" applyBorder="1" applyAlignment="1" applyProtection="1">
      <alignment horizontal="center" wrapText="1"/>
      <protection locked="0"/>
    </xf>
    <xf numFmtId="37" fontId="3" fillId="2" borderId="6" xfId="16" applyFill="1" applyBorder="1" applyAlignment="1" applyProtection="1">
      <alignment horizontal="center" wrapText="1"/>
      <protection locked="0"/>
    </xf>
    <xf numFmtId="37" fontId="3" fillId="2" borderId="18" xfId="16" applyFill="1" applyBorder="1" applyAlignment="1" applyProtection="1">
      <alignment horizontal="center" wrapText="1"/>
      <protection locked="0"/>
    </xf>
    <xf numFmtId="37" fontId="3" fillId="2" borderId="86" xfId="16" applyFill="1" applyBorder="1" applyAlignment="1" applyProtection="1">
      <alignment horizontal="center" wrapText="1"/>
      <protection locked="0"/>
    </xf>
    <xf numFmtId="37" fontId="3" fillId="2" borderId="33" xfId="16" applyFill="1" applyBorder="1" applyAlignment="1" applyProtection="1">
      <alignment horizontal="center" wrapText="1"/>
      <protection locked="0"/>
    </xf>
    <xf numFmtId="37" fontId="3" fillId="2" borderId="34" xfId="16" applyFill="1" applyBorder="1" applyAlignment="1" applyProtection="1">
      <alignment horizontal="center" wrapText="1"/>
      <protection locked="0"/>
    </xf>
    <xf numFmtId="37" fontId="3" fillId="2" borderId="122" xfId="16" applyFill="1" applyBorder="1" applyAlignment="1" applyProtection="1">
      <alignment horizontal="center" wrapText="1"/>
      <protection locked="0"/>
    </xf>
    <xf numFmtId="37" fontId="5" fillId="2" borderId="148" xfId="16" applyFont="1" applyFill="1" applyBorder="1" applyAlignment="1" applyProtection="1">
      <alignment horizontal="left" vertical="top" wrapText="1"/>
      <protection locked="0"/>
    </xf>
    <xf numFmtId="37" fontId="5" fillId="2" borderId="149" xfId="16" applyFont="1" applyFill="1" applyBorder="1" applyAlignment="1" applyProtection="1">
      <alignment horizontal="left" vertical="top" wrapText="1"/>
      <protection locked="0"/>
    </xf>
    <xf numFmtId="37" fontId="3" fillId="2" borderId="134" xfId="16" applyFill="1" applyBorder="1" applyAlignment="1" applyProtection="1">
      <alignment horizontal="center" wrapText="1"/>
      <protection locked="0"/>
    </xf>
    <xf numFmtId="37" fontId="3" fillId="2" borderId="135" xfId="16" applyFill="1" applyBorder="1" applyAlignment="1" applyProtection="1">
      <alignment horizontal="center" wrapText="1"/>
      <protection locked="0"/>
    </xf>
    <xf numFmtId="37" fontId="3" fillId="2" borderId="137" xfId="16" applyFill="1" applyBorder="1" applyAlignment="1" applyProtection="1">
      <alignment horizontal="center" wrapText="1"/>
      <protection locked="0"/>
    </xf>
    <xf numFmtId="37" fontId="3" fillId="2" borderId="138" xfId="16" applyFill="1" applyBorder="1" applyAlignment="1" applyProtection="1">
      <alignment horizontal="center" wrapText="1"/>
      <protection locked="0"/>
    </xf>
    <xf numFmtId="37" fontId="3" fillId="2" borderId="140" xfId="16" applyFill="1" applyBorder="1" applyAlignment="1" applyProtection="1">
      <alignment horizontal="center" wrapText="1"/>
      <protection locked="0"/>
    </xf>
    <xf numFmtId="37" fontId="3" fillId="2" borderId="143" xfId="16" applyFill="1" applyBorder="1" applyAlignment="1" applyProtection="1">
      <alignment horizontal="center" wrapText="1"/>
      <protection locked="0"/>
    </xf>
    <xf numFmtId="37" fontId="3" fillId="2" borderId="144" xfId="16" applyFill="1" applyBorder="1" applyAlignment="1" applyProtection="1">
      <alignment horizontal="center" wrapText="1"/>
      <protection locked="0"/>
    </xf>
    <xf numFmtId="37" fontId="3" fillId="2" borderId="146" xfId="16" applyFill="1" applyBorder="1" applyAlignment="1" applyProtection="1">
      <alignment horizontal="center" wrapText="1"/>
      <protection locked="0"/>
    </xf>
    <xf numFmtId="0" fontId="3" fillId="2" borderId="6" xfId="14" applyFill="1" applyBorder="1" applyAlignment="1" applyProtection="1">
      <alignment horizontal="left" wrapText="1"/>
      <protection locked="0"/>
    </xf>
    <xf numFmtId="0" fontId="3" fillId="2" borderId="146" xfId="14" applyFill="1" applyBorder="1" applyAlignment="1" applyProtection="1">
      <alignment horizontal="left" wrapText="1"/>
      <protection locked="0"/>
    </xf>
    <xf numFmtId="0" fontId="3" fillId="2" borderId="165" xfId="14" applyFill="1" applyBorder="1" applyAlignment="1" applyProtection="1">
      <alignment horizontal="left" wrapText="1"/>
      <protection locked="0"/>
    </xf>
    <xf numFmtId="0" fontId="3" fillId="2" borderId="144" xfId="1" applyFont="1" applyFill="1" applyBorder="1" applyAlignment="1" applyProtection="1">
      <alignment horizontal="left" wrapText="1"/>
      <protection locked="0"/>
    </xf>
    <xf numFmtId="169" fontId="3" fillId="2" borderId="6" xfId="14" applyNumberFormat="1" applyFill="1" applyBorder="1" applyAlignment="1" applyProtection="1">
      <alignment horizontal="left" wrapText="1"/>
      <protection locked="0"/>
    </xf>
    <xf numFmtId="169" fontId="3" fillId="2" borderId="146" xfId="14" applyNumberFormat="1" applyFill="1" applyBorder="1" applyAlignment="1" applyProtection="1">
      <alignment horizontal="left" wrapText="1"/>
      <protection locked="0"/>
    </xf>
    <xf numFmtId="169" fontId="3" fillId="2" borderId="165" xfId="14" applyNumberFormat="1" applyFill="1" applyBorder="1" applyAlignment="1" applyProtection="1">
      <alignment horizontal="left" wrapText="1"/>
      <protection locked="0"/>
    </xf>
    <xf numFmtId="37" fontId="3" fillId="2" borderId="6" xfId="14" applyNumberFormat="1" applyFill="1" applyBorder="1" applyAlignment="1" applyProtection="1">
      <alignment horizontal="left" wrapText="1"/>
      <protection locked="0"/>
    </xf>
    <xf numFmtId="37" fontId="3" fillId="2" borderId="146" xfId="14" applyNumberFormat="1" applyFill="1" applyBorder="1" applyAlignment="1" applyProtection="1">
      <alignment horizontal="left" wrapText="1"/>
      <protection locked="0"/>
    </xf>
    <xf numFmtId="37" fontId="3" fillId="2" borderId="165" xfId="14" applyNumberFormat="1" applyFill="1" applyBorder="1" applyAlignment="1" applyProtection="1">
      <alignment horizontal="left" wrapText="1"/>
      <protection locked="0"/>
    </xf>
    <xf numFmtId="0" fontId="3" fillId="4" borderId="68" xfId="1" applyFont="1" applyFill="1" applyBorder="1" applyAlignment="1">
      <alignment horizontal="center"/>
    </xf>
    <xf numFmtId="0" fontId="3" fillId="4" borderId="0" xfId="1" applyFont="1" applyFill="1" applyBorder="1" applyAlignment="1">
      <alignment horizontal="center"/>
    </xf>
    <xf numFmtId="0" fontId="3" fillId="4" borderId="188" xfId="1" applyFont="1" applyFill="1" applyBorder="1" applyAlignment="1">
      <alignment horizontal="center"/>
    </xf>
    <xf numFmtId="0" fontId="3" fillId="0" borderId="0" xfId="1" applyFont="1" applyAlignment="1">
      <alignment horizontal="left"/>
    </xf>
    <xf numFmtId="0" fontId="3" fillId="2" borderId="6" xfId="14" applyFill="1" applyBorder="1" applyAlignment="1" applyProtection="1">
      <alignment horizontal="left"/>
      <protection locked="0"/>
    </xf>
    <xf numFmtId="0" fontId="3" fillId="2" borderId="146" xfId="14" applyFill="1" applyBorder="1" applyAlignment="1" applyProtection="1">
      <alignment horizontal="left"/>
      <protection locked="0"/>
    </xf>
    <xf numFmtId="0" fontId="3" fillId="2" borderId="165" xfId="14" applyFill="1" applyBorder="1" applyAlignment="1" applyProtection="1">
      <alignment horizontal="left"/>
      <protection locked="0"/>
    </xf>
    <xf numFmtId="0" fontId="3" fillId="4" borderId="214" xfId="1" applyFont="1" applyFill="1" applyBorder="1" applyAlignment="1">
      <alignment horizontal="center"/>
    </xf>
    <xf numFmtId="0" fontId="3" fillId="4" borderId="20" xfId="1" applyFont="1" applyFill="1" applyBorder="1" applyAlignment="1">
      <alignment horizontal="center"/>
    </xf>
    <xf numFmtId="0" fontId="3" fillId="4" borderId="19" xfId="1" applyFont="1" applyFill="1" applyBorder="1" applyAlignment="1">
      <alignment horizontal="center"/>
    </xf>
    <xf numFmtId="0" fontId="3" fillId="4" borderId="9" xfId="1" applyFont="1" applyFill="1" applyBorder="1" applyAlignment="1">
      <alignment horizontal="center"/>
    </xf>
    <xf numFmtId="0" fontId="3" fillId="4" borderId="108" xfId="1" applyFont="1" applyFill="1" applyBorder="1" applyAlignment="1">
      <alignment horizontal="center"/>
    </xf>
    <xf numFmtId="0" fontId="3" fillId="4" borderId="43" xfId="1" applyFont="1" applyFill="1" applyBorder="1" applyAlignment="1">
      <alignment horizontal="center"/>
    </xf>
    <xf numFmtId="0" fontId="23" fillId="0" borderId="6" xfId="1" applyFont="1" applyBorder="1" applyAlignment="1">
      <alignment horizontal="left" wrapText="1"/>
    </xf>
    <xf numFmtId="0" fontId="23" fillId="0" borderId="165" xfId="1" applyFont="1" applyBorder="1" applyAlignment="1">
      <alignment horizontal="left" wrapText="1"/>
    </xf>
    <xf numFmtId="0" fontId="14" fillId="0" borderId="0" xfId="1" applyFont="1" applyAlignment="1">
      <alignment horizontal="justify" wrapText="1"/>
    </xf>
    <xf numFmtId="0" fontId="3" fillId="0" borderId="0" xfId="1" applyFont="1" applyAlignment="1">
      <alignment horizontal="left" wrapText="1"/>
    </xf>
    <xf numFmtId="169" fontId="1" fillId="2" borderId="6" xfId="1" applyNumberFormat="1" applyFill="1" applyBorder="1" applyAlignment="1" applyProtection="1">
      <alignment horizontal="left"/>
      <protection locked="0"/>
    </xf>
    <xf numFmtId="169" fontId="1" fillId="2" borderId="165" xfId="1" applyNumberFormat="1" applyFill="1" applyBorder="1" applyAlignment="1" applyProtection="1">
      <alignment horizontal="left"/>
      <protection locked="0"/>
    </xf>
    <xf numFmtId="169" fontId="3" fillId="2" borderId="6" xfId="1" applyNumberFormat="1" applyFont="1" applyFill="1" applyBorder="1" applyAlignment="1" applyProtection="1">
      <alignment horizontal="left"/>
      <protection locked="0"/>
    </xf>
    <xf numFmtId="169" fontId="3" fillId="2" borderId="146" xfId="1" applyNumberFormat="1" applyFont="1" applyFill="1" applyBorder="1" applyAlignment="1" applyProtection="1">
      <alignment horizontal="left"/>
      <protection locked="0"/>
    </xf>
    <xf numFmtId="169" fontId="3" fillId="2" borderId="165" xfId="1" applyNumberFormat="1" applyFont="1" applyFill="1" applyBorder="1" applyAlignment="1" applyProtection="1">
      <alignment horizontal="left"/>
      <protection locked="0"/>
    </xf>
    <xf numFmtId="0" fontId="3" fillId="0" borderId="146" xfId="1" applyFont="1" applyBorder="1" applyAlignment="1">
      <alignment horizontal="center"/>
    </xf>
    <xf numFmtId="0" fontId="3" fillId="0" borderId="165" xfId="1" applyFont="1" applyBorder="1" applyAlignment="1">
      <alignment horizontal="center"/>
    </xf>
    <xf numFmtId="0" fontId="23" fillId="0" borderId="170" xfId="1" applyFont="1" applyBorder="1" applyAlignment="1">
      <alignment horizontal="center" wrapText="1"/>
    </xf>
    <xf numFmtId="0" fontId="23" fillId="0" borderId="151" xfId="1" applyFont="1" applyBorder="1" applyAlignment="1">
      <alignment horizontal="center" wrapText="1"/>
    </xf>
    <xf numFmtId="0" fontId="23" fillId="0" borderId="9" xfId="1" applyFont="1" applyBorder="1" applyAlignment="1">
      <alignment horizontal="center" wrapText="1"/>
    </xf>
    <xf numFmtId="0" fontId="23" fillId="0" borderId="11" xfId="1" applyFont="1" applyBorder="1" applyAlignment="1">
      <alignment horizontal="center" wrapText="1"/>
    </xf>
    <xf numFmtId="0" fontId="5" fillId="0" borderId="68" xfId="1" applyFont="1" applyBorder="1" applyAlignment="1">
      <alignment horizontal="left" wrapText="1"/>
    </xf>
    <xf numFmtId="0" fontId="3" fillId="0" borderId="173" xfId="1" applyFont="1" applyBorder="1" applyAlignment="1">
      <alignment horizontal="left" wrapText="1"/>
    </xf>
    <xf numFmtId="0" fontId="4" fillId="0" borderId="34" xfId="1" applyFont="1" applyBorder="1" applyAlignment="1">
      <alignment horizontal="left" wrapText="1"/>
    </xf>
    <xf numFmtId="0" fontId="4" fillId="0" borderId="89" xfId="1" applyFont="1" applyBorder="1" applyAlignment="1">
      <alignment horizontal="left" wrapText="1"/>
    </xf>
    <xf numFmtId="0" fontId="3" fillId="0" borderId="34" xfId="1" applyFont="1" applyBorder="1" applyAlignment="1">
      <alignment horizontal="left" wrapText="1"/>
    </xf>
    <xf numFmtId="0" fontId="3" fillId="0" borderId="89" xfId="1" applyFont="1" applyBorder="1" applyAlignment="1">
      <alignment horizontal="left" wrapText="1"/>
    </xf>
    <xf numFmtId="0" fontId="4" fillId="0" borderId="0" xfId="1" applyFont="1" applyAlignment="1">
      <alignment horizontal="justify" wrapText="1"/>
    </xf>
  </cellXfs>
  <cellStyles count="32">
    <cellStyle name="Comma" xfId="29" builtinId="3"/>
    <cellStyle name="Comma 2" xfId="2" xr:uid="{C31F6705-6E0F-4619-A3EE-F0CCA1F96F57}"/>
    <cellStyle name="Comma 2 2" xfId="15" xr:uid="{0B05E529-DD62-4C54-9F44-79F1C2987DF2}"/>
    <cellStyle name="Comma 6" xfId="12" xr:uid="{3EF5A1D6-123D-4619-8B9B-9CF626F912AA}"/>
    <cellStyle name="Comma 6 2" xfId="24" xr:uid="{6E728069-C46E-470E-94D0-BC4C479ABB73}"/>
    <cellStyle name="Comma 7" xfId="20" xr:uid="{585C14DB-8EC3-4AAC-9B9C-EC5D21411BE2}"/>
    <cellStyle name="Currency 2" xfId="9" xr:uid="{E5E05080-0D47-4A6D-9496-EB360A22467C}"/>
    <cellStyle name="Currency 3" xfId="22" xr:uid="{B3A365D4-4524-4B65-B2F9-3E036D8D79AB}"/>
    <cellStyle name="Hyperlink" xfId="6" builtinId="8"/>
    <cellStyle name="Normal" xfId="0" builtinId="0"/>
    <cellStyle name="Normal 2" xfId="1" xr:uid="{22F0CBD5-19AC-4421-AC3A-DAEA417DD17E}"/>
    <cellStyle name="Normal 2 2" xfId="5" xr:uid="{B8A41DA1-D82C-4500-81C6-2E2CFF103936}"/>
    <cellStyle name="Normal 2 2 2" xfId="25" xr:uid="{D13540C5-F7C2-4408-8777-2389079CCC01}"/>
    <cellStyle name="Normal 3" xfId="21" xr:uid="{FCC81DFA-E5A4-44C0-8184-73726B47D21A}"/>
    <cellStyle name="Normal 3 2" xfId="28" xr:uid="{F0F5FC1B-B78A-4482-8B26-08163E220014}"/>
    <cellStyle name="Normal 3 3" xfId="26" xr:uid="{5E1C23AA-2B42-41B5-9E23-3DAA4A2C95D1}"/>
    <cellStyle name="Normal 3 4" xfId="31" xr:uid="{2A03C380-E184-4CAE-BEDE-6E87D7CEB1BB}"/>
    <cellStyle name="Normal 4" xfId="10" xr:uid="{09BD8040-AF7A-4822-8D89-35F7CA73C4FD}"/>
    <cellStyle name="Normal 9" xfId="11" xr:uid="{6E6D51C0-2EA8-4A0F-84FA-0FAA79E9E721}"/>
    <cellStyle name="Normal 9 2" xfId="23" xr:uid="{9AC37E15-C023-4C96-ABB7-6CCE42BEA6DF}"/>
    <cellStyle name="Normal_bcrpt" xfId="3" xr:uid="{F22DC5F8-BB21-474E-A5DC-2A73F692A93A}"/>
    <cellStyle name="Normal_cover" xfId="4" xr:uid="{C2D05497-6DB5-4C67-A1E2-B27D4815B77C}"/>
    <cellStyle name="Normal_Foster Care Cost Report 2" xfId="14" xr:uid="{F271C9A1-7119-4A63-BFEC-AB7C07CED1C5}"/>
    <cellStyle name="Normal_NH Ratesetting Manual_2006" xfId="30" xr:uid="{EC551C31-6468-4AD8-88C6-35EF463DF570}"/>
    <cellStyle name="Normal_rtcrpt" xfId="8" xr:uid="{BBDF9A77-717D-4996-9BD4-D11C9693646B}"/>
    <cellStyle name="Normal_sch-g" xfId="17" xr:uid="{F63FCE6A-E731-4740-9952-26F62614365A}"/>
    <cellStyle name="Normal_sch-h" xfId="18" xr:uid="{8AB136FD-5564-4AB9-9B39-F6A5EB1B0142}"/>
    <cellStyle name="Normal_sch-j-2" xfId="16" xr:uid="{A32B0847-4D7A-43B5-AAE7-6244E684ABC5}"/>
    <cellStyle name="Normal_Wishek" xfId="19" xr:uid="{8F5D9D58-6DC3-4612-AE3B-3CCDD2C70C25}"/>
    <cellStyle name="Percent 2" xfId="7" xr:uid="{095FCA9B-E786-4CC7-A6A0-3829EA731B79}"/>
    <cellStyle name="Percent 2 2" xfId="13" xr:uid="{E94441E3-FA2D-4481-9D81-7D19A594149D}"/>
    <cellStyle name="Percent 2 3" xfId="27" xr:uid="{CD136919-0B3F-4246-8CF8-4AB7E7603E00}"/>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color rgb="FF087482"/>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5FAD9-F8C4-4361-A62D-8394ED8C21F3}">
  <dimension ref="A1:P48"/>
  <sheetViews>
    <sheetView workbookViewId="0"/>
  </sheetViews>
  <sheetFormatPr defaultColWidth="9.625" defaultRowHeight="16.5" x14ac:dyDescent="0.3"/>
  <cols>
    <col min="1" max="1" width="26.625" style="1388" bestFit="1" customWidth="1"/>
    <col min="2" max="2" width="37.125" style="1388" bestFit="1" customWidth="1"/>
    <col min="3" max="3" width="2.875" style="1388" customWidth="1"/>
    <col min="4" max="4" width="11.375" style="1388" bestFit="1" customWidth="1"/>
    <col min="5" max="5" width="2.875" style="1388" customWidth="1"/>
    <col min="6" max="6" width="14.125" style="1388" bestFit="1" customWidth="1"/>
    <col min="7" max="7" width="2.875" style="1388" customWidth="1"/>
    <col min="8" max="8" width="12.125" style="1388" bestFit="1" customWidth="1"/>
    <col min="9" max="9" width="2.875" style="1388" customWidth="1"/>
    <col min="10" max="10" width="11.875" style="1388" bestFit="1" customWidth="1"/>
    <col min="11" max="11" width="2.875" style="1388" customWidth="1"/>
    <col min="12" max="12" width="11.875" style="1388" bestFit="1" customWidth="1"/>
    <col min="13" max="13" width="2.875" style="1388" customWidth="1"/>
    <col min="14" max="14" width="12.875" style="1388" bestFit="1" customWidth="1"/>
    <col min="15" max="15" width="2.875" style="1388" customWidth="1"/>
    <col min="16" max="16" width="10.125" style="1388" bestFit="1" customWidth="1"/>
    <col min="17" max="16384" width="9.625" style="1388"/>
  </cols>
  <sheetData>
    <row r="1" spans="1:16" x14ac:dyDescent="0.3">
      <c r="A1" s="1388" t="s">
        <v>1850</v>
      </c>
      <c r="D1" s="1389" t="s">
        <v>512</v>
      </c>
      <c r="E1" s="1389"/>
      <c r="F1" s="1389" t="s">
        <v>326</v>
      </c>
      <c r="G1" s="1389"/>
      <c r="H1" s="1389" t="s">
        <v>1851</v>
      </c>
      <c r="I1" s="1389"/>
      <c r="J1" s="1389" t="s">
        <v>1852</v>
      </c>
      <c r="K1" s="1389"/>
      <c r="L1" s="1389" t="s">
        <v>1853</v>
      </c>
      <c r="M1" s="1389"/>
      <c r="N1" s="1389" t="s">
        <v>1854</v>
      </c>
      <c r="P1" s="1388" t="s">
        <v>1855</v>
      </c>
    </row>
    <row r="2" spans="1:16" x14ac:dyDescent="0.3">
      <c r="A2" s="1390" t="s">
        <v>1856</v>
      </c>
      <c r="B2" s="1390" t="s">
        <v>1857</v>
      </c>
      <c r="D2" s="1391" t="s">
        <v>1858</v>
      </c>
      <c r="E2" s="1389"/>
      <c r="F2" s="1391" t="s">
        <v>1858</v>
      </c>
      <c r="G2" s="1389"/>
      <c r="H2" s="1391" t="s">
        <v>1858</v>
      </c>
      <c r="I2" s="1389"/>
      <c r="J2" s="1391" t="s">
        <v>1858</v>
      </c>
      <c r="K2" s="1389"/>
      <c r="L2" s="1391" t="s">
        <v>1858</v>
      </c>
      <c r="M2" s="1389"/>
      <c r="N2" s="1391" t="s">
        <v>1858</v>
      </c>
      <c r="P2" s="1391" t="s">
        <v>1858</v>
      </c>
    </row>
    <row r="3" spans="1:16" x14ac:dyDescent="0.3">
      <c r="A3" s="1392" t="s">
        <v>739</v>
      </c>
      <c r="B3" s="1393" t="s">
        <v>740</v>
      </c>
      <c r="D3" s="1392">
        <v>1</v>
      </c>
      <c r="F3" s="1392" t="s">
        <v>77</v>
      </c>
      <c r="H3" s="1392">
        <v>11</v>
      </c>
      <c r="J3" s="1392">
        <v>8</v>
      </c>
      <c r="L3" s="1392">
        <v>8</v>
      </c>
      <c r="N3" s="1392">
        <v>8</v>
      </c>
      <c r="P3" s="1392">
        <v>3.1</v>
      </c>
    </row>
    <row r="4" spans="1:16" x14ac:dyDescent="0.3">
      <c r="A4" s="1392" t="s">
        <v>742</v>
      </c>
      <c r="B4" s="1393" t="s">
        <v>43</v>
      </c>
      <c r="D4" s="1392">
        <v>2</v>
      </c>
      <c r="F4" s="1392" t="s">
        <v>805</v>
      </c>
      <c r="H4" s="1392">
        <v>12</v>
      </c>
      <c r="J4" s="1392">
        <v>15</v>
      </c>
      <c r="L4" s="1419">
        <v>19</v>
      </c>
      <c r="N4" s="1419">
        <v>19</v>
      </c>
      <c r="P4" s="1499">
        <v>3.2</v>
      </c>
    </row>
    <row r="5" spans="1:16" x14ac:dyDescent="0.3">
      <c r="A5" s="1392" t="s">
        <v>683</v>
      </c>
      <c r="B5" s="1393" t="s">
        <v>741</v>
      </c>
      <c r="D5" s="1392">
        <v>3.1</v>
      </c>
      <c r="F5" s="1392" t="s">
        <v>806</v>
      </c>
      <c r="H5" s="1392">
        <v>13</v>
      </c>
      <c r="J5" s="1392">
        <v>16</v>
      </c>
      <c r="L5" s="1392">
        <v>20</v>
      </c>
      <c r="N5" s="1392">
        <v>20</v>
      </c>
      <c r="P5" s="1499">
        <v>3.3</v>
      </c>
    </row>
    <row r="6" spans="1:16" x14ac:dyDescent="0.3">
      <c r="A6" s="1392" t="s">
        <v>745</v>
      </c>
      <c r="B6" s="1393" t="s">
        <v>743</v>
      </c>
      <c r="D6" s="1499">
        <v>3.2</v>
      </c>
      <c r="F6" s="1392" t="s">
        <v>1870</v>
      </c>
      <c r="H6" s="1392">
        <v>14</v>
      </c>
      <c r="J6" s="1392">
        <v>17</v>
      </c>
      <c r="L6" s="1392">
        <v>21</v>
      </c>
      <c r="N6" s="1392">
        <v>21</v>
      </c>
      <c r="P6" s="1499">
        <v>3.4</v>
      </c>
    </row>
    <row r="7" spans="1:16" x14ac:dyDescent="0.3">
      <c r="A7" s="1392" t="s">
        <v>746</v>
      </c>
      <c r="B7" s="1393" t="s">
        <v>751</v>
      </c>
      <c r="D7" s="1499">
        <v>3.3</v>
      </c>
      <c r="F7" s="1392" t="s">
        <v>808</v>
      </c>
      <c r="H7" s="1392">
        <v>19</v>
      </c>
      <c r="J7" s="1392">
        <v>18</v>
      </c>
      <c r="L7" s="1392">
        <v>22</v>
      </c>
      <c r="N7" s="1392">
        <v>22</v>
      </c>
      <c r="P7" s="1499">
        <v>3.5</v>
      </c>
    </row>
    <row r="8" spans="1:16" x14ac:dyDescent="0.3">
      <c r="A8" s="1392" t="s">
        <v>747</v>
      </c>
      <c r="B8" s="1393" t="s">
        <v>755</v>
      </c>
      <c r="D8" s="1499">
        <v>3.4</v>
      </c>
      <c r="H8" s="1392">
        <v>20</v>
      </c>
      <c r="J8" s="1419">
        <v>19</v>
      </c>
      <c r="L8" s="1392">
        <v>23</v>
      </c>
      <c r="N8" s="1392">
        <v>23</v>
      </c>
      <c r="P8" s="1499">
        <v>3.6</v>
      </c>
    </row>
    <row r="9" spans="1:16" x14ac:dyDescent="0.3">
      <c r="A9" s="1392" t="s">
        <v>748</v>
      </c>
      <c r="B9" s="1393" t="s">
        <v>759</v>
      </c>
      <c r="D9" s="1499">
        <v>3.5</v>
      </c>
      <c r="F9" s="1389"/>
      <c r="H9" s="1392">
        <v>21</v>
      </c>
      <c r="J9" s="1392">
        <v>20</v>
      </c>
      <c r="L9" s="1392">
        <v>24</v>
      </c>
      <c r="N9" s="1392">
        <v>24</v>
      </c>
      <c r="P9" s="1499">
        <v>8</v>
      </c>
    </row>
    <row r="10" spans="1:16" x14ac:dyDescent="0.3">
      <c r="A10" s="1392" t="s">
        <v>750</v>
      </c>
      <c r="B10" s="1393" t="s">
        <v>760</v>
      </c>
      <c r="D10" s="1499">
        <v>3.6</v>
      </c>
      <c r="F10" s="1389" t="s">
        <v>1993</v>
      </c>
      <c r="H10" s="1392">
        <v>22</v>
      </c>
      <c r="J10" s="1392">
        <v>21</v>
      </c>
      <c r="L10" s="1392">
        <v>25</v>
      </c>
      <c r="N10" s="1392">
        <v>25</v>
      </c>
      <c r="P10" s="1392">
        <v>19</v>
      </c>
    </row>
    <row r="11" spans="1:16" x14ac:dyDescent="0.3">
      <c r="A11" s="1392" t="s">
        <v>752</v>
      </c>
      <c r="B11" s="1393" t="s">
        <v>761</v>
      </c>
      <c r="D11" s="1392">
        <v>4</v>
      </c>
      <c r="F11" s="1391" t="s">
        <v>1858</v>
      </c>
      <c r="H11" s="1392">
        <v>23</v>
      </c>
      <c r="J11" s="1392">
        <v>22</v>
      </c>
      <c r="L11" s="1392">
        <v>26</v>
      </c>
      <c r="N11" s="1392">
        <v>26</v>
      </c>
      <c r="P11" s="1392">
        <v>20</v>
      </c>
    </row>
    <row r="12" spans="1:16" x14ac:dyDescent="0.3">
      <c r="A12" s="1392" t="s">
        <v>753</v>
      </c>
      <c r="B12" s="1393" t="s">
        <v>762</v>
      </c>
      <c r="D12" s="1392">
        <v>5</v>
      </c>
      <c r="F12" s="1392">
        <v>1</v>
      </c>
      <c r="H12" s="1392">
        <v>24</v>
      </c>
      <c r="J12" s="1392">
        <v>23</v>
      </c>
      <c r="L12" s="1392">
        <v>27</v>
      </c>
      <c r="N12" s="1392">
        <v>27</v>
      </c>
      <c r="P12" s="1392">
        <v>21</v>
      </c>
    </row>
    <row r="13" spans="1:16" x14ac:dyDescent="0.3">
      <c r="A13" s="1392" t="s">
        <v>754</v>
      </c>
      <c r="B13" s="1393" t="s">
        <v>763</v>
      </c>
      <c r="D13" s="1392">
        <v>6</v>
      </c>
      <c r="F13" s="1392">
        <v>2</v>
      </c>
      <c r="H13" s="1392">
        <v>25</v>
      </c>
      <c r="J13" s="1392">
        <v>24</v>
      </c>
      <c r="L13" s="1392">
        <v>28</v>
      </c>
      <c r="N13" s="1392">
        <v>28</v>
      </c>
      <c r="P13" s="1392">
        <v>22</v>
      </c>
    </row>
    <row r="14" spans="1:16" x14ac:dyDescent="0.3">
      <c r="A14" s="1392" t="s">
        <v>756</v>
      </c>
      <c r="B14" s="1393" t="s">
        <v>773</v>
      </c>
      <c r="D14" s="1392">
        <v>7</v>
      </c>
      <c r="F14" s="1392">
        <v>20</v>
      </c>
      <c r="H14" s="1392">
        <v>26</v>
      </c>
      <c r="J14" s="1392">
        <v>25</v>
      </c>
      <c r="L14" s="1392">
        <v>29</v>
      </c>
      <c r="N14" s="1392">
        <v>29</v>
      </c>
      <c r="P14" s="1392">
        <v>23</v>
      </c>
    </row>
    <row r="15" spans="1:16" x14ac:dyDescent="0.3">
      <c r="A15" s="1392" t="s">
        <v>757</v>
      </c>
      <c r="B15" s="1393" t="s">
        <v>745</v>
      </c>
      <c r="D15" s="1392">
        <v>8</v>
      </c>
      <c r="H15" s="1392">
        <v>27</v>
      </c>
      <c r="J15" s="1392">
        <v>26</v>
      </c>
      <c r="L15" s="1392">
        <v>30</v>
      </c>
      <c r="N15" s="1392">
        <v>30</v>
      </c>
      <c r="P15" s="1392">
        <v>24</v>
      </c>
    </row>
    <row r="16" spans="1:16" x14ac:dyDescent="0.3">
      <c r="A16" s="1392" t="s">
        <v>758</v>
      </c>
      <c r="B16" s="1498" t="s">
        <v>1980</v>
      </c>
      <c r="D16" s="1392">
        <v>9</v>
      </c>
      <c r="H16" s="1392">
        <v>28</v>
      </c>
      <c r="J16" s="1392">
        <v>27</v>
      </c>
      <c r="L16" s="1392">
        <v>32</v>
      </c>
      <c r="N16" s="1392">
        <v>32</v>
      </c>
      <c r="P16" s="1517">
        <v>25</v>
      </c>
    </row>
    <row r="17" spans="1:16" x14ac:dyDescent="0.3">
      <c r="A17" s="1392" t="s">
        <v>773</v>
      </c>
      <c r="B17" s="1388" t="s">
        <v>1869</v>
      </c>
      <c r="D17" s="1392">
        <v>10</v>
      </c>
      <c r="H17" s="1392">
        <v>30</v>
      </c>
      <c r="J17" s="1392">
        <v>28</v>
      </c>
      <c r="L17" s="1392">
        <v>33</v>
      </c>
      <c r="N17" s="1392">
        <v>33</v>
      </c>
      <c r="P17" s="1392">
        <v>26</v>
      </c>
    </row>
    <row r="18" spans="1:16" x14ac:dyDescent="0.3">
      <c r="A18" s="1412" t="s">
        <v>508</v>
      </c>
      <c r="B18" s="1411" t="s">
        <v>1873</v>
      </c>
      <c r="D18" s="1499">
        <v>10.1</v>
      </c>
      <c r="H18" s="1392">
        <v>31</v>
      </c>
      <c r="J18" s="1392">
        <v>29</v>
      </c>
      <c r="L18" s="1392">
        <v>34</v>
      </c>
      <c r="N18" s="1392">
        <v>34</v>
      </c>
      <c r="P18" s="1392">
        <v>27</v>
      </c>
    </row>
    <row r="19" spans="1:16" x14ac:dyDescent="0.3">
      <c r="A19" s="1412" t="s">
        <v>509</v>
      </c>
      <c r="B19" s="1409" t="s">
        <v>740</v>
      </c>
      <c r="D19" s="1392">
        <v>11</v>
      </c>
      <c r="H19" s="1392">
        <v>32</v>
      </c>
      <c r="J19" s="1392">
        <v>30</v>
      </c>
      <c r="L19" s="1392">
        <v>35</v>
      </c>
      <c r="N19" s="1392">
        <v>35</v>
      </c>
      <c r="P19" s="1392">
        <v>28</v>
      </c>
    </row>
    <row r="20" spans="1:16" x14ac:dyDescent="0.3">
      <c r="A20" s="1412" t="s">
        <v>510</v>
      </c>
      <c r="B20" s="1409" t="s">
        <v>43</v>
      </c>
      <c r="D20" s="1392">
        <v>12</v>
      </c>
      <c r="H20" s="1392">
        <v>33</v>
      </c>
      <c r="J20" s="1392">
        <v>32</v>
      </c>
      <c r="L20" s="1392">
        <v>36</v>
      </c>
      <c r="N20" s="1392">
        <v>36</v>
      </c>
      <c r="P20" s="1392">
        <v>29</v>
      </c>
    </row>
    <row r="21" spans="1:16" x14ac:dyDescent="0.3">
      <c r="A21" s="1412" t="s">
        <v>511</v>
      </c>
      <c r="B21" s="1409" t="s">
        <v>743</v>
      </c>
      <c r="D21" s="1392">
        <v>13</v>
      </c>
      <c r="H21" s="1392">
        <v>34</v>
      </c>
      <c r="J21" s="1392">
        <v>33</v>
      </c>
      <c r="L21" s="1392">
        <v>37</v>
      </c>
      <c r="N21" s="1392">
        <v>37</v>
      </c>
      <c r="P21" s="1392">
        <v>30</v>
      </c>
    </row>
    <row r="22" spans="1:16" x14ac:dyDescent="0.3">
      <c r="A22" s="1412" t="s">
        <v>773</v>
      </c>
      <c r="B22" s="1409" t="s">
        <v>741</v>
      </c>
      <c r="D22" s="1392">
        <v>14</v>
      </c>
      <c r="H22" s="1392">
        <v>35</v>
      </c>
      <c r="J22" s="1392">
        <v>34</v>
      </c>
      <c r="L22" s="1392">
        <v>38</v>
      </c>
      <c r="N22" s="1392">
        <v>38</v>
      </c>
      <c r="P22" s="1392">
        <v>31</v>
      </c>
    </row>
    <row r="23" spans="1:16" x14ac:dyDescent="0.3">
      <c r="A23" s="1498" t="s">
        <v>1980</v>
      </c>
      <c r="B23" s="1410" t="s">
        <v>824</v>
      </c>
      <c r="D23" s="1392">
        <v>15</v>
      </c>
      <c r="H23" s="1392">
        <v>36</v>
      </c>
      <c r="J23" s="1392">
        <v>35</v>
      </c>
      <c r="L23" s="1392">
        <v>39</v>
      </c>
      <c r="N23" s="1392">
        <v>39</v>
      </c>
      <c r="P23" s="1392">
        <v>32</v>
      </c>
    </row>
    <row r="24" spans="1:16" x14ac:dyDescent="0.3">
      <c r="B24" s="1392" t="s">
        <v>1872</v>
      </c>
      <c r="D24" s="1392">
        <v>16</v>
      </c>
      <c r="H24" s="1392">
        <v>37</v>
      </c>
      <c r="J24" s="1392">
        <v>36</v>
      </c>
      <c r="L24" s="1392">
        <v>40</v>
      </c>
      <c r="N24" s="1392">
        <v>40</v>
      </c>
      <c r="P24" s="1392">
        <v>33</v>
      </c>
    </row>
    <row r="25" spans="1:16" x14ac:dyDescent="0.3">
      <c r="B25" s="1408" t="s">
        <v>740</v>
      </c>
      <c r="D25" s="1392">
        <v>17</v>
      </c>
      <c r="H25" s="1392">
        <v>38</v>
      </c>
      <c r="J25" s="1392">
        <v>37</v>
      </c>
      <c r="P25" s="1392">
        <v>34</v>
      </c>
    </row>
    <row r="26" spans="1:16" x14ac:dyDescent="0.3">
      <c r="B26" s="1409" t="s">
        <v>43</v>
      </c>
      <c r="D26" s="1392">
        <v>18</v>
      </c>
      <c r="H26" s="1392">
        <v>39</v>
      </c>
      <c r="J26" s="1392">
        <v>38</v>
      </c>
      <c r="P26" s="1392">
        <v>35</v>
      </c>
    </row>
    <row r="27" spans="1:16" x14ac:dyDescent="0.3">
      <c r="B27" s="1409" t="s">
        <v>741</v>
      </c>
      <c r="D27" s="1392">
        <v>19</v>
      </c>
      <c r="H27" s="1392">
        <v>40</v>
      </c>
      <c r="J27" s="1392">
        <v>39</v>
      </c>
      <c r="P27" s="1392">
        <v>36</v>
      </c>
    </row>
    <row r="28" spans="1:16" x14ac:dyDescent="0.3">
      <c r="B28" s="1409" t="s">
        <v>834</v>
      </c>
      <c r="D28" s="1392">
        <v>20</v>
      </c>
      <c r="J28" s="1392">
        <v>40</v>
      </c>
      <c r="P28" s="1392">
        <v>37</v>
      </c>
    </row>
    <row r="29" spans="1:16" x14ac:dyDescent="0.3">
      <c r="B29" s="1410" t="s">
        <v>824</v>
      </c>
      <c r="D29" s="1392">
        <v>21</v>
      </c>
      <c r="P29" s="1392">
        <v>38</v>
      </c>
    </row>
    <row r="30" spans="1:16" x14ac:dyDescent="0.3">
      <c r="B30" s="1411" t="s">
        <v>750</v>
      </c>
      <c r="D30" s="1392">
        <v>22</v>
      </c>
      <c r="P30" s="1392">
        <v>39</v>
      </c>
    </row>
    <row r="31" spans="1:16" x14ac:dyDescent="0.3">
      <c r="B31" s="1409" t="s">
        <v>740</v>
      </c>
      <c r="D31" s="1392">
        <v>23</v>
      </c>
      <c r="P31" s="1392">
        <v>40</v>
      </c>
    </row>
    <row r="32" spans="1:16" x14ac:dyDescent="0.3">
      <c r="B32" s="1409" t="s">
        <v>43</v>
      </c>
      <c r="D32" s="1392">
        <v>24</v>
      </c>
    </row>
    <row r="33" spans="2:4" x14ac:dyDescent="0.3">
      <c r="B33" s="1409" t="s">
        <v>741</v>
      </c>
      <c r="D33" s="1392">
        <v>25</v>
      </c>
    </row>
    <row r="34" spans="2:4" x14ac:dyDescent="0.3">
      <c r="B34" s="1409" t="s">
        <v>1871</v>
      </c>
      <c r="D34" s="1392">
        <v>26</v>
      </c>
    </row>
    <row r="35" spans="2:4" x14ac:dyDescent="0.3">
      <c r="B35" s="1410" t="s">
        <v>824</v>
      </c>
      <c r="D35" s="1392">
        <v>27</v>
      </c>
    </row>
    <row r="36" spans="2:4" x14ac:dyDescent="0.3">
      <c r="B36" s="1411" t="s">
        <v>753</v>
      </c>
      <c r="D36" s="1392">
        <v>28</v>
      </c>
    </row>
    <row r="37" spans="2:4" x14ac:dyDescent="0.3">
      <c r="B37" s="1410" t="s">
        <v>741</v>
      </c>
      <c r="D37" s="1392">
        <v>29</v>
      </c>
    </row>
    <row r="38" spans="2:4" x14ac:dyDescent="0.3">
      <c r="B38" s="1411" t="s">
        <v>754</v>
      </c>
      <c r="D38" s="1392">
        <v>30</v>
      </c>
    </row>
    <row r="39" spans="2:4" x14ac:dyDescent="0.3">
      <c r="B39" s="1409" t="s">
        <v>740</v>
      </c>
      <c r="D39" s="1392">
        <v>31</v>
      </c>
    </row>
    <row r="40" spans="2:4" x14ac:dyDescent="0.3">
      <c r="B40" s="1409" t="s">
        <v>43</v>
      </c>
      <c r="D40" s="1392">
        <v>32</v>
      </c>
    </row>
    <row r="41" spans="2:4" x14ac:dyDescent="0.3">
      <c r="B41" s="1409" t="s">
        <v>741</v>
      </c>
      <c r="D41" s="1392">
        <v>33</v>
      </c>
    </row>
    <row r="42" spans="2:4" x14ac:dyDescent="0.3">
      <c r="B42" s="1409" t="s">
        <v>755</v>
      </c>
      <c r="D42" s="1392">
        <v>34</v>
      </c>
    </row>
    <row r="43" spans="2:4" x14ac:dyDescent="0.3">
      <c r="B43" s="1410" t="s">
        <v>824</v>
      </c>
      <c r="D43" s="1392">
        <v>35</v>
      </c>
    </row>
    <row r="44" spans="2:4" x14ac:dyDescent="0.3">
      <c r="D44" s="1392">
        <v>36</v>
      </c>
    </row>
    <row r="45" spans="2:4" x14ac:dyDescent="0.3">
      <c r="D45" s="1392">
        <v>37</v>
      </c>
    </row>
    <row r="46" spans="2:4" x14ac:dyDescent="0.3">
      <c r="D46" s="1392">
        <v>38</v>
      </c>
    </row>
    <row r="47" spans="2:4" x14ac:dyDescent="0.3">
      <c r="D47" s="1392">
        <v>39</v>
      </c>
    </row>
    <row r="48" spans="2:4" x14ac:dyDescent="0.3">
      <c r="D48" s="1392">
        <v>40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723F0-FD35-4760-BD23-24BFB11C8B21}">
  <sheetPr>
    <pageSetUpPr fitToPage="1"/>
  </sheetPr>
  <dimension ref="A1:O63"/>
  <sheetViews>
    <sheetView topLeftCell="A40" zoomScaleNormal="100" workbookViewId="0">
      <selection activeCell="B57" sqref="B57"/>
    </sheetView>
  </sheetViews>
  <sheetFormatPr defaultColWidth="10" defaultRowHeight="15" x14ac:dyDescent="0.2"/>
  <cols>
    <col min="1" max="1" width="6.125" style="24" customWidth="1"/>
    <col min="2" max="2" width="43.5" style="24" customWidth="1"/>
    <col min="3" max="14" width="6.625" style="24" customWidth="1"/>
    <col min="15" max="15" width="8.75" style="24" customWidth="1"/>
    <col min="16" max="16384" width="10" style="24"/>
  </cols>
  <sheetData>
    <row r="1" spans="1:15" ht="15" customHeight="1" x14ac:dyDescent="0.25">
      <c r="A1" s="51" t="s">
        <v>702</v>
      </c>
      <c r="B1" s="132"/>
      <c r="C1" s="132"/>
      <c r="D1" s="132"/>
      <c r="E1" s="132"/>
      <c r="F1" s="132"/>
      <c r="G1" s="132"/>
      <c r="H1" s="132"/>
      <c r="I1" s="132"/>
      <c r="J1" s="132"/>
      <c r="K1" s="132"/>
    </row>
    <row r="2" spans="1:15" s="54" customFormat="1" ht="13.35" customHeight="1" x14ac:dyDescent="0.2">
      <c r="A2" s="5" t="s">
        <v>2</v>
      </c>
      <c r="B2" s="218"/>
      <c r="C2" s="218"/>
      <c r="D2" s="218"/>
      <c r="E2" s="218"/>
      <c r="F2" s="218"/>
      <c r="G2" s="218"/>
      <c r="H2" s="218"/>
      <c r="I2" s="218"/>
      <c r="J2" s="133" t="s">
        <v>3</v>
      </c>
      <c r="K2" s="161"/>
      <c r="L2" s="161"/>
      <c r="M2" s="161"/>
      <c r="N2" s="161"/>
      <c r="O2" s="162"/>
    </row>
    <row r="3" spans="1:15" ht="13.35" customHeight="1" x14ac:dyDescent="0.2">
      <c r="A3" s="5" t="s">
        <v>1893</v>
      </c>
      <c r="B3" s="132"/>
      <c r="C3" s="132"/>
      <c r="D3" s="132"/>
      <c r="E3" s="132"/>
      <c r="F3" s="132"/>
      <c r="G3" s="132"/>
      <c r="H3" s="132"/>
      <c r="I3" s="132"/>
      <c r="J3" s="135">
        <f>+'Sch A'!$A$6</f>
        <v>0</v>
      </c>
      <c r="K3" s="136"/>
      <c r="L3" s="136"/>
      <c r="M3" s="136"/>
      <c r="N3" s="136"/>
      <c r="O3" s="137"/>
    </row>
    <row r="4" spans="1:15" ht="13.35" customHeight="1" x14ac:dyDescent="0.2">
      <c r="A4" s="160"/>
      <c r="J4" s="138" t="s">
        <v>4</v>
      </c>
      <c r="K4" s="54"/>
      <c r="M4" s="54"/>
      <c r="O4" s="139"/>
    </row>
    <row r="5" spans="1:15" ht="13.35" customHeight="1" x14ac:dyDescent="0.2">
      <c r="J5" s="140" t="s">
        <v>5</v>
      </c>
      <c r="K5" s="118"/>
      <c r="L5" s="240">
        <f>+'Sch A'!$F$12</f>
        <v>0</v>
      </c>
      <c r="M5" s="241" t="s">
        <v>6</v>
      </c>
      <c r="N5" s="118"/>
      <c r="O5" s="242">
        <f>+'Sch A'!$H$12</f>
        <v>0</v>
      </c>
    </row>
    <row r="6" spans="1:15" ht="13.35" customHeight="1" x14ac:dyDescent="0.2"/>
    <row r="7" spans="1:15" ht="15.75" customHeight="1" x14ac:dyDescent="0.2">
      <c r="A7" s="1486" t="s">
        <v>20</v>
      </c>
      <c r="B7" s="109"/>
      <c r="C7" s="109"/>
      <c r="D7" s="109"/>
      <c r="E7" s="109"/>
      <c r="F7" s="109"/>
      <c r="G7" s="109"/>
      <c r="H7" s="109"/>
      <c r="I7" s="109"/>
      <c r="J7" s="109"/>
      <c r="K7" s="109"/>
      <c r="L7" s="109"/>
      <c r="M7" s="109"/>
      <c r="N7" s="109"/>
      <c r="O7" s="109"/>
    </row>
    <row r="8" spans="1:15" s="106" customFormat="1" ht="11.45" customHeight="1" x14ac:dyDescent="0.2">
      <c r="A8" s="243" t="s">
        <v>558</v>
      </c>
      <c r="B8" s="244" t="s">
        <v>703</v>
      </c>
      <c r="C8" s="245" t="s">
        <v>704</v>
      </c>
      <c r="D8" s="245" t="s">
        <v>705</v>
      </c>
      <c r="E8" s="245" t="s">
        <v>706</v>
      </c>
      <c r="F8" s="245" t="s">
        <v>707</v>
      </c>
      <c r="G8" s="245" t="s">
        <v>708</v>
      </c>
      <c r="H8" s="245" t="s">
        <v>709</v>
      </c>
      <c r="I8" s="245" t="s">
        <v>710</v>
      </c>
      <c r="J8" s="245" t="s">
        <v>711</v>
      </c>
      <c r="K8" s="245" t="s">
        <v>712</v>
      </c>
      <c r="L8" s="245" t="s">
        <v>713</v>
      </c>
      <c r="M8" s="245" t="s">
        <v>714</v>
      </c>
      <c r="N8" s="245" t="s">
        <v>715</v>
      </c>
      <c r="O8" s="245" t="s">
        <v>716</v>
      </c>
    </row>
    <row r="9" spans="1:15" x14ac:dyDescent="0.2">
      <c r="A9" s="152" t="s">
        <v>562</v>
      </c>
      <c r="B9" s="47" t="s">
        <v>563</v>
      </c>
      <c r="C9" s="247"/>
      <c r="D9" s="247"/>
      <c r="E9" s="247"/>
      <c r="F9" s="247"/>
      <c r="G9" s="247"/>
      <c r="H9" s="247"/>
      <c r="I9" s="247"/>
      <c r="J9" s="247"/>
      <c r="K9" s="247"/>
      <c r="L9" s="247"/>
      <c r="M9" s="247"/>
      <c r="N9" s="247"/>
      <c r="O9" s="248">
        <f t="shared" ref="O9:O32" si="0">SUM(C9:N9)</f>
        <v>0</v>
      </c>
    </row>
    <row r="10" spans="1:15" x14ac:dyDescent="0.2">
      <c r="A10" s="152" t="s">
        <v>564</v>
      </c>
      <c r="B10" s="47" t="s">
        <v>563</v>
      </c>
      <c r="C10" s="247"/>
      <c r="D10" s="247"/>
      <c r="E10" s="247"/>
      <c r="F10" s="247"/>
      <c r="G10" s="247"/>
      <c r="H10" s="247"/>
      <c r="I10" s="247"/>
      <c r="J10" s="247"/>
      <c r="K10" s="247"/>
      <c r="L10" s="247"/>
      <c r="M10" s="247"/>
      <c r="N10" s="247"/>
      <c r="O10" s="248">
        <f t="shared" si="0"/>
        <v>0</v>
      </c>
    </row>
    <row r="11" spans="1:15" x14ac:dyDescent="0.2">
      <c r="A11" s="152" t="s">
        <v>565</v>
      </c>
      <c r="B11" s="47" t="s">
        <v>563</v>
      </c>
      <c r="C11" s="247"/>
      <c r="D11" s="247"/>
      <c r="E11" s="247"/>
      <c r="F11" s="247"/>
      <c r="G11" s="247"/>
      <c r="H11" s="247"/>
      <c r="I11" s="247"/>
      <c r="J11" s="247"/>
      <c r="K11" s="247"/>
      <c r="L11" s="247"/>
      <c r="M11" s="247"/>
      <c r="N11" s="247"/>
      <c r="O11" s="248">
        <f t="shared" si="0"/>
        <v>0</v>
      </c>
    </row>
    <row r="12" spans="1:15" x14ac:dyDescent="0.2">
      <c r="A12" s="152" t="s">
        <v>566</v>
      </c>
      <c r="B12" s="47" t="s">
        <v>563</v>
      </c>
      <c r="C12" s="247"/>
      <c r="D12" s="247"/>
      <c r="E12" s="247"/>
      <c r="F12" s="247"/>
      <c r="G12" s="247"/>
      <c r="H12" s="247"/>
      <c r="I12" s="247"/>
      <c r="J12" s="247"/>
      <c r="K12" s="247"/>
      <c r="L12" s="247"/>
      <c r="M12" s="247"/>
      <c r="N12" s="247"/>
      <c r="O12" s="248">
        <f t="shared" si="0"/>
        <v>0</v>
      </c>
    </row>
    <row r="13" spans="1:15" x14ac:dyDescent="0.2">
      <c r="A13" s="152" t="s">
        <v>567</v>
      </c>
      <c r="B13" s="47" t="s">
        <v>563</v>
      </c>
      <c r="C13" s="247"/>
      <c r="D13" s="247"/>
      <c r="E13" s="247"/>
      <c r="F13" s="247"/>
      <c r="G13" s="247"/>
      <c r="H13" s="247"/>
      <c r="I13" s="247"/>
      <c r="J13" s="247"/>
      <c r="K13" s="247"/>
      <c r="L13" s="247"/>
      <c r="M13" s="247"/>
      <c r="N13" s="247"/>
      <c r="O13" s="248">
        <f t="shared" si="0"/>
        <v>0</v>
      </c>
    </row>
    <row r="14" spans="1:15" x14ac:dyDescent="0.2">
      <c r="A14" s="152" t="s">
        <v>568</v>
      </c>
      <c r="B14" s="47" t="s">
        <v>569</v>
      </c>
      <c r="C14" s="247"/>
      <c r="D14" s="247"/>
      <c r="E14" s="247"/>
      <c r="F14" s="247"/>
      <c r="G14" s="247"/>
      <c r="H14" s="247"/>
      <c r="I14" s="247"/>
      <c r="J14" s="247"/>
      <c r="K14" s="247"/>
      <c r="L14" s="247"/>
      <c r="M14" s="247"/>
      <c r="N14" s="247"/>
      <c r="O14" s="248">
        <f t="shared" si="0"/>
        <v>0</v>
      </c>
    </row>
    <row r="15" spans="1:15" x14ac:dyDescent="0.2">
      <c r="A15" s="152" t="s">
        <v>570</v>
      </c>
      <c r="B15" s="47" t="s">
        <v>571</v>
      </c>
      <c r="C15" s="247"/>
      <c r="D15" s="247"/>
      <c r="E15" s="247"/>
      <c r="F15" s="247"/>
      <c r="G15" s="247"/>
      <c r="H15" s="247"/>
      <c r="I15" s="247"/>
      <c r="J15" s="247"/>
      <c r="K15" s="247"/>
      <c r="L15" s="247"/>
      <c r="M15" s="247"/>
      <c r="N15" s="247"/>
      <c r="O15" s="248">
        <f t="shared" si="0"/>
        <v>0</v>
      </c>
    </row>
    <row r="16" spans="1:15" x14ac:dyDescent="0.2">
      <c r="A16" s="152" t="s">
        <v>572</v>
      </c>
      <c r="B16" s="47" t="s">
        <v>573</v>
      </c>
      <c r="C16" s="247"/>
      <c r="D16" s="247"/>
      <c r="E16" s="247"/>
      <c r="F16" s="247"/>
      <c r="G16" s="247"/>
      <c r="H16" s="247"/>
      <c r="I16" s="247"/>
      <c r="J16" s="247"/>
      <c r="K16" s="247"/>
      <c r="L16" s="247"/>
      <c r="M16" s="247"/>
      <c r="N16" s="247"/>
      <c r="O16" s="248">
        <f t="shared" si="0"/>
        <v>0</v>
      </c>
    </row>
    <row r="17" spans="1:15" x14ac:dyDescent="0.2">
      <c r="A17" s="152" t="s">
        <v>574</v>
      </c>
      <c r="B17" s="47" t="s">
        <v>575</v>
      </c>
      <c r="C17" s="247"/>
      <c r="D17" s="247"/>
      <c r="E17" s="247"/>
      <c r="F17" s="247"/>
      <c r="G17" s="247"/>
      <c r="H17" s="247"/>
      <c r="I17" s="247"/>
      <c r="J17" s="247"/>
      <c r="K17" s="247"/>
      <c r="L17" s="247"/>
      <c r="M17" s="247"/>
      <c r="N17" s="247"/>
      <c r="O17" s="248">
        <f t="shared" si="0"/>
        <v>0</v>
      </c>
    </row>
    <row r="18" spans="1:15" x14ac:dyDescent="0.2">
      <c r="A18" s="152" t="s">
        <v>576</v>
      </c>
      <c r="B18" s="47" t="s">
        <v>577</v>
      </c>
      <c r="C18" s="247"/>
      <c r="D18" s="247"/>
      <c r="E18" s="247"/>
      <c r="F18" s="247"/>
      <c r="G18" s="247"/>
      <c r="H18" s="247"/>
      <c r="I18" s="247"/>
      <c r="J18" s="247"/>
      <c r="K18" s="247"/>
      <c r="L18" s="247"/>
      <c r="M18" s="247"/>
      <c r="N18" s="247"/>
      <c r="O18" s="248">
        <f t="shared" si="0"/>
        <v>0</v>
      </c>
    </row>
    <row r="19" spans="1:15" x14ac:dyDescent="0.2">
      <c r="A19" s="152" t="s">
        <v>578</v>
      </c>
      <c r="B19" s="47" t="s">
        <v>575</v>
      </c>
      <c r="C19" s="247"/>
      <c r="D19" s="247"/>
      <c r="E19" s="247"/>
      <c r="F19" s="247"/>
      <c r="G19" s="247"/>
      <c r="H19" s="247"/>
      <c r="I19" s="247"/>
      <c r="J19" s="247"/>
      <c r="K19" s="247"/>
      <c r="L19" s="247"/>
      <c r="M19" s="247"/>
      <c r="N19" s="247"/>
      <c r="O19" s="248">
        <f t="shared" si="0"/>
        <v>0</v>
      </c>
    </row>
    <row r="20" spans="1:15" x14ac:dyDescent="0.2">
      <c r="A20" s="152" t="s">
        <v>579</v>
      </c>
      <c r="B20" s="47" t="s">
        <v>577</v>
      </c>
      <c r="C20" s="247"/>
      <c r="D20" s="247"/>
      <c r="E20" s="247"/>
      <c r="F20" s="247"/>
      <c r="G20" s="247"/>
      <c r="H20" s="247"/>
      <c r="I20" s="247"/>
      <c r="J20" s="247"/>
      <c r="K20" s="247"/>
      <c r="L20" s="247"/>
      <c r="M20" s="247"/>
      <c r="N20" s="247"/>
      <c r="O20" s="248">
        <f t="shared" si="0"/>
        <v>0</v>
      </c>
    </row>
    <row r="21" spans="1:15" x14ac:dyDescent="0.2">
      <c r="A21" s="152" t="s">
        <v>580</v>
      </c>
      <c r="B21" s="47" t="s">
        <v>575</v>
      </c>
      <c r="C21" s="247"/>
      <c r="D21" s="247"/>
      <c r="E21" s="247"/>
      <c r="F21" s="247"/>
      <c r="G21" s="247"/>
      <c r="H21" s="247"/>
      <c r="I21" s="247"/>
      <c r="J21" s="247"/>
      <c r="K21" s="247"/>
      <c r="L21" s="247"/>
      <c r="M21" s="247"/>
      <c r="N21" s="247"/>
      <c r="O21" s="248">
        <f t="shared" si="0"/>
        <v>0</v>
      </c>
    </row>
    <row r="22" spans="1:15" x14ac:dyDescent="0.2">
      <c r="A22" s="152" t="s">
        <v>581</v>
      </c>
      <c r="B22" s="47" t="s">
        <v>577</v>
      </c>
      <c r="C22" s="247"/>
      <c r="D22" s="247"/>
      <c r="E22" s="247"/>
      <c r="F22" s="247"/>
      <c r="G22" s="247"/>
      <c r="H22" s="247"/>
      <c r="I22" s="247"/>
      <c r="J22" s="247"/>
      <c r="K22" s="247"/>
      <c r="L22" s="247"/>
      <c r="M22" s="247"/>
      <c r="N22" s="247"/>
      <c r="O22" s="248">
        <f t="shared" si="0"/>
        <v>0</v>
      </c>
    </row>
    <row r="23" spans="1:15" x14ac:dyDescent="0.2">
      <c r="A23" s="152" t="s">
        <v>582</v>
      </c>
      <c r="B23" s="47" t="s">
        <v>575</v>
      </c>
      <c r="C23" s="247"/>
      <c r="D23" s="247"/>
      <c r="E23" s="247"/>
      <c r="F23" s="247"/>
      <c r="G23" s="247"/>
      <c r="H23" s="247"/>
      <c r="I23" s="247"/>
      <c r="J23" s="247"/>
      <c r="K23" s="247"/>
      <c r="L23" s="247"/>
      <c r="M23" s="247"/>
      <c r="N23" s="247"/>
      <c r="O23" s="248">
        <f t="shared" si="0"/>
        <v>0</v>
      </c>
    </row>
    <row r="24" spans="1:15" x14ac:dyDescent="0.2">
      <c r="A24" s="152" t="s">
        <v>583</v>
      </c>
      <c r="B24" s="47" t="s">
        <v>577</v>
      </c>
      <c r="C24" s="247"/>
      <c r="D24" s="247"/>
      <c r="E24" s="247"/>
      <c r="F24" s="247"/>
      <c r="G24" s="247"/>
      <c r="H24" s="247"/>
      <c r="I24" s="247"/>
      <c r="J24" s="247"/>
      <c r="K24" s="247"/>
      <c r="L24" s="247"/>
      <c r="M24" s="247"/>
      <c r="N24" s="247"/>
      <c r="O24" s="248">
        <f t="shared" si="0"/>
        <v>0</v>
      </c>
    </row>
    <row r="25" spans="1:15" x14ac:dyDescent="0.2">
      <c r="A25" s="152" t="s">
        <v>584</v>
      </c>
      <c r="B25" s="47" t="s">
        <v>585</v>
      </c>
      <c r="C25" s="247"/>
      <c r="D25" s="247"/>
      <c r="E25" s="247"/>
      <c r="F25" s="247"/>
      <c r="G25" s="247"/>
      <c r="H25" s="247"/>
      <c r="I25" s="247"/>
      <c r="J25" s="247"/>
      <c r="K25" s="247"/>
      <c r="L25" s="247"/>
      <c r="M25" s="247"/>
      <c r="N25" s="247"/>
      <c r="O25" s="248">
        <f t="shared" si="0"/>
        <v>0</v>
      </c>
    </row>
    <row r="26" spans="1:15" x14ac:dyDescent="0.2">
      <c r="A26" s="152" t="s">
        <v>586</v>
      </c>
      <c r="B26" s="47" t="s">
        <v>587</v>
      </c>
      <c r="C26" s="247"/>
      <c r="D26" s="247"/>
      <c r="E26" s="247"/>
      <c r="F26" s="247"/>
      <c r="G26" s="247"/>
      <c r="H26" s="247"/>
      <c r="I26" s="247"/>
      <c r="J26" s="247"/>
      <c r="K26" s="247"/>
      <c r="L26" s="247"/>
      <c r="M26" s="247"/>
      <c r="N26" s="247"/>
      <c r="O26" s="248">
        <f t="shared" si="0"/>
        <v>0</v>
      </c>
    </row>
    <row r="27" spans="1:15" x14ac:dyDescent="0.2">
      <c r="A27" s="152" t="s">
        <v>588</v>
      </c>
      <c r="B27" s="47" t="s">
        <v>585</v>
      </c>
      <c r="C27" s="247"/>
      <c r="D27" s="247"/>
      <c r="E27" s="247"/>
      <c r="F27" s="247"/>
      <c r="G27" s="247"/>
      <c r="H27" s="247"/>
      <c r="I27" s="247"/>
      <c r="J27" s="247"/>
      <c r="K27" s="247"/>
      <c r="L27" s="247"/>
      <c r="M27" s="247"/>
      <c r="N27" s="247"/>
      <c r="O27" s="248">
        <f t="shared" si="0"/>
        <v>0</v>
      </c>
    </row>
    <row r="28" spans="1:15" x14ac:dyDescent="0.2">
      <c r="A28" s="152" t="s">
        <v>589</v>
      </c>
      <c r="B28" s="47" t="s">
        <v>587</v>
      </c>
      <c r="C28" s="247"/>
      <c r="D28" s="247"/>
      <c r="E28" s="247"/>
      <c r="F28" s="247"/>
      <c r="G28" s="247"/>
      <c r="H28" s="247"/>
      <c r="I28" s="247"/>
      <c r="J28" s="247"/>
      <c r="K28" s="247"/>
      <c r="L28" s="247"/>
      <c r="M28" s="247"/>
      <c r="N28" s="247"/>
      <c r="O28" s="248">
        <f t="shared" si="0"/>
        <v>0</v>
      </c>
    </row>
    <row r="29" spans="1:15" x14ac:dyDescent="0.2">
      <c r="A29" s="152" t="s">
        <v>590</v>
      </c>
      <c r="B29" s="47" t="s">
        <v>585</v>
      </c>
      <c r="C29" s="247"/>
      <c r="D29" s="247"/>
      <c r="E29" s="247"/>
      <c r="F29" s="247"/>
      <c r="G29" s="247"/>
      <c r="H29" s="247"/>
      <c r="I29" s="247"/>
      <c r="J29" s="247"/>
      <c r="K29" s="247"/>
      <c r="L29" s="247"/>
      <c r="M29" s="247"/>
      <c r="N29" s="247"/>
      <c r="O29" s="248">
        <f t="shared" si="0"/>
        <v>0</v>
      </c>
    </row>
    <row r="30" spans="1:15" x14ac:dyDescent="0.2">
      <c r="A30" s="152" t="s">
        <v>591</v>
      </c>
      <c r="B30" s="47" t="s">
        <v>587</v>
      </c>
      <c r="C30" s="247"/>
      <c r="D30" s="247"/>
      <c r="E30" s="247"/>
      <c r="F30" s="247"/>
      <c r="G30" s="247"/>
      <c r="H30" s="247"/>
      <c r="I30" s="247"/>
      <c r="J30" s="247"/>
      <c r="K30" s="247"/>
      <c r="L30" s="247"/>
      <c r="M30" s="247"/>
      <c r="N30" s="247"/>
      <c r="O30" s="248">
        <f t="shared" si="0"/>
        <v>0</v>
      </c>
    </row>
    <row r="31" spans="1:15" x14ac:dyDescent="0.2">
      <c r="A31" s="152" t="s">
        <v>592</v>
      </c>
      <c r="B31" s="47" t="s">
        <v>585</v>
      </c>
      <c r="C31" s="247"/>
      <c r="D31" s="247"/>
      <c r="E31" s="247"/>
      <c r="F31" s="247"/>
      <c r="G31" s="247"/>
      <c r="H31" s="247"/>
      <c r="I31" s="247"/>
      <c r="J31" s="247"/>
      <c r="K31" s="247"/>
      <c r="L31" s="247"/>
      <c r="M31" s="247"/>
      <c r="N31" s="247"/>
      <c r="O31" s="248">
        <f t="shared" si="0"/>
        <v>0</v>
      </c>
    </row>
    <row r="32" spans="1:15" x14ac:dyDescent="0.2">
      <c r="A32" s="152" t="s">
        <v>593</v>
      </c>
      <c r="B32" s="47" t="s">
        <v>587</v>
      </c>
      <c r="C32" s="247"/>
      <c r="D32" s="247"/>
      <c r="E32" s="247"/>
      <c r="F32" s="247"/>
      <c r="G32" s="247"/>
      <c r="H32" s="247"/>
      <c r="I32" s="247"/>
      <c r="J32" s="247"/>
      <c r="K32" s="247"/>
      <c r="L32" s="247"/>
      <c r="M32" s="247"/>
      <c r="N32" s="247"/>
      <c r="O32" s="248">
        <f t="shared" si="0"/>
        <v>0</v>
      </c>
    </row>
    <row r="33" spans="1:15" x14ac:dyDescent="0.2">
      <c r="A33" s="152" t="s">
        <v>594</v>
      </c>
      <c r="B33" s="47" t="s">
        <v>595</v>
      </c>
      <c r="C33" s="247"/>
      <c r="D33" s="247"/>
      <c r="E33" s="247"/>
      <c r="F33" s="247"/>
      <c r="G33" s="247"/>
      <c r="H33" s="247"/>
      <c r="I33" s="247"/>
      <c r="J33" s="247"/>
      <c r="K33" s="247"/>
      <c r="L33" s="247"/>
      <c r="M33" s="247"/>
      <c r="N33" s="247"/>
      <c r="O33" s="248">
        <f t="shared" ref="O33:O58" si="1">SUM(C33:N33)</f>
        <v>0</v>
      </c>
    </row>
    <row r="34" spans="1:15" x14ac:dyDescent="0.2">
      <c r="A34" s="152" t="s">
        <v>596</v>
      </c>
      <c r="B34" s="47" t="s">
        <v>597</v>
      </c>
      <c r="C34" s="247"/>
      <c r="D34" s="247"/>
      <c r="E34" s="247"/>
      <c r="F34" s="247"/>
      <c r="G34" s="247"/>
      <c r="H34" s="247"/>
      <c r="I34" s="247"/>
      <c r="J34" s="247"/>
      <c r="K34" s="247"/>
      <c r="L34" s="247"/>
      <c r="M34" s="247"/>
      <c r="N34" s="247"/>
      <c r="O34" s="248">
        <f t="shared" si="1"/>
        <v>0</v>
      </c>
    </row>
    <row r="35" spans="1:15" x14ac:dyDescent="0.2">
      <c r="A35" s="152" t="s">
        <v>598</v>
      </c>
      <c r="B35" s="47" t="s">
        <v>595</v>
      </c>
      <c r="C35" s="247"/>
      <c r="D35" s="247"/>
      <c r="E35" s="247"/>
      <c r="F35" s="247"/>
      <c r="G35" s="247"/>
      <c r="H35" s="247"/>
      <c r="I35" s="247"/>
      <c r="J35" s="247"/>
      <c r="K35" s="247"/>
      <c r="L35" s="247"/>
      <c r="M35" s="247"/>
      <c r="N35" s="247"/>
      <c r="O35" s="248">
        <f t="shared" si="1"/>
        <v>0</v>
      </c>
    </row>
    <row r="36" spans="1:15" x14ac:dyDescent="0.2">
      <c r="A36" s="152" t="s">
        <v>599</v>
      </c>
      <c r="B36" s="47" t="s">
        <v>597</v>
      </c>
      <c r="C36" s="247"/>
      <c r="D36" s="247"/>
      <c r="E36" s="247"/>
      <c r="F36" s="247"/>
      <c r="G36" s="247"/>
      <c r="H36" s="247"/>
      <c r="I36" s="247"/>
      <c r="J36" s="247"/>
      <c r="K36" s="247"/>
      <c r="L36" s="247"/>
      <c r="M36" s="247"/>
      <c r="N36" s="247"/>
      <c r="O36" s="248">
        <f t="shared" si="1"/>
        <v>0</v>
      </c>
    </row>
    <row r="37" spans="1:15" x14ac:dyDescent="0.2">
      <c r="A37" s="152" t="s">
        <v>600</v>
      </c>
      <c r="B37" s="47" t="s">
        <v>595</v>
      </c>
      <c r="C37" s="247"/>
      <c r="D37" s="247"/>
      <c r="E37" s="247"/>
      <c r="F37" s="247"/>
      <c r="G37" s="247"/>
      <c r="H37" s="247"/>
      <c r="I37" s="247"/>
      <c r="J37" s="247"/>
      <c r="K37" s="247"/>
      <c r="L37" s="247"/>
      <c r="M37" s="247"/>
      <c r="N37" s="247"/>
      <c r="O37" s="248">
        <f t="shared" si="1"/>
        <v>0</v>
      </c>
    </row>
    <row r="38" spans="1:15" x14ac:dyDescent="0.2">
      <c r="A38" s="152" t="s">
        <v>601</v>
      </c>
      <c r="B38" s="47" t="s">
        <v>597</v>
      </c>
      <c r="C38" s="247"/>
      <c r="D38" s="247"/>
      <c r="E38" s="247"/>
      <c r="F38" s="247"/>
      <c r="G38" s="247"/>
      <c r="H38" s="247"/>
      <c r="I38" s="247"/>
      <c r="J38" s="247"/>
      <c r="K38" s="247"/>
      <c r="L38" s="247"/>
      <c r="M38" s="247"/>
      <c r="N38" s="247"/>
      <c r="O38" s="248">
        <f t="shared" si="1"/>
        <v>0</v>
      </c>
    </row>
    <row r="39" spans="1:15" x14ac:dyDescent="0.2">
      <c r="A39" s="152" t="s">
        <v>602</v>
      </c>
      <c r="B39" s="47" t="s">
        <v>595</v>
      </c>
      <c r="C39" s="247"/>
      <c r="D39" s="247"/>
      <c r="E39" s="247"/>
      <c r="F39" s="247"/>
      <c r="G39" s="247"/>
      <c r="H39" s="247"/>
      <c r="I39" s="247"/>
      <c r="J39" s="247"/>
      <c r="K39" s="247"/>
      <c r="L39" s="247"/>
      <c r="M39" s="247"/>
      <c r="N39" s="247"/>
      <c r="O39" s="248">
        <f t="shared" si="1"/>
        <v>0</v>
      </c>
    </row>
    <row r="40" spans="1:15" x14ac:dyDescent="0.2">
      <c r="A40" s="152" t="s">
        <v>603</v>
      </c>
      <c r="B40" s="47" t="s">
        <v>597</v>
      </c>
      <c r="C40" s="247"/>
      <c r="D40" s="247"/>
      <c r="E40" s="247"/>
      <c r="F40" s="247"/>
      <c r="G40" s="247"/>
      <c r="H40" s="247"/>
      <c r="I40" s="247"/>
      <c r="J40" s="247"/>
      <c r="K40" s="247"/>
      <c r="L40" s="247"/>
      <c r="M40" s="247"/>
      <c r="N40" s="247"/>
      <c r="O40" s="248">
        <f t="shared" si="1"/>
        <v>0</v>
      </c>
    </row>
    <row r="41" spans="1:15" x14ac:dyDescent="0.2">
      <c r="A41" s="152" t="s">
        <v>604</v>
      </c>
      <c r="B41" s="47" t="s">
        <v>595</v>
      </c>
      <c r="C41" s="247"/>
      <c r="D41" s="247"/>
      <c r="E41" s="247"/>
      <c r="F41" s="247"/>
      <c r="G41" s="247"/>
      <c r="H41" s="247"/>
      <c r="I41" s="247"/>
      <c r="J41" s="247"/>
      <c r="K41" s="247"/>
      <c r="L41" s="247"/>
      <c r="M41" s="247"/>
      <c r="N41" s="247"/>
      <c r="O41" s="248">
        <f t="shared" si="1"/>
        <v>0</v>
      </c>
    </row>
    <row r="42" spans="1:15" x14ac:dyDescent="0.2">
      <c r="A42" s="152" t="s">
        <v>605</v>
      </c>
      <c r="B42" s="47" t="s">
        <v>597</v>
      </c>
      <c r="C42" s="247"/>
      <c r="D42" s="247"/>
      <c r="E42" s="247"/>
      <c r="F42" s="247"/>
      <c r="G42" s="247"/>
      <c r="H42" s="247"/>
      <c r="I42" s="247"/>
      <c r="J42" s="247"/>
      <c r="K42" s="247"/>
      <c r="L42" s="247"/>
      <c r="M42" s="247"/>
      <c r="N42" s="247"/>
      <c r="O42" s="248">
        <f t="shared" si="1"/>
        <v>0</v>
      </c>
    </row>
    <row r="43" spans="1:15" x14ac:dyDescent="0.2">
      <c r="A43" s="152" t="s">
        <v>606</v>
      </c>
      <c r="B43" s="47" t="s">
        <v>607</v>
      </c>
      <c r="C43" s="247"/>
      <c r="D43" s="247"/>
      <c r="E43" s="247"/>
      <c r="F43" s="247"/>
      <c r="G43" s="247"/>
      <c r="H43" s="247"/>
      <c r="I43" s="247"/>
      <c r="J43" s="247"/>
      <c r="K43" s="247"/>
      <c r="L43" s="247"/>
      <c r="M43" s="247"/>
      <c r="N43" s="247"/>
      <c r="O43" s="248">
        <f t="shared" si="1"/>
        <v>0</v>
      </c>
    </row>
    <row r="44" spans="1:15" x14ac:dyDescent="0.2">
      <c r="A44" s="152" t="s">
        <v>608</v>
      </c>
      <c r="B44" s="47" t="s">
        <v>719</v>
      </c>
      <c r="C44" s="247"/>
      <c r="D44" s="247"/>
      <c r="E44" s="247"/>
      <c r="F44" s="247"/>
      <c r="G44" s="247"/>
      <c r="H44" s="247"/>
      <c r="I44" s="247"/>
      <c r="J44" s="247"/>
      <c r="K44" s="247"/>
      <c r="L44" s="247"/>
      <c r="M44" s="247"/>
      <c r="N44" s="247"/>
      <c r="O44" s="248">
        <f t="shared" si="1"/>
        <v>0</v>
      </c>
    </row>
    <row r="45" spans="1:15" x14ac:dyDescent="0.2">
      <c r="A45" s="152" t="s">
        <v>610</v>
      </c>
      <c r="B45" s="47" t="s">
        <v>607</v>
      </c>
      <c r="C45" s="247"/>
      <c r="D45" s="247"/>
      <c r="E45" s="247"/>
      <c r="F45" s="247"/>
      <c r="G45" s="247"/>
      <c r="H45" s="247"/>
      <c r="I45" s="247"/>
      <c r="J45" s="247"/>
      <c r="K45" s="247"/>
      <c r="L45" s="247"/>
      <c r="M45" s="247"/>
      <c r="N45" s="247"/>
      <c r="O45" s="248">
        <f t="shared" si="1"/>
        <v>0</v>
      </c>
    </row>
    <row r="46" spans="1:15" x14ac:dyDescent="0.2">
      <c r="A46" s="152" t="s">
        <v>611</v>
      </c>
      <c r="B46" s="47" t="s">
        <v>719</v>
      </c>
      <c r="C46" s="247"/>
      <c r="D46" s="247"/>
      <c r="E46" s="247"/>
      <c r="F46" s="247"/>
      <c r="G46" s="247"/>
      <c r="H46" s="247"/>
      <c r="I46" s="247"/>
      <c r="J46" s="247"/>
      <c r="K46" s="247"/>
      <c r="L46" s="247"/>
      <c r="M46" s="247"/>
      <c r="N46" s="247"/>
      <c r="O46" s="248">
        <f t="shared" si="1"/>
        <v>0</v>
      </c>
    </row>
    <row r="47" spans="1:15" x14ac:dyDescent="0.2">
      <c r="A47" s="152" t="s">
        <v>612</v>
      </c>
      <c r="B47" s="47" t="s">
        <v>613</v>
      </c>
      <c r="C47" s="247"/>
      <c r="D47" s="247"/>
      <c r="E47" s="247"/>
      <c r="F47" s="247"/>
      <c r="G47" s="247"/>
      <c r="H47" s="247"/>
      <c r="I47" s="247"/>
      <c r="J47" s="247"/>
      <c r="K47" s="247"/>
      <c r="L47" s="247"/>
      <c r="M47" s="247"/>
      <c r="N47" s="247"/>
      <c r="O47" s="248">
        <f t="shared" si="1"/>
        <v>0</v>
      </c>
    </row>
    <row r="48" spans="1:15" x14ac:dyDescent="0.2">
      <c r="A48" s="152" t="s">
        <v>614</v>
      </c>
      <c r="B48" s="47" t="s">
        <v>615</v>
      </c>
      <c r="C48" s="247"/>
      <c r="D48" s="247"/>
      <c r="E48" s="247"/>
      <c r="F48" s="247"/>
      <c r="G48" s="247"/>
      <c r="H48" s="247"/>
      <c r="I48" s="247"/>
      <c r="J48" s="247"/>
      <c r="K48" s="247"/>
      <c r="L48" s="247"/>
      <c r="M48" s="247"/>
      <c r="N48" s="247"/>
      <c r="O48" s="248">
        <f t="shared" si="1"/>
        <v>0</v>
      </c>
    </row>
    <row r="49" spans="1:15" x14ac:dyDescent="0.2">
      <c r="A49" s="152" t="s">
        <v>616</v>
      </c>
      <c r="B49" s="47" t="s">
        <v>613</v>
      </c>
      <c r="C49" s="247"/>
      <c r="D49" s="247"/>
      <c r="E49" s="247"/>
      <c r="F49" s="247"/>
      <c r="G49" s="247"/>
      <c r="H49" s="247"/>
      <c r="I49" s="247"/>
      <c r="J49" s="247"/>
      <c r="K49" s="247"/>
      <c r="L49" s="247"/>
      <c r="M49" s="247"/>
      <c r="N49" s="247"/>
      <c r="O49" s="248">
        <f t="shared" si="1"/>
        <v>0</v>
      </c>
    </row>
    <row r="50" spans="1:15" x14ac:dyDescent="0.2">
      <c r="A50" s="152" t="s">
        <v>617</v>
      </c>
      <c r="B50" s="47" t="s">
        <v>615</v>
      </c>
      <c r="C50" s="247"/>
      <c r="D50" s="247"/>
      <c r="E50" s="247"/>
      <c r="F50" s="247"/>
      <c r="G50" s="247"/>
      <c r="H50" s="247"/>
      <c r="I50" s="247"/>
      <c r="J50" s="247"/>
      <c r="K50" s="247"/>
      <c r="L50" s="247"/>
      <c r="M50" s="247"/>
      <c r="N50" s="247"/>
      <c r="O50" s="248">
        <f t="shared" si="1"/>
        <v>0</v>
      </c>
    </row>
    <row r="51" spans="1:15" x14ac:dyDescent="0.2">
      <c r="A51" s="152" t="s">
        <v>618</v>
      </c>
      <c r="B51" s="47" t="s">
        <v>613</v>
      </c>
      <c r="C51" s="247"/>
      <c r="D51" s="247"/>
      <c r="E51" s="247"/>
      <c r="F51" s="247"/>
      <c r="G51" s="247"/>
      <c r="H51" s="247"/>
      <c r="I51" s="247"/>
      <c r="J51" s="247"/>
      <c r="K51" s="247"/>
      <c r="L51" s="247"/>
      <c r="M51" s="247"/>
      <c r="N51" s="247"/>
      <c r="O51" s="248">
        <f t="shared" si="1"/>
        <v>0</v>
      </c>
    </row>
    <row r="52" spans="1:15" x14ac:dyDescent="0.2">
      <c r="A52" s="152" t="s">
        <v>619</v>
      </c>
      <c r="B52" s="47" t="s">
        <v>615</v>
      </c>
      <c r="C52" s="247"/>
      <c r="D52" s="247"/>
      <c r="E52" s="247"/>
      <c r="F52" s="247"/>
      <c r="G52" s="247"/>
      <c r="H52" s="247"/>
      <c r="I52" s="247"/>
      <c r="J52" s="247"/>
      <c r="K52" s="247"/>
      <c r="L52" s="247"/>
      <c r="M52" s="247"/>
      <c r="N52" s="247"/>
      <c r="O52" s="248">
        <f t="shared" si="1"/>
        <v>0</v>
      </c>
    </row>
    <row r="53" spans="1:15" x14ac:dyDescent="0.2">
      <c r="A53" s="152" t="s">
        <v>620</v>
      </c>
      <c r="B53" s="47" t="s">
        <v>613</v>
      </c>
      <c r="C53" s="247"/>
      <c r="D53" s="247"/>
      <c r="E53" s="247"/>
      <c r="F53" s="247"/>
      <c r="G53" s="247"/>
      <c r="H53" s="247"/>
      <c r="I53" s="247"/>
      <c r="J53" s="247"/>
      <c r="K53" s="247"/>
      <c r="L53" s="247"/>
      <c r="M53" s="247"/>
      <c r="N53" s="247"/>
      <c r="O53" s="248">
        <f t="shared" si="1"/>
        <v>0</v>
      </c>
    </row>
    <row r="54" spans="1:15" x14ac:dyDescent="0.2">
      <c r="A54" s="152" t="s">
        <v>621</v>
      </c>
      <c r="B54" s="47" t="s">
        <v>615</v>
      </c>
      <c r="C54" s="247"/>
      <c r="D54" s="247"/>
      <c r="E54" s="247"/>
      <c r="F54" s="247"/>
      <c r="G54" s="247"/>
      <c r="H54" s="247"/>
      <c r="I54" s="247"/>
      <c r="J54" s="247"/>
      <c r="K54" s="247"/>
      <c r="L54" s="247"/>
      <c r="M54" s="247"/>
      <c r="N54" s="247"/>
      <c r="O54" s="248">
        <f t="shared" si="1"/>
        <v>0</v>
      </c>
    </row>
    <row r="55" spans="1:15" x14ac:dyDescent="0.2">
      <c r="A55" s="152" t="s">
        <v>622</v>
      </c>
      <c r="B55" s="47" t="s">
        <v>613</v>
      </c>
      <c r="C55" s="247"/>
      <c r="D55" s="247"/>
      <c r="E55" s="247"/>
      <c r="F55" s="247"/>
      <c r="G55" s="247"/>
      <c r="H55" s="247"/>
      <c r="I55" s="247"/>
      <c r="J55" s="247"/>
      <c r="K55" s="247"/>
      <c r="L55" s="247"/>
      <c r="M55" s="247"/>
      <c r="N55" s="247"/>
      <c r="O55" s="248">
        <f t="shared" si="1"/>
        <v>0</v>
      </c>
    </row>
    <row r="56" spans="1:15" x14ac:dyDescent="0.2">
      <c r="A56" s="152" t="s">
        <v>623</v>
      </c>
      <c r="B56" s="47" t="s">
        <v>615</v>
      </c>
      <c r="C56" s="247"/>
      <c r="D56" s="247"/>
      <c r="E56" s="247"/>
      <c r="F56" s="247"/>
      <c r="G56" s="247"/>
      <c r="H56" s="247"/>
      <c r="I56" s="247"/>
      <c r="J56" s="247"/>
      <c r="K56" s="247"/>
      <c r="L56" s="247"/>
      <c r="M56" s="247"/>
      <c r="N56" s="247"/>
      <c r="O56" s="248">
        <f t="shared" si="1"/>
        <v>0</v>
      </c>
    </row>
    <row r="57" spans="1:15" x14ac:dyDescent="0.2">
      <c r="A57" s="152"/>
      <c r="B57" s="1540" t="s">
        <v>2024</v>
      </c>
      <c r="C57" s="247"/>
      <c r="D57" s="247"/>
      <c r="E57" s="247"/>
      <c r="F57" s="247"/>
      <c r="G57" s="247"/>
      <c r="H57" s="247"/>
      <c r="I57" s="247"/>
      <c r="J57" s="247"/>
      <c r="K57" s="247"/>
      <c r="L57" s="247"/>
      <c r="M57" s="247"/>
      <c r="N57" s="247"/>
      <c r="O57" s="248">
        <f>SUM(C57:N57)</f>
        <v>0</v>
      </c>
    </row>
    <row r="58" spans="1:15" x14ac:dyDescent="0.2">
      <c r="A58" s="152" t="s">
        <v>625</v>
      </c>
      <c r="B58" s="47" t="s">
        <v>626</v>
      </c>
      <c r="C58" s="247"/>
      <c r="D58" s="247"/>
      <c r="E58" s="247"/>
      <c r="F58" s="247"/>
      <c r="G58" s="247"/>
      <c r="H58" s="247"/>
      <c r="I58" s="247"/>
      <c r="J58" s="247"/>
      <c r="K58" s="247"/>
      <c r="L58" s="247"/>
      <c r="M58" s="247"/>
      <c r="N58" s="247"/>
      <c r="O58" s="248">
        <f t="shared" si="1"/>
        <v>0</v>
      </c>
    </row>
    <row r="59" spans="1:15" x14ac:dyDescent="0.2">
      <c r="A59" s="152"/>
      <c r="B59" s="47" t="s">
        <v>720</v>
      </c>
      <c r="C59" s="247"/>
      <c r="D59" s="247"/>
      <c r="E59" s="247"/>
      <c r="F59" s="247"/>
      <c r="G59" s="247"/>
      <c r="H59" s="247"/>
      <c r="I59" s="247"/>
      <c r="J59" s="247"/>
      <c r="K59" s="247"/>
      <c r="L59" s="247"/>
      <c r="M59" s="247"/>
      <c r="N59" s="247"/>
      <c r="O59" s="248">
        <f>SUM(C59:N59)</f>
        <v>0</v>
      </c>
    </row>
    <row r="60" spans="1:15" ht="15.75" thickBot="1" x14ac:dyDescent="0.25">
      <c r="B60" s="250" t="s">
        <v>506</v>
      </c>
      <c r="C60" s="251">
        <f>SUM(C9:C59)</f>
        <v>0</v>
      </c>
      <c r="D60" s="251">
        <f t="shared" ref="D60:O60" si="2">SUM(D9:D59)</f>
        <v>0</v>
      </c>
      <c r="E60" s="251">
        <f t="shared" si="2"/>
        <v>0</v>
      </c>
      <c r="F60" s="251">
        <f t="shared" si="2"/>
        <v>0</v>
      </c>
      <c r="G60" s="251">
        <f t="shared" si="2"/>
        <v>0</v>
      </c>
      <c r="H60" s="251">
        <f t="shared" si="2"/>
        <v>0</v>
      </c>
      <c r="I60" s="251">
        <f t="shared" si="2"/>
        <v>0</v>
      </c>
      <c r="J60" s="251">
        <f t="shared" si="2"/>
        <v>0</v>
      </c>
      <c r="K60" s="251">
        <f t="shared" si="2"/>
        <v>0</v>
      </c>
      <c r="L60" s="251">
        <f t="shared" si="2"/>
        <v>0</v>
      </c>
      <c r="M60" s="251">
        <f t="shared" si="2"/>
        <v>0</v>
      </c>
      <c r="N60" s="251">
        <f t="shared" si="2"/>
        <v>0</v>
      </c>
      <c r="O60" s="251">
        <f t="shared" si="2"/>
        <v>0</v>
      </c>
    </row>
    <row r="61" spans="1:15" ht="15.75" thickTop="1" x14ac:dyDescent="0.2">
      <c r="A61" s="106"/>
      <c r="B61" s="106"/>
      <c r="C61" s="106"/>
      <c r="D61" s="106"/>
      <c r="E61" s="106"/>
      <c r="F61" s="106"/>
      <c r="G61" s="106"/>
      <c r="H61" s="106"/>
      <c r="I61" s="106"/>
      <c r="J61" s="106"/>
      <c r="K61" s="106"/>
      <c r="L61" s="106"/>
      <c r="M61" s="106"/>
      <c r="N61" s="106"/>
      <c r="O61" s="106"/>
    </row>
    <row r="63" spans="1:15" x14ac:dyDescent="0.2">
      <c r="A63" s="239"/>
      <c r="B63" s="106"/>
      <c r="C63" s="106"/>
      <c r="D63" s="106"/>
      <c r="E63" s="106"/>
      <c r="F63" s="106"/>
      <c r="G63" s="106"/>
      <c r="H63" s="106"/>
      <c r="I63" s="106"/>
      <c r="J63" s="106"/>
      <c r="K63" s="106"/>
      <c r="L63" s="106"/>
      <c r="M63" s="106"/>
      <c r="N63" s="106"/>
      <c r="O63" s="106"/>
    </row>
  </sheetData>
  <sheetProtection algorithmName="SHA-512" hashValue="dyfjIWvnpElxA/b54AUOoWAguC+36QONLws5DWwS0k8FQa69XEvx17ZpIVqcl3LlG65cKBf5G3eLfOqqFQrZ8Q==" saltValue="kXa4MbmxqXkbn/+6Avv5XQ==" spinCount="100000" sheet="1" objects="1" scenarios="1"/>
  <printOptions horizontalCentered="1"/>
  <pageMargins left="0.5" right="0.5" top="1" bottom="0.75" header="0.5" footer="0.5"/>
  <pageSetup scale="6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0DAE1-9D65-4604-A67C-3B7D0EFD0E64}">
  <sheetPr>
    <pageSetUpPr fitToPage="1"/>
  </sheetPr>
  <dimension ref="A1:O61"/>
  <sheetViews>
    <sheetView topLeftCell="A37" zoomScaleNormal="100" workbookViewId="0">
      <selection activeCell="B57" sqref="B57"/>
    </sheetView>
  </sheetViews>
  <sheetFormatPr defaultColWidth="10" defaultRowHeight="15" x14ac:dyDescent="0.2"/>
  <cols>
    <col min="1" max="1" width="6.125" style="24" customWidth="1"/>
    <col min="2" max="2" width="43.5" style="24" customWidth="1"/>
    <col min="3" max="14" width="6.625" style="24" customWidth="1"/>
    <col min="15" max="15" width="9.625" style="24" customWidth="1"/>
    <col min="16" max="16384" width="10" style="24"/>
  </cols>
  <sheetData>
    <row r="1" spans="1:15" ht="15" customHeight="1" x14ac:dyDescent="0.25">
      <c r="A1" s="51" t="s">
        <v>721</v>
      </c>
      <c r="B1" s="132"/>
      <c r="C1" s="132"/>
      <c r="D1" s="132"/>
      <c r="E1" s="132"/>
      <c r="F1" s="132"/>
      <c r="G1" s="132"/>
      <c r="H1" s="132"/>
      <c r="I1" s="132"/>
    </row>
    <row r="2" spans="1:15" s="54" customFormat="1" ht="13.35" customHeight="1" x14ac:dyDescent="0.2">
      <c r="A2" s="5" t="s">
        <v>2</v>
      </c>
      <c r="B2" s="218"/>
      <c r="C2" s="218"/>
      <c r="D2" s="218"/>
      <c r="E2" s="218"/>
      <c r="F2" s="218"/>
      <c r="G2" s="218"/>
      <c r="H2" s="218"/>
      <c r="I2" s="218"/>
      <c r="J2" s="41" t="s">
        <v>3</v>
      </c>
      <c r="K2" s="42"/>
      <c r="L2" s="42"/>
      <c r="M2" s="42"/>
      <c r="N2" s="42"/>
      <c r="O2" s="43"/>
    </row>
    <row r="3" spans="1:15" ht="13.35" customHeight="1" x14ac:dyDescent="0.2">
      <c r="A3" s="5" t="s">
        <v>1893</v>
      </c>
      <c r="B3" s="132"/>
      <c r="C3" s="132"/>
      <c r="D3" s="132"/>
      <c r="E3" s="132"/>
      <c r="F3" s="132"/>
      <c r="G3" s="132"/>
      <c r="H3" s="132"/>
      <c r="I3" s="132"/>
      <c r="J3" s="252">
        <f>+'Sch A'!$A$6</f>
        <v>0</v>
      </c>
      <c r="K3" s="253"/>
      <c r="L3" s="118"/>
      <c r="M3" s="253"/>
      <c r="N3" s="118"/>
      <c r="O3" s="254"/>
    </row>
    <row r="4" spans="1:15" ht="13.35" customHeight="1" x14ac:dyDescent="0.2">
      <c r="A4" s="160"/>
      <c r="J4" s="41" t="s">
        <v>4</v>
      </c>
      <c r="K4" s="42"/>
      <c r="L4" s="255"/>
      <c r="M4" s="42"/>
      <c r="N4" s="255"/>
      <c r="O4" s="43"/>
    </row>
    <row r="5" spans="1:15" ht="13.35" customHeight="1" x14ac:dyDescent="0.2">
      <c r="J5" s="15" t="s">
        <v>5</v>
      </c>
      <c r="K5" s="118"/>
      <c r="L5" s="242">
        <f>+'Sch A'!$F$12</f>
        <v>0</v>
      </c>
      <c r="M5" s="241" t="s">
        <v>6</v>
      </c>
      <c r="N5" s="118"/>
      <c r="O5" s="256">
        <f>+'Sch A'!$H$12</f>
        <v>0</v>
      </c>
    </row>
    <row r="6" spans="1:15" ht="13.35" customHeight="1" x14ac:dyDescent="0.2">
      <c r="J6" s="54"/>
      <c r="K6" s="257"/>
      <c r="L6" s="54"/>
      <c r="M6" s="54"/>
      <c r="N6" s="1635"/>
      <c r="O6" s="1635"/>
    </row>
    <row r="7" spans="1:15" ht="15.75" customHeight="1" x14ac:dyDescent="0.2">
      <c r="A7" s="219" t="s">
        <v>722</v>
      </c>
      <c r="B7" s="109"/>
      <c r="C7" s="109"/>
      <c r="D7" s="109"/>
      <c r="E7" s="109"/>
      <c r="F7" s="109"/>
      <c r="G7" s="109"/>
      <c r="H7" s="109"/>
      <c r="I7" s="109"/>
      <c r="J7" s="109"/>
      <c r="K7" s="109"/>
      <c r="L7" s="109"/>
      <c r="M7" s="109"/>
      <c r="N7" s="109"/>
      <c r="O7" s="220"/>
    </row>
    <row r="8" spans="1:15" s="106" customFormat="1" ht="12" x14ac:dyDescent="0.2">
      <c r="A8" s="243" t="s">
        <v>558</v>
      </c>
      <c r="B8" s="244" t="s">
        <v>703</v>
      </c>
      <c r="C8" s="245" t="s">
        <v>704</v>
      </c>
      <c r="D8" s="245" t="s">
        <v>705</v>
      </c>
      <c r="E8" s="245" t="s">
        <v>706</v>
      </c>
      <c r="F8" s="245" t="s">
        <v>707</v>
      </c>
      <c r="G8" s="245" t="s">
        <v>708</v>
      </c>
      <c r="H8" s="245" t="s">
        <v>709</v>
      </c>
      <c r="I8" s="245" t="s">
        <v>710</v>
      </c>
      <c r="J8" s="245" t="s">
        <v>711</v>
      </c>
      <c r="K8" s="245" t="s">
        <v>712</v>
      </c>
      <c r="L8" s="245" t="s">
        <v>713</v>
      </c>
      <c r="M8" s="245" t="s">
        <v>714</v>
      </c>
      <c r="N8" s="245" t="s">
        <v>715</v>
      </c>
      <c r="O8" s="245" t="s">
        <v>716</v>
      </c>
    </row>
    <row r="9" spans="1:15" x14ac:dyDescent="0.2">
      <c r="A9" s="152" t="s">
        <v>562</v>
      </c>
      <c r="B9" s="47" t="s">
        <v>563</v>
      </c>
      <c r="C9" s="232"/>
      <c r="D9" s="232"/>
      <c r="E9" s="232"/>
      <c r="F9" s="232"/>
      <c r="G9" s="232"/>
      <c r="H9" s="232"/>
      <c r="I9" s="232"/>
      <c r="J9" s="232"/>
      <c r="K9" s="232"/>
      <c r="L9" s="232"/>
      <c r="M9" s="232"/>
      <c r="N9" s="232"/>
      <c r="O9" s="233">
        <f t="shared" ref="O9:O59" si="0">SUM(C9:N9)</f>
        <v>0</v>
      </c>
    </row>
    <row r="10" spans="1:15" x14ac:dyDescent="0.2">
      <c r="A10" s="152" t="s">
        <v>564</v>
      </c>
      <c r="B10" s="47" t="s">
        <v>563</v>
      </c>
      <c r="C10" s="232"/>
      <c r="D10" s="232"/>
      <c r="E10" s="232"/>
      <c r="F10" s="232"/>
      <c r="G10" s="232"/>
      <c r="H10" s="232"/>
      <c r="I10" s="232"/>
      <c r="J10" s="232"/>
      <c r="K10" s="232"/>
      <c r="L10" s="232"/>
      <c r="M10" s="232"/>
      <c r="N10" s="232"/>
      <c r="O10" s="233">
        <f t="shared" si="0"/>
        <v>0</v>
      </c>
    </row>
    <row r="11" spans="1:15" x14ac:dyDescent="0.2">
      <c r="A11" s="152" t="s">
        <v>565</v>
      </c>
      <c r="B11" s="47" t="s">
        <v>563</v>
      </c>
      <c r="C11" s="232"/>
      <c r="D11" s="232"/>
      <c r="E11" s="232"/>
      <c r="F11" s="232"/>
      <c r="G11" s="232"/>
      <c r="H11" s="232"/>
      <c r="I11" s="232"/>
      <c r="J11" s="232"/>
      <c r="K11" s="232"/>
      <c r="L11" s="232"/>
      <c r="M11" s="232"/>
      <c r="N11" s="232"/>
      <c r="O11" s="233">
        <f t="shared" si="0"/>
        <v>0</v>
      </c>
    </row>
    <row r="12" spans="1:15" x14ac:dyDescent="0.2">
      <c r="A12" s="152" t="s">
        <v>566</v>
      </c>
      <c r="B12" s="47" t="s">
        <v>563</v>
      </c>
      <c r="C12" s="232"/>
      <c r="D12" s="232"/>
      <c r="E12" s="232"/>
      <c r="F12" s="232"/>
      <c r="G12" s="232"/>
      <c r="H12" s="232"/>
      <c r="I12" s="232"/>
      <c r="J12" s="232"/>
      <c r="K12" s="232"/>
      <c r="L12" s="232"/>
      <c r="M12" s="232"/>
      <c r="N12" s="232"/>
      <c r="O12" s="233">
        <f t="shared" si="0"/>
        <v>0</v>
      </c>
    </row>
    <row r="13" spans="1:15" x14ac:dyDescent="0.2">
      <c r="A13" s="152" t="s">
        <v>567</v>
      </c>
      <c r="B13" s="47" t="s">
        <v>563</v>
      </c>
      <c r="C13" s="232"/>
      <c r="D13" s="232"/>
      <c r="E13" s="232"/>
      <c r="F13" s="232"/>
      <c r="G13" s="232"/>
      <c r="H13" s="232"/>
      <c r="I13" s="232"/>
      <c r="J13" s="232"/>
      <c r="K13" s="232"/>
      <c r="L13" s="232"/>
      <c r="M13" s="232"/>
      <c r="N13" s="232"/>
      <c r="O13" s="233">
        <f t="shared" si="0"/>
        <v>0</v>
      </c>
    </row>
    <row r="14" spans="1:15" x14ac:dyDescent="0.2">
      <c r="A14" s="152" t="s">
        <v>568</v>
      </c>
      <c r="B14" s="47" t="s">
        <v>569</v>
      </c>
      <c r="C14" s="232"/>
      <c r="D14" s="232"/>
      <c r="E14" s="232"/>
      <c r="F14" s="232"/>
      <c r="G14" s="232"/>
      <c r="H14" s="232"/>
      <c r="I14" s="232"/>
      <c r="J14" s="232"/>
      <c r="K14" s="232"/>
      <c r="L14" s="232"/>
      <c r="M14" s="232"/>
      <c r="N14" s="232"/>
      <c r="O14" s="233">
        <f t="shared" si="0"/>
        <v>0</v>
      </c>
    </row>
    <row r="15" spans="1:15" x14ac:dyDescent="0.2">
      <c r="A15" s="152" t="s">
        <v>570</v>
      </c>
      <c r="B15" s="47" t="s">
        <v>571</v>
      </c>
      <c r="C15" s="232"/>
      <c r="D15" s="232"/>
      <c r="E15" s="232"/>
      <c r="F15" s="232"/>
      <c r="G15" s="232"/>
      <c r="H15" s="232"/>
      <c r="I15" s="232"/>
      <c r="J15" s="232"/>
      <c r="K15" s="232"/>
      <c r="L15" s="232"/>
      <c r="M15" s="232"/>
      <c r="N15" s="232"/>
      <c r="O15" s="233">
        <f t="shared" si="0"/>
        <v>0</v>
      </c>
    </row>
    <row r="16" spans="1:15" x14ac:dyDescent="0.2">
      <c r="A16" s="152" t="s">
        <v>572</v>
      </c>
      <c r="B16" s="47" t="s">
        <v>573</v>
      </c>
      <c r="C16" s="232"/>
      <c r="D16" s="232"/>
      <c r="E16" s="232"/>
      <c r="F16" s="232"/>
      <c r="G16" s="232"/>
      <c r="H16" s="232"/>
      <c r="I16" s="232"/>
      <c r="J16" s="232"/>
      <c r="K16" s="232"/>
      <c r="L16" s="232"/>
      <c r="M16" s="232"/>
      <c r="N16" s="232"/>
      <c r="O16" s="233">
        <f t="shared" si="0"/>
        <v>0</v>
      </c>
    </row>
    <row r="17" spans="1:15" x14ac:dyDescent="0.2">
      <c r="A17" s="152" t="s">
        <v>574</v>
      </c>
      <c r="B17" s="47" t="s">
        <v>575</v>
      </c>
      <c r="C17" s="232"/>
      <c r="D17" s="232"/>
      <c r="E17" s="232"/>
      <c r="F17" s="232"/>
      <c r="G17" s="232"/>
      <c r="H17" s="232"/>
      <c r="I17" s="232"/>
      <c r="J17" s="232"/>
      <c r="K17" s="232"/>
      <c r="L17" s="232"/>
      <c r="M17" s="232"/>
      <c r="N17" s="232"/>
      <c r="O17" s="233">
        <f t="shared" si="0"/>
        <v>0</v>
      </c>
    </row>
    <row r="18" spans="1:15" x14ac:dyDescent="0.2">
      <c r="A18" s="152" t="s">
        <v>576</v>
      </c>
      <c r="B18" s="47" t="s">
        <v>577</v>
      </c>
      <c r="C18" s="232"/>
      <c r="D18" s="232"/>
      <c r="E18" s="232"/>
      <c r="F18" s="232"/>
      <c r="G18" s="232"/>
      <c r="H18" s="232"/>
      <c r="I18" s="232"/>
      <c r="J18" s="232"/>
      <c r="K18" s="232"/>
      <c r="L18" s="232"/>
      <c r="M18" s="232"/>
      <c r="N18" s="232"/>
      <c r="O18" s="233">
        <f t="shared" si="0"/>
        <v>0</v>
      </c>
    </row>
    <row r="19" spans="1:15" x14ac:dyDescent="0.2">
      <c r="A19" s="152" t="s">
        <v>578</v>
      </c>
      <c r="B19" s="47" t="s">
        <v>575</v>
      </c>
      <c r="C19" s="232"/>
      <c r="D19" s="232"/>
      <c r="E19" s="232"/>
      <c r="F19" s="232"/>
      <c r="G19" s="232"/>
      <c r="H19" s="232"/>
      <c r="I19" s="232"/>
      <c r="J19" s="232"/>
      <c r="K19" s="232"/>
      <c r="L19" s="232"/>
      <c r="M19" s="232"/>
      <c r="N19" s="232"/>
      <c r="O19" s="233">
        <f t="shared" si="0"/>
        <v>0</v>
      </c>
    </row>
    <row r="20" spans="1:15" x14ac:dyDescent="0.2">
      <c r="A20" s="152" t="s">
        <v>579</v>
      </c>
      <c r="B20" s="47" t="s">
        <v>577</v>
      </c>
      <c r="C20" s="232"/>
      <c r="D20" s="232"/>
      <c r="E20" s="232"/>
      <c r="F20" s="232"/>
      <c r="G20" s="232"/>
      <c r="H20" s="232"/>
      <c r="I20" s="232"/>
      <c r="J20" s="232"/>
      <c r="K20" s="232"/>
      <c r="L20" s="232"/>
      <c r="M20" s="232"/>
      <c r="N20" s="232"/>
      <c r="O20" s="233">
        <f t="shared" si="0"/>
        <v>0</v>
      </c>
    </row>
    <row r="21" spans="1:15" x14ac:dyDescent="0.2">
      <c r="A21" s="152" t="s">
        <v>580</v>
      </c>
      <c r="B21" s="47" t="s">
        <v>575</v>
      </c>
      <c r="C21" s="232"/>
      <c r="D21" s="232"/>
      <c r="E21" s="232"/>
      <c r="F21" s="232"/>
      <c r="G21" s="232"/>
      <c r="H21" s="232"/>
      <c r="I21" s="232"/>
      <c r="J21" s="232"/>
      <c r="K21" s="232"/>
      <c r="L21" s="232"/>
      <c r="M21" s="232"/>
      <c r="N21" s="232"/>
      <c r="O21" s="233">
        <f t="shared" si="0"/>
        <v>0</v>
      </c>
    </row>
    <row r="22" spans="1:15" x14ac:dyDescent="0.2">
      <c r="A22" s="152" t="s">
        <v>581</v>
      </c>
      <c r="B22" s="47" t="s">
        <v>577</v>
      </c>
      <c r="C22" s="232"/>
      <c r="D22" s="232"/>
      <c r="E22" s="232"/>
      <c r="F22" s="232"/>
      <c r="G22" s="232"/>
      <c r="H22" s="232"/>
      <c r="I22" s="232"/>
      <c r="J22" s="232"/>
      <c r="K22" s="232"/>
      <c r="L22" s="232"/>
      <c r="M22" s="232"/>
      <c r="N22" s="232"/>
      <c r="O22" s="233">
        <f t="shared" si="0"/>
        <v>0</v>
      </c>
    </row>
    <row r="23" spans="1:15" x14ac:dyDescent="0.2">
      <c r="A23" s="152" t="s">
        <v>582</v>
      </c>
      <c r="B23" s="47" t="s">
        <v>575</v>
      </c>
      <c r="C23" s="232"/>
      <c r="D23" s="232"/>
      <c r="E23" s="232"/>
      <c r="F23" s="232"/>
      <c r="G23" s="232"/>
      <c r="H23" s="232"/>
      <c r="I23" s="232"/>
      <c r="J23" s="232"/>
      <c r="K23" s="232"/>
      <c r="L23" s="232"/>
      <c r="M23" s="232"/>
      <c r="N23" s="232"/>
      <c r="O23" s="233">
        <f t="shared" si="0"/>
        <v>0</v>
      </c>
    </row>
    <row r="24" spans="1:15" x14ac:dyDescent="0.2">
      <c r="A24" s="152" t="s">
        <v>583</v>
      </c>
      <c r="B24" s="47" t="s">
        <v>577</v>
      </c>
      <c r="C24" s="232"/>
      <c r="D24" s="232"/>
      <c r="E24" s="232"/>
      <c r="F24" s="232"/>
      <c r="G24" s="232"/>
      <c r="H24" s="232"/>
      <c r="I24" s="232"/>
      <c r="J24" s="232"/>
      <c r="K24" s="232"/>
      <c r="L24" s="232"/>
      <c r="M24" s="232"/>
      <c r="N24" s="232"/>
      <c r="O24" s="233">
        <f t="shared" si="0"/>
        <v>0</v>
      </c>
    </row>
    <row r="25" spans="1:15" x14ac:dyDescent="0.2">
      <c r="A25" s="152" t="s">
        <v>584</v>
      </c>
      <c r="B25" s="47" t="s">
        <v>585</v>
      </c>
      <c r="C25" s="232"/>
      <c r="D25" s="232"/>
      <c r="E25" s="232"/>
      <c r="F25" s="232"/>
      <c r="G25" s="232"/>
      <c r="H25" s="232"/>
      <c r="I25" s="232"/>
      <c r="J25" s="232"/>
      <c r="K25" s="232"/>
      <c r="L25" s="232"/>
      <c r="M25" s="232"/>
      <c r="N25" s="232"/>
      <c r="O25" s="233">
        <f t="shared" si="0"/>
        <v>0</v>
      </c>
    </row>
    <row r="26" spans="1:15" x14ac:dyDescent="0.2">
      <c r="A26" s="152" t="s">
        <v>586</v>
      </c>
      <c r="B26" s="47" t="s">
        <v>587</v>
      </c>
      <c r="C26" s="232"/>
      <c r="D26" s="232"/>
      <c r="E26" s="232"/>
      <c r="F26" s="232"/>
      <c r="G26" s="232"/>
      <c r="H26" s="232"/>
      <c r="I26" s="232"/>
      <c r="J26" s="232"/>
      <c r="K26" s="232"/>
      <c r="L26" s="232"/>
      <c r="M26" s="232"/>
      <c r="N26" s="232"/>
      <c r="O26" s="233">
        <f t="shared" si="0"/>
        <v>0</v>
      </c>
    </row>
    <row r="27" spans="1:15" x14ac:dyDescent="0.2">
      <c r="A27" s="152" t="s">
        <v>588</v>
      </c>
      <c r="B27" s="47" t="s">
        <v>585</v>
      </c>
      <c r="C27" s="232"/>
      <c r="D27" s="232"/>
      <c r="E27" s="232"/>
      <c r="F27" s="232"/>
      <c r="G27" s="232"/>
      <c r="H27" s="232"/>
      <c r="I27" s="232"/>
      <c r="J27" s="232"/>
      <c r="K27" s="232"/>
      <c r="L27" s="232"/>
      <c r="M27" s="232"/>
      <c r="N27" s="232"/>
      <c r="O27" s="233">
        <f t="shared" si="0"/>
        <v>0</v>
      </c>
    </row>
    <row r="28" spans="1:15" x14ac:dyDescent="0.2">
      <c r="A28" s="152" t="s">
        <v>589</v>
      </c>
      <c r="B28" s="47" t="s">
        <v>587</v>
      </c>
      <c r="C28" s="232"/>
      <c r="D28" s="232"/>
      <c r="E28" s="232"/>
      <c r="F28" s="232"/>
      <c r="G28" s="232"/>
      <c r="H28" s="232"/>
      <c r="I28" s="232"/>
      <c r="J28" s="232"/>
      <c r="K28" s="232"/>
      <c r="L28" s="232"/>
      <c r="M28" s="232"/>
      <c r="N28" s="232"/>
      <c r="O28" s="233">
        <f t="shared" si="0"/>
        <v>0</v>
      </c>
    </row>
    <row r="29" spans="1:15" x14ac:dyDescent="0.2">
      <c r="A29" s="152" t="s">
        <v>590</v>
      </c>
      <c r="B29" s="47" t="s">
        <v>585</v>
      </c>
      <c r="C29" s="232"/>
      <c r="D29" s="232"/>
      <c r="E29" s="232"/>
      <c r="F29" s="232"/>
      <c r="G29" s="232"/>
      <c r="H29" s="232"/>
      <c r="I29" s="232"/>
      <c r="J29" s="232"/>
      <c r="K29" s="232"/>
      <c r="L29" s="232"/>
      <c r="M29" s="232"/>
      <c r="N29" s="232"/>
      <c r="O29" s="233">
        <f t="shared" si="0"/>
        <v>0</v>
      </c>
    </row>
    <row r="30" spans="1:15" x14ac:dyDescent="0.2">
      <c r="A30" s="152" t="s">
        <v>591</v>
      </c>
      <c r="B30" s="47" t="s">
        <v>587</v>
      </c>
      <c r="C30" s="232"/>
      <c r="D30" s="232"/>
      <c r="E30" s="232"/>
      <c r="F30" s="232"/>
      <c r="G30" s="232"/>
      <c r="H30" s="232"/>
      <c r="I30" s="232"/>
      <c r="J30" s="232"/>
      <c r="K30" s="232"/>
      <c r="L30" s="232"/>
      <c r="M30" s="232"/>
      <c r="N30" s="232"/>
      <c r="O30" s="233">
        <f t="shared" si="0"/>
        <v>0</v>
      </c>
    </row>
    <row r="31" spans="1:15" x14ac:dyDescent="0.2">
      <c r="A31" s="152" t="s">
        <v>592</v>
      </c>
      <c r="B31" s="47" t="s">
        <v>585</v>
      </c>
      <c r="C31" s="232"/>
      <c r="D31" s="232"/>
      <c r="E31" s="232"/>
      <c r="F31" s="232"/>
      <c r="G31" s="232"/>
      <c r="H31" s="232"/>
      <c r="I31" s="232"/>
      <c r="J31" s="232"/>
      <c r="K31" s="232"/>
      <c r="L31" s="232"/>
      <c r="M31" s="232"/>
      <c r="N31" s="232"/>
      <c r="O31" s="233">
        <f t="shared" si="0"/>
        <v>0</v>
      </c>
    </row>
    <row r="32" spans="1:15" x14ac:dyDescent="0.2">
      <c r="A32" s="152" t="s">
        <v>593</v>
      </c>
      <c r="B32" s="47" t="s">
        <v>587</v>
      </c>
      <c r="C32" s="232"/>
      <c r="D32" s="232"/>
      <c r="E32" s="232"/>
      <c r="F32" s="232"/>
      <c r="G32" s="232"/>
      <c r="H32" s="232"/>
      <c r="I32" s="232"/>
      <c r="J32" s="232"/>
      <c r="K32" s="232"/>
      <c r="L32" s="232"/>
      <c r="M32" s="232"/>
      <c r="N32" s="232"/>
      <c r="O32" s="233">
        <f t="shared" si="0"/>
        <v>0</v>
      </c>
    </row>
    <row r="33" spans="1:15" x14ac:dyDescent="0.2">
      <c r="A33" s="152" t="s">
        <v>594</v>
      </c>
      <c r="B33" s="47" t="s">
        <v>595</v>
      </c>
      <c r="C33" s="232"/>
      <c r="D33" s="232"/>
      <c r="E33" s="232"/>
      <c r="F33" s="232"/>
      <c r="G33" s="232"/>
      <c r="H33" s="232"/>
      <c r="I33" s="232"/>
      <c r="J33" s="232"/>
      <c r="K33" s="232"/>
      <c r="L33" s="232"/>
      <c r="M33" s="232"/>
      <c r="N33" s="232"/>
      <c r="O33" s="233">
        <f t="shared" si="0"/>
        <v>0</v>
      </c>
    </row>
    <row r="34" spans="1:15" x14ac:dyDescent="0.2">
      <c r="A34" s="152" t="s">
        <v>596</v>
      </c>
      <c r="B34" s="47" t="s">
        <v>597</v>
      </c>
      <c r="C34" s="232"/>
      <c r="D34" s="232"/>
      <c r="E34" s="232"/>
      <c r="F34" s="232"/>
      <c r="G34" s="232"/>
      <c r="H34" s="232"/>
      <c r="I34" s="232"/>
      <c r="J34" s="232"/>
      <c r="K34" s="232"/>
      <c r="L34" s="232"/>
      <c r="M34" s="232"/>
      <c r="N34" s="232"/>
      <c r="O34" s="233">
        <f t="shared" si="0"/>
        <v>0</v>
      </c>
    </row>
    <row r="35" spans="1:15" x14ac:dyDescent="0.2">
      <c r="A35" s="152" t="s">
        <v>598</v>
      </c>
      <c r="B35" s="47" t="s">
        <v>595</v>
      </c>
      <c r="C35" s="232"/>
      <c r="D35" s="232"/>
      <c r="E35" s="232"/>
      <c r="F35" s="232"/>
      <c r="G35" s="232"/>
      <c r="H35" s="232"/>
      <c r="I35" s="232"/>
      <c r="J35" s="232"/>
      <c r="K35" s="232"/>
      <c r="L35" s="232"/>
      <c r="M35" s="232"/>
      <c r="N35" s="232"/>
      <c r="O35" s="233">
        <f t="shared" si="0"/>
        <v>0</v>
      </c>
    </row>
    <row r="36" spans="1:15" x14ac:dyDescent="0.2">
      <c r="A36" s="152" t="s">
        <v>599</v>
      </c>
      <c r="B36" s="47" t="s">
        <v>597</v>
      </c>
      <c r="C36" s="232"/>
      <c r="D36" s="232"/>
      <c r="E36" s="232"/>
      <c r="F36" s="232"/>
      <c r="G36" s="232"/>
      <c r="H36" s="232"/>
      <c r="I36" s="232"/>
      <c r="J36" s="232"/>
      <c r="K36" s="232"/>
      <c r="L36" s="232"/>
      <c r="M36" s="232"/>
      <c r="N36" s="232"/>
      <c r="O36" s="233">
        <f t="shared" si="0"/>
        <v>0</v>
      </c>
    </row>
    <row r="37" spans="1:15" x14ac:dyDescent="0.2">
      <c r="A37" s="152" t="s">
        <v>600</v>
      </c>
      <c r="B37" s="47" t="s">
        <v>595</v>
      </c>
      <c r="C37" s="232"/>
      <c r="D37" s="232"/>
      <c r="E37" s="232"/>
      <c r="F37" s="232"/>
      <c r="G37" s="232"/>
      <c r="H37" s="232"/>
      <c r="I37" s="232"/>
      <c r="J37" s="232"/>
      <c r="K37" s="232"/>
      <c r="L37" s="232"/>
      <c r="M37" s="232"/>
      <c r="N37" s="232"/>
      <c r="O37" s="233">
        <f t="shared" si="0"/>
        <v>0</v>
      </c>
    </row>
    <row r="38" spans="1:15" x14ac:dyDescent="0.2">
      <c r="A38" s="152" t="s">
        <v>601</v>
      </c>
      <c r="B38" s="47" t="s">
        <v>597</v>
      </c>
      <c r="C38" s="232"/>
      <c r="D38" s="232"/>
      <c r="E38" s="232"/>
      <c r="F38" s="232"/>
      <c r="G38" s="232"/>
      <c r="H38" s="232"/>
      <c r="I38" s="232"/>
      <c r="J38" s="232"/>
      <c r="K38" s="232"/>
      <c r="L38" s="232"/>
      <c r="M38" s="232"/>
      <c r="N38" s="232"/>
      <c r="O38" s="233">
        <f t="shared" si="0"/>
        <v>0</v>
      </c>
    </row>
    <row r="39" spans="1:15" x14ac:dyDescent="0.2">
      <c r="A39" s="152" t="s">
        <v>602</v>
      </c>
      <c r="B39" s="47" t="s">
        <v>595</v>
      </c>
      <c r="C39" s="232"/>
      <c r="D39" s="232"/>
      <c r="E39" s="232"/>
      <c r="F39" s="232"/>
      <c r="G39" s="232"/>
      <c r="H39" s="232"/>
      <c r="I39" s="232"/>
      <c r="J39" s="232"/>
      <c r="K39" s="232"/>
      <c r="L39" s="232"/>
      <c r="M39" s="232"/>
      <c r="N39" s="232"/>
      <c r="O39" s="233">
        <f t="shared" si="0"/>
        <v>0</v>
      </c>
    </row>
    <row r="40" spans="1:15" x14ac:dyDescent="0.2">
      <c r="A40" s="152" t="s">
        <v>603</v>
      </c>
      <c r="B40" s="47" t="s">
        <v>597</v>
      </c>
      <c r="C40" s="232"/>
      <c r="D40" s="232"/>
      <c r="E40" s="232"/>
      <c r="F40" s="232"/>
      <c r="G40" s="232"/>
      <c r="H40" s="232"/>
      <c r="I40" s="232"/>
      <c r="J40" s="232"/>
      <c r="K40" s="232"/>
      <c r="L40" s="232"/>
      <c r="M40" s="232"/>
      <c r="N40" s="232"/>
      <c r="O40" s="233">
        <f t="shared" si="0"/>
        <v>0</v>
      </c>
    </row>
    <row r="41" spans="1:15" x14ac:dyDescent="0.2">
      <c r="A41" s="152" t="s">
        <v>604</v>
      </c>
      <c r="B41" s="47" t="s">
        <v>595</v>
      </c>
      <c r="C41" s="232"/>
      <c r="D41" s="232"/>
      <c r="E41" s="232"/>
      <c r="F41" s="232"/>
      <c r="G41" s="232"/>
      <c r="H41" s="232"/>
      <c r="I41" s="232"/>
      <c r="J41" s="232"/>
      <c r="K41" s="232"/>
      <c r="L41" s="232"/>
      <c r="M41" s="232"/>
      <c r="N41" s="232"/>
      <c r="O41" s="233">
        <f t="shared" si="0"/>
        <v>0</v>
      </c>
    </row>
    <row r="42" spans="1:15" x14ac:dyDescent="0.2">
      <c r="A42" s="152" t="s">
        <v>605</v>
      </c>
      <c r="B42" s="47" t="s">
        <v>597</v>
      </c>
      <c r="C42" s="232"/>
      <c r="D42" s="232"/>
      <c r="E42" s="232"/>
      <c r="F42" s="232"/>
      <c r="G42" s="232"/>
      <c r="H42" s="232"/>
      <c r="I42" s="232"/>
      <c r="J42" s="232"/>
      <c r="K42" s="232"/>
      <c r="L42" s="232"/>
      <c r="M42" s="232"/>
      <c r="N42" s="232"/>
      <c r="O42" s="233">
        <f t="shared" si="0"/>
        <v>0</v>
      </c>
    </row>
    <row r="43" spans="1:15" x14ac:dyDescent="0.2">
      <c r="A43" s="152" t="s">
        <v>606</v>
      </c>
      <c r="B43" s="47" t="s">
        <v>607</v>
      </c>
      <c r="C43" s="232"/>
      <c r="D43" s="232"/>
      <c r="E43" s="232"/>
      <c r="F43" s="232"/>
      <c r="G43" s="232"/>
      <c r="H43" s="232"/>
      <c r="I43" s="232"/>
      <c r="J43" s="232"/>
      <c r="K43" s="232"/>
      <c r="L43" s="232"/>
      <c r="M43" s="232"/>
      <c r="N43" s="232"/>
      <c r="O43" s="233">
        <f t="shared" si="0"/>
        <v>0</v>
      </c>
    </row>
    <row r="44" spans="1:15" x14ac:dyDescent="0.2">
      <c r="A44" s="152" t="s">
        <v>608</v>
      </c>
      <c r="B44" s="47" t="s">
        <v>609</v>
      </c>
      <c r="C44" s="232"/>
      <c r="D44" s="232"/>
      <c r="E44" s="232"/>
      <c r="F44" s="232"/>
      <c r="G44" s="232"/>
      <c r="H44" s="232"/>
      <c r="I44" s="232"/>
      <c r="J44" s="232"/>
      <c r="K44" s="232"/>
      <c r="L44" s="232"/>
      <c r="M44" s="232"/>
      <c r="N44" s="232"/>
      <c r="O44" s="233">
        <f t="shared" si="0"/>
        <v>0</v>
      </c>
    </row>
    <row r="45" spans="1:15" x14ac:dyDescent="0.2">
      <c r="A45" s="152" t="s">
        <v>610</v>
      </c>
      <c r="B45" s="47" t="s">
        <v>607</v>
      </c>
      <c r="C45" s="232"/>
      <c r="D45" s="232"/>
      <c r="E45" s="232"/>
      <c r="F45" s="232"/>
      <c r="G45" s="232"/>
      <c r="H45" s="232"/>
      <c r="I45" s="232"/>
      <c r="J45" s="232"/>
      <c r="K45" s="232"/>
      <c r="L45" s="232"/>
      <c r="M45" s="232"/>
      <c r="N45" s="232"/>
      <c r="O45" s="233">
        <f t="shared" si="0"/>
        <v>0</v>
      </c>
    </row>
    <row r="46" spans="1:15" x14ac:dyDescent="0.2">
      <c r="A46" s="152" t="s">
        <v>611</v>
      </c>
      <c r="B46" s="47" t="s">
        <v>609</v>
      </c>
      <c r="C46" s="232"/>
      <c r="D46" s="232"/>
      <c r="E46" s="232"/>
      <c r="F46" s="232"/>
      <c r="G46" s="232"/>
      <c r="H46" s="232"/>
      <c r="I46" s="232"/>
      <c r="J46" s="232"/>
      <c r="K46" s="232"/>
      <c r="L46" s="232"/>
      <c r="M46" s="232"/>
      <c r="N46" s="232"/>
      <c r="O46" s="233">
        <f t="shared" si="0"/>
        <v>0</v>
      </c>
    </row>
    <row r="47" spans="1:15" x14ac:dyDescent="0.2">
      <c r="A47" s="152" t="s">
        <v>612</v>
      </c>
      <c r="B47" s="47" t="s">
        <v>613</v>
      </c>
      <c r="C47" s="232"/>
      <c r="D47" s="232"/>
      <c r="E47" s="232"/>
      <c r="F47" s="232"/>
      <c r="G47" s="232"/>
      <c r="H47" s="232"/>
      <c r="I47" s="232"/>
      <c r="J47" s="232"/>
      <c r="K47" s="232"/>
      <c r="L47" s="232"/>
      <c r="M47" s="232"/>
      <c r="N47" s="232"/>
      <c r="O47" s="233">
        <f t="shared" si="0"/>
        <v>0</v>
      </c>
    </row>
    <row r="48" spans="1:15" x14ac:dyDescent="0.2">
      <c r="A48" s="152" t="s">
        <v>614</v>
      </c>
      <c r="B48" s="47" t="s">
        <v>615</v>
      </c>
      <c r="C48" s="232"/>
      <c r="D48" s="232"/>
      <c r="E48" s="232"/>
      <c r="F48" s="232"/>
      <c r="G48" s="232"/>
      <c r="H48" s="232"/>
      <c r="I48" s="232"/>
      <c r="J48" s="232"/>
      <c r="K48" s="232"/>
      <c r="L48" s="232"/>
      <c r="M48" s="232"/>
      <c r="N48" s="232"/>
      <c r="O48" s="233">
        <f t="shared" si="0"/>
        <v>0</v>
      </c>
    </row>
    <row r="49" spans="1:15" x14ac:dyDescent="0.2">
      <c r="A49" s="152" t="s">
        <v>616</v>
      </c>
      <c r="B49" s="47" t="s">
        <v>613</v>
      </c>
      <c r="C49" s="232"/>
      <c r="D49" s="232"/>
      <c r="E49" s="232"/>
      <c r="F49" s="232"/>
      <c r="G49" s="232"/>
      <c r="H49" s="232"/>
      <c r="I49" s="232"/>
      <c r="J49" s="232"/>
      <c r="K49" s="232"/>
      <c r="L49" s="232"/>
      <c r="M49" s="232"/>
      <c r="N49" s="232"/>
      <c r="O49" s="233">
        <f t="shared" si="0"/>
        <v>0</v>
      </c>
    </row>
    <row r="50" spans="1:15" x14ac:dyDescent="0.2">
      <c r="A50" s="152" t="s">
        <v>617</v>
      </c>
      <c r="B50" s="47" t="s">
        <v>615</v>
      </c>
      <c r="C50" s="232"/>
      <c r="D50" s="232"/>
      <c r="E50" s="232"/>
      <c r="F50" s="232"/>
      <c r="G50" s="232"/>
      <c r="H50" s="232"/>
      <c r="I50" s="232"/>
      <c r="J50" s="232"/>
      <c r="K50" s="232"/>
      <c r="L50" s="232"/>
      <c r="M50" s="232"/>
      <c r="N50" s="232"/>
      <c r="O50" s="233">
        <f t="shared" si="0"/>
        <v>0</v>
      </c>
    </row>
    <row r="51" spans="1:15" x14ac:dyDescent="0.2">
      <c r="A51" s="152" t="s">
        <v>618</v>
      </c>
      <c r="B51" s="47" t="s">
        <v>613</v>
      </c>
      <c r="C51" s="232"/>
      <c r="D51" s="232"/>
      <c r="E51" s="232"/>
      <c r="F51" s="232"/>
      <c r="G51" s="232"/>
      <c r="H51" s="232"/>
      <c r="I51" s="232"/>
      <c r="J51" s="232"/>
      <c r="K51" s="232"/>
      <c r="L51" s="232"/>
      <c r="M51" s="232"/>
      <c r="N51" s="232"/>
      <c r="O51" s="233">
        <f t="shared" si="0"/>
        <v>0</v>
      </c>
    </row>
    <row r="52" spans="1:15" x14ac:dyDescent="0.2">
      <c r="A52" s="152" t="s">
        <v>619</v>
      </c>
      <c r="B52" s="47" t="s">
        <v>615</v>
      </c>
      <c r="C52" s="232"/>
      <c r="D52" s="232"/>
      <c r="E52" s="232"/>
      <c r="F52" s="232"/>
      <c r="G52" s="232"/>
      <c r="H52" s="232"/>
      <c r="I52" s="232"/>
      <c r="J52" s="232"/>
      <c r="K52" s="232"/>
      <c r="L52" s="232"/>
      <c r="M52" s="232"/>
      <c r="N52" s="232"/>
      <c r="O52" s="233">
        <f t="shared" si="0"/>
        <v>0</v>
      </c>
    </row>
    <row r="53" spans="1:15" x14ac:dyDescent="0.2">
      <c r="A53" s="152" t="s">
        <v>620</v>
      </c>
      <c r="B53" s="47" t="s">
        <v>613</v>
      </c>
      <c r="C53" s="232"/>
      <c r="D53" s="232"/>
      <c r="E53" s="232"/>
      <c r="F53" s="232"/>
      <c r="G53" s="232"/>
      <c r="H53" s="232"/>
      <c r="I53" s="232"/>
      <c r="J53" s="232"/>
      <c r="K53" s="232"/>
      <c r="L53" s="232"/>
      <c r="M53" s="232"/>
      <c r="N53" s="232"/>
      <c r="O53" s="233">
        <f t="shared" si="0"/>
        <v>0</v>
      </c>
    </row>
    <row r="54" spans="1:15" x14ac:dyDescent="0.2">
      <c r="A54" s="152" t="s">
        <v>621</v>
      </c>
      <c r="B54" s="47" t="s">
        <v>615</v>
      </c>
      <c r="C54" s="232"/>
      <c r="D54" s="232"/>
      <c r="E54" s="232"/>
      <c r="F54" s="232"/>
      <c r="G54" s="232"/>
      <c r="H54" s="232"/>
      <c r="I54" s="232"/>
      <c r="J54" s="232"/>
      <c r="K54" s="232"/>
      <c r="L54" s="232"/>
      <c r="M54" s="232"/>
      <c r="N54" s="232"/>
      <c r="O54" s="233">
        <f t="shared" si="0"/>
        <v>0</v>
      </c>
    </row>
    <row r="55" spans="1:15" x14ac:dyDescent="0.2">
      <c r="A55" s="152" t="s">
        <v>622</v>
      </c>
      <c r="B55" s="47" t="s">
        <v>613</v>
      </c>
      <c r="C55" s="232"/>
      <c r="D55" s="232"/>
      <c r="E55" s="232"/>
      <c r="F55" s="232"/>
      <c r="G55" s="232"/>
      <c r="H55" s="232"/>
      <c r="I55" s="232"/>
      <c r="J55" s="232"/>
      <c r="K55" s="232"/>
      <c r="L55" s="232"/>
      <c r="M55" s="232"/>
      <c r="N55" s="232"/>
      <c r="O55" s="233">
        <f t="shared" si="0"/>
        <v>0</v>
      </c>
    </row>
    <row r="56" spans="1:15" x14ac:dyDescent="0.2">
      <c r="A56" s="152" t="s">
        <v>623</v>
      </c>
      <c r="B56" s="47" t="s">
        <v>615</v>
      </c>
      <c r="C56" s="232"/>
      <c r="D56" s="232"/>
      <c r="E56" s="232"/>
      <c r="F56" s="232"/>
      <c r="G56" s="232"/>
      <c r="H56" s="232"/>
      <c r="I56" s="232"/>
      <c r="J56" s="232"/>
      <c r="K56" s="232"/>
      <c r="L56" s="232"/>
      <c r="M56" s="232"/>
      <c r="N56" s="232"/>
      <c r="O56" s="233">
        <f t="shared" si="0"/>
        <v>0</v>
      </c>
    </row>
    <row r="57" spans="1:15" x14ac:dyDescent="0.2">
      <c r="A57" s="152"/>
      <c r="B57" s="1540" t="s">
        <v>2024</v>
      </c>
      <c r="C57" s="232"/>
      <c r="D57" s="232"/>
      <c r="E57" s="232"/>
      <c r="F57" s="232"/>
      <c r="G57" s="232"/>
      <c r="H57" s="232"/>
      <c r="I57" s="232"/>
      <c r="J57" s="232"/>
      <c r="K57" s="232"/>
      <c r="L57" s="232"/>
      <c r="M57" s="232"/>
      <c r="N57" s="232"/>
      <c r="O57" s="233">
        <f t="shared" si="0"/>
        <v>0</v>
      </c>
    </row>
    <row r="58" spans="1:15" x14ac:dyDescent="0.2">
      <c r="A58" s="152" t="s">
        <v>625</v>
      </c>
      <c r="B58" s="47" t="s">
        <v>626</v>
      </c>
      <c r="C58" s="232"/>
      <c r="D58" s="232"/>
      <c r="E58" s="232"/>
      <c r="F58" s="232"/>
      <c r="G58" s="232"/>
      <c r="H58" s="232"/>
      <c r="I58" s="232"/>
      <c r="J58" s="232"/>
      <c r="K58" s="232"/>
      <c r="L58" s="232"/>
      <c r="M58" s="232"/>
      <c r="N58" s="232"/>
      <c r="O58" s="233">
        <f t="shared" si="0"/>
        <v>0</v>
      </c>
    </row>
    <row r="59" spans="1:15" x14ac:dyDescent="0.2">
      <c r="A59" s="152"/>
      <c r="B59" s="47" t="s">
        <v>720</v>
      </c>
      <c r="C59" s="232"/>
      <c r="D59" s="232"/>
      <c r="E59" s="232"/>
      <c r="F59" s="232"/>
      <c r="G59" s="232"/>
      <c r="H59" s="232"/>
      <c r="I59" s="232"/>
      <c r="J59" s="232"/>
      <c r="K59" s="232"/>
      <c r="L59" s="232"/>
      <c r="M59" s="232"/>
      <c r="N59" s="232"/>
      <c r="O59" s="233">
        <f t="shared" si="0"/>
        <v>0</v>
      </c>
    </row>
    <row r="60" spans="1:15" ht="15.75" thickBot="1" x14ac:dyDescent="0.25">
      <c r="B60" s="250" t="s">
        <v>506</v>
      </c>
      <c r="C60" s="258">
        <f>SUM(C9:C59)</f>
        <v>0</v>
      </c>
      <c r="D60" s="258">
        <f t="shared" ref="D60:O60" si="1">SUM(D9:D59)</f>
        <v>0</v>
      </c>
      <c r="E60" s="258">
        <f t="shared" si="1"/>
        <v>0</v>
      </c>
      <c r="F60" s="258">
        <f t="shared" si="1"/>
        <v>0</v>
      </c>
      <c r="G60" s="258">
        <f t="shared" si="1"/>
        <v>0</v>
      </c>
      <c r="H60" s="258">
        <f t="shared" si="1"/>
        <v>0</v>
      </c>
      <c r="I60" s="258">
        <f t="shared" si="1"/>
        <v>0</v>
      </c>
      <c r="J60" s="258">
        <f t="shared" si="1"/>
        <v>0</v>
      </c>
      <c r="K60" s="258">
        <f t="shared" si="1"/>
        <v>0</v>
      </c>
      <c r="L60" s="258">
        <f t="shared" si="1"/>
        <v>0</v>
      </c>
      <c r="M60" s="258">
        <f t="shared" si="1"/>
        <v>0</v>
      </c>
      <c r="N60" s="258">
        <f t="shared" si="1"/>
        <v>0</v>
      </c>
      <c r="O60" s="258">
        <f t="shared" si="1"/>
        <v>0</v>
      </c>
    </row>
    <row r="61" spans="1:15" ht="15.75" thickTop="1" x14ac:dyDescent="0.2"/>
  </sheetData>
  <sheetProtection algorithmName="SHA-512" hashValue="kgBssZ0w/awvnGLIsAnhEZMeQ/Yl5gfnsRQzGWGr9MskDNNqXItwk4QAFVHdgbLCWYjNAd46V5dDbOvOYRQCEA==" saltValue="EoE16PM+SCNcdLmDQ/7y/w==" spinCount="100000" sheet="1" objects="1" scenarios="1"/>
  <mergeCells count="1">
    <mergeCell ref="N6:O6"/>
  </mergeCells>
  <printOptions horizontalCentered="1"/>
  <pageMargins left="0.5" right="0.5" top="1" bottom="0.75" header="0.5" footer="0.5"/>
  <pageSetup scale="6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5A3-FFC9-413D-B190-800AFE65C330}">
  <sheetPr>
    <pageSetUpPr fitToPage="1"/>
  </sheetPr>
  <dimension ref="A1:O61"/>
  <sheetViews>
    <sheetView zoomScaleNormal="100" workbookViewId="0"/>
  </sheetViews>
  <sheetFormatPr defaultColWidth="10" defaultRowHeight="15" x14ac:dyDescent="0.2"/>
  <cols>
    <col min="1" max="1" width="6.125" style="261" customWidth="1"/>
    <col min="2" max="2" width="43.5" style="261" customWidth="1"/>
    <col min="3" max="14" width="6.625" style="261" customWidth="1"/>
    <col min="15" max="15" width="9.625" style="261" customWidth="1"/>
    <col min="16" max="16384" width="10" style="261"/>
  </cols>
  <sheetData>
    <row r="1" spans="1:15" ht="15" customHeight="1" x14ac:dyDescent="0.25">
      <c r="A1" s="259" t="s">
        <v>1909</v>
      </c>
      <c r="B1" s="260"/>
      <c r="C1" s="260"/>
      <c r="D1" s="260"/>
      <c r="E1" s="260"/>
      <c r="F1" s="260"/>
      <c r="G1" s="260"/>
      <c r="H1" s="260"/>
      <c r="I1" s="260"/>
    </row>
    <row r="2" spans="1:15" s="263" customFormat="1" ht="13.35" customHeight="1" x14ac:dyDescent="0.2">
      <c r="A2" s="5" t="s">
        <v>2</v>
      </c>
      <c r="B2" s="262"/>
      <c r="C2" s="262"/>
      <c r="D2" s="262"/>
      <c r="E2" s="262"/>
      <c r="F2" s="262"/>
      <c r="G2" s="262"/>
      <c r="H2" s="262"/>
      <c r="I2" s="262"/>
      <c r="J2" s="133" t="s">
        <v>3</v>
      </c>
      <c r="K2" s="161"/>
      <c r="L2" s="161"/>
      <c r="M2" s="161"/>
      <c r="N2" s="161"/>
      <c r="O2" s="162"/>
    </row>
    <row r="3" spans="1:15" s="263" customFormat="1" ht="13.35" customHeight="1" x14ac:dyDescent="0.2">
      <c r="A3" s="5" t="s">
        <v>1893</v>
      </c>
      <c r="B3" s="262"/>
      <c r="C3" s="262"/>
      <c r="D3" s="262"/>
      <c r="E3" s="262"/>
      <c r="F3" s="262"/>
      <c r="G3" s="262"/>
      <c r="H3" s="262"/>
      <c r="I3" s="262"/>
      <c r="J3" s="135">
        <f>+'Sch A'!$A$6</f>
        <v>0</v>
      </c>
      <c r="K3" s="136"/>
      <c r="L3" s="136"/>
      <c r="M3" s="136"/>
      <c r="N3" s="136"/>
      <c r="O3" s="137"/>
    </row>
    <row r="4" spans="1:15" ht="13.35" customHeight="1" x14ac:dyDescent="0.2">
      <c r="A4" s="54"/>
      <c r="B4" s="260"/>
      <c r="C4" s="260"/>
      <c r="D4" s="260"/>
      <c r="E4" s="260"/>
      <c r="F4" s="260"/>
      <c r="G4" s="260"/>
      <c r="H4" s="260"/>
      <c r="I4" s="260"/>
      <c r="J4" s="138" t="s">
        <v>4</v>
      </c>
      <c r="K4" s="54"/>
      <c r="L4" s="24"/>
      <c r="M4" s="54"/>
      <c r="N4" s="24"/>
      <c r="O4" s="139"/>
    </row>
    <row r="5" spans="1:15" ht="13.35" customHeight="1" x14ac:dyDescent="0.2">
      <c r="J5" s="140" t="s">
        <v>5</v>
      </c>
      <c r="K5" s="118"/>
      <c r="L5" s="240">
        <f>+'Sch A'!$F$12</f>
        <v>0</v>
      </c>
      <c r="M5" s="241" t="s">
        <v>6</v>
      </c>
      <c r="N5" s="118"/>
      <c r="O5" s="242">
        <f>+'Sch A'!$H$12</f>
        <v>0</v>
      </c>
    </row>
    <row r="6" spans="1:15" ht="13.35" customHeight="1" x14ac:dyDescent="0.2">
      <c r="J6" s="263"/>
      <c r="K6" s="264"/>
      <c r="L6" s="263"/>
      <c r="M6" s="263"/>
      <c r="N6" s="1636"/>
      <c r="O6" s="1636"/>
    </row>
    <row r="7" spans="1:15" ht="15.75" customHeight="1" x14ac:dyDescent="0.2">
      <c r="A7" s="1465" t="s">
        <v>1977</v>
      </c>
      <c r="B7" s="265"/>
      <c r="C7" s="265"/>
      <c r="D7" s="265"/>
      <c r="E7" s="265"/>
      <c r="F7" s="265"/>
      <c r="G7" s="265"/>
      <c r="H7" s="265"/>
      <c r="I7" s="265"/>
      <c r="J7" s="265"/>
      <c r="K7" s="265"/>
      <c r="L7" s="265"/>
      <c r="M7" s="265"/>
      <c r="N7" s="265"/>
      <c r="O7" s="266"/>
    </row>
    <row r="8" spans="1:15" s="268" customFormat="1" ht="12" x14ac:dyDescent="0.2">
      <c r="A8" s="243" t="s">
        <v>558</v>
      </c>
      <c r="B8" s="244" t="s">
        <v>703</v>
      </c>
      <c r="C8" s="267" t="s">
        <v>704</v>
      </c>
      <c r="D8" s="267" t="s">
        <v>705</v>
      </c>
      <c r="E8" s="267" t="s">
        <v>706</v>
      </c>
      <c r="F8" s="267" t="s">
        <v>707</v>
      </c>
      <c r="G8" s="267" t="s">
        <v>708</v>
      </c>
      <c r="H8" s="267" t="s">
        <v>709</v>
      </c>
      <c r="I8" s="267" t="s">
        <v>710</v>
      </c>
      <c r="J8" s="267" t="s">
        <v>711</v>
      </c>
      <c r="K8" s="267" t="s">
        <v>712</v>
      </c>
      <c r="L8" s="267" t="s">
        <v>713</v>
      </c>
      <c r="M8" s="267" t="s">
        <v>714</v>
      </c>
      <c r="N8" s="267" t="s">
        <v>715</v>
      </c>
      <c r="O8" s="245" t="s">
        <v>716</v>
      </c>
    </row>
    <row r="9" spans="1:15" s="24" customFormat="1" x14ac:dyDescent="0.2">
      <c r="A9" s="152" t="s">
        <v>562</v>
      </c>
      <c r="B9" s="47" t="s">
        <v>563</v>
      </c>
      <c r="C9" s="247"/>
      <c r="D9" s="247"/>
      <c r="E9" s="247"/>
      <c r="F9" s="247"/>
      <c r="G9" s="247"/>
      <c r="H9" s="247"/>
      <c r="I9" s="247"/>
      <c r="J9" s="247"/>
      <c r="K9" s="247"/>
      <c r="L9" s="247"/>
      <c r="M9" s="247"/>
      <c r="N9" s="247"/>
      <c r="O9" s="233">
        <f t="shared" ref="O9:O59" si="0">SUM(C9:N9)</f>
        <v>0</v>
      </c>
    </row>
    <row r="10" spans="1:15" s="24" customFormat="1" x14ac:dyDescent="0.2">
      <c r="A10" s="152" t="s">
        <v>564</v>
      </c>
      <c r="B10" s="47" t="s">
        <v>563</v>
      </c>
      <c r="C10" s="247"/>
      <c r="D10" s="247"/>
      <c r="E10" s="247"/>
      <c r="F10" s="247"/>
      <c r="G10" s="247"/>
      <c r="H10" s="247"/>
      <c r="I10" s="247"/>
      <c r="J10" s="247"/>
      <c r="K10" s="247"/>
      <c r="L10" s="247"/>
      <c r="M10" s="247"/>
      <c r="N10" s="247"/>
      <c r="O10" s="233">
        <f t="shared" si="0"/>
        <v>0</v>
      </c>
    </row>
    <row r="11" spans="1:15" s="24" customFormat="1" x14ac:dyDescent="0.2">
      <c r="A11" s="152" t="s">
        <v>565</v>
      </c>
      <c r="B11" s="47" t="s">
        <v>563</v>
      </c>
      <c r="C11" s="247"/>
      <c r="D11" s="247"/>
      <c r="E11" s="247"/>
      <c r="F11" s="247"/>
      <c r="G11" s="247"/>
      <c r="H11" s="247"/>
      <c r="I11" s="247"/>
      <c r="J11" s="247"/>
      <c r="K11" s="247"/>
      <c r="L11" s="247"/>
      <c r="M11" s="247"/>
      <c r="N11" s="247"/>
      <c r="O11" s="233">
        <f t="shared" si="0"/>
        <v>0</v>
      </c>
    </row>
    <row r="12" spans="1:15" s="24" customFormat="1" x14ac:dyDescent="0.2">
      <c r="A12" s="152" t="s">
        <v>566</v>
      </c>
      <c r="B12" s="47" t="s">
        <v>563</v>
      </c>
      <c r="C12" s="247"/>
      <c r="D12" s="247"/>
      <c r="E12" s="247"/>
      <c r="F12" s="247"/>
      <c r="G12" s="247"/>
      <c r="H12" s="247"/>
      <c r="I12" s="247"/>
      <c r="J12" s="247"/>
      <c r="K12" s="247"/>
      <c r="L12" s="247"/>
      <c r="M12" s="247"/>
      <c r="N12" s="247"/>
      <c r="O12" s="233">
        <f t="shared" si="0"/>
        <v>0</v>
      </c>
    </row>
    <row r="13" spans="1:15" s="24" customFormat="1" x14ac:dyDescent="0.2">
      <c r="A13" s="152" t="s">
        <v>567</v>
      </c>
      <c r="B13" s="47" t="s">
        <v>563</v>
      </c>
      <c r="C13" s="247"/>
      <c r="D13" s="247"/>
      <c r="E13" s="247"/>
      <c r="F13" s="247"/>
      <c r="G13" s="247"/>
      <c r="H13" s="247"/>
      <c r="I13" s="247"/>
      <c r="J13" s="247"/>
      <c r="K13" s="247"/>
      <c r="L13" s="247"/>
      <c r="M13" s="247"/>
      <c r="N13" s="247"/>
      <c r="O13" s="233">
        <f t="shared" si="0"/>
        <v>0</v>
      </c>
    </row>
    <row r="14" spans="1:15" s="24" customFormat="1" x14ac:dyDescent="0.2">
      <c r="A14" s="152" t="s">
        <v>568</v>
      </c>
      <c r="B14" s="47" t="s">
        <v>569</v>
      </c>
      <c r="C14" s="247"/>
      <c r="D14" s="247"/>
      <c r="E14" s="247"/>
      <c r="F14" s="247"/>
      <c r="G14" s="247"/>
      <c r="H14" s="247"/>
      <c r="I14" s="247"/>
      <c r="J14" s="247"/>
      <c r="K14" s="247"/>
      <c r="L14" s="247"/>
      <c r="M14" s="247"/>
      <c r="N14" s="247"/>
      <c r="O14" s="233">
        <f t="shared" si="0"/>
        <v>0</v>
      </c>
    </row>
    <row r="15" spans="1:15" s="24" customFormat="1" x14ac:dyDescent="0.2">
      <c r="A15" s="152" t="s">
        <v>570</v>
      </c>
      <c r="B15" s="47" t="s">
        <v>571</v>
      </c>
      <c r="C15" s="247"/>
      <c r="D15" s="247"/>
      <c r="E15" s="247"/>
      <c r="F15" s="247"/>
      <c r="G15" s="247"/>
      <c r="H15" s="247"/>
      <c r="I15" s="247"/>
      <c r="J15" s="247"/>
      <c r="K15" s="247"/>
      <c r="L15" s="247"/>
      <c r="M15" s="247"/>
      <c r="N15" s="247"/>
      <c r="O15" s="233">
        <f t="shared" si="0"/>
        <v>0</v>
      </c>
    </row>
    <row r="16" spans="1:15" s="24" customFormat="1" x14ac:dyDescent="0.2">
      <c r="A16" s="152" t="s">
        <v>572</v>
      </c>
      <c r="B16" s="47" t="s">
        <v>573</v>
      </c>
      <c r="C16" s="247"/>
      <c r="D16" s="247"/>
      <c r="E16" s="247"/>
      <c r="F16" s="247"/>
      <c r="G16" s="247"/>
      <c r="H16" s="247"/>
      <c r="I16" s="247"/>
      <c r="J16" s="247"/>
      <c r="K16" s="247"/>
      <c r="L16" s="247"/>
      <c r="M16" s="247"/>
      <c r="N16" s="247"/>
      <c r="O16" s="233">
        <f t="shared" si="0"/>
        <v>0</v>
      </c>
    </row>
    <row r="17" spans="1:15" s="24" customFormat="1" x14ac:dyDescent="0.2">
      <c r="A17" s="152" t="s">
        <v>574</v>
      </c>
      <c r="B17" s="47" t="s">
        <v>575</v>
      </c>
      <c r="C17" s="247"/>
      <c r="D17" s="247"/>
      <c r="E17" s="247"/>
      <c r="F17" s="247"/>
      <c r="G17" s="247"/>
      <c r="H17" s="247"/>
      <c r="I17" s="247"/>
      <c r="J17" s="247"/>
      <c r="K17" s="247"/>
      <c r="L17" s="247"/>
      <c r="M17" s="247"/>
      <c r="N17" s="247"/>
      <c r="O17" s="233">
        <f t="shared" si="0"/>
        <v>0</v>
      </c>
    </row>
    <row r="18" spans="1:15" s="24" customFormat="1" x14ac:dyDescent="0.2">
      <c r="A18" s="152" t="s">
        <v>576</v>
      </c>
      <c r="B18" s="47" t="s">
        <v>577</v>
      </c>
      <c r="C18" s="247"/>
      <c r="D18" s="247"/>
      <c r="E18" s="247"/>
      <c r="F18" s="247"/>
      <c r="G18" s="247"/>
      <c r="H18" s="247"/>
      <c r="I18" s="247"/>
      <c r="J18" s="247"/>
      <c r="K18" s="247"/>
      <c r="L18" s="247"/>
      <c r="M18" s="247"/>
      <c r="N18" s="247"/>
      <c r="O18" s="233">
        <f t="shared" si="0"/>
        <v>0</v>
      </c>
    </row>
    <row r="19" spans="1:15" s="24" customFormat="1" x14ac:dyDescent="0.2">
      <c r="A19" s="152" t="s">
        <v>578</v>
      </c>
      <c r="B19" s="47" t="s">
        <v>575</v>
      </c>
      <c r="C19" s="247"/>
      <c r="D19" s="247"/>
      <c r="E19" s="247"/>
      <c r="F19" s="247"/>
      <c r="G19" s="247"/>
      <c r="H19" s="247"/>
      <c r="I19" s="247"/>
      <c r="J19" s="247"/>
      <c r="K19" s="247"/>
      <c r="L19" s="247"/>
      <c r="M19" s="247"/>
      <c r="N19" s="247"/>
      <c r="O19" s="233">
        <f t="shared" si="0"/>
        <v>0</v>
      </c>
    </row>
    <row r="20" spans="1:15" s="24" customFormat="1" x14ac:dyDescent="0.2">
      <c r="A20" s="152" t="s">
        <v>579</v>
      </c>
      <c r="B20" s="47" t="s">
        <v>577</v>
      </c>
      <c r="C20" s="247"/>
      <c r="D20" s="247"/>
      <c r="E20" s="247"/>
      <c r="F20" s="247"/>
      <c r="G20" s="247"/>
      <c r="H20" s="247"/>
      <c r="I20" s="247"/>
      <c r="J20" s="247"/>
      <c r="K20" s="247"/>
      <c r="L20" s="247"/>
      <c r="M20" s="247"/>
      <c r="N20" s="247"/>
      <c r="O20" s="233">
        <f t="shared" si="0"/>
        <v>0</v>
      </c>
    </row>
    <row r="21" spans="1:15" s="24" customFormat="1" x14ac:dyDescent="0.2">
      <c r="A21" s="152" t="s">
        <v>580</v>
      </c>
      <c r="B21" s="47" t="s">
        <v>575</v>
      </c>
      <c r="C21" s="247"/>
      <c r="D21" s="247"/>
      <c r="E21" s="247"/>
      <c r="F21" s="247"/>
      <c r="G21" s="247"/>
      <c r="H21" s="247"/>
      <c r="I21" s="247"/>
      <c r="J21" s="247"/>
      <c r="K21" s="247"/>
      <c r="L21" s="247"/>
      <c r="M21" s="247"/>
      <c r="N21" s="247"/>
      <c r="O21" s="233">
        <f t="shared" si="0"/>
        <v>0</v>
      </c>
    </row>
    <row r="22" spans="1:15" s="24" customFormat="1" x14ac:dyDescent="0.2">
      <c r="A22" s="152" t="s">
        <v>581</v>
      </c>
      <c r="B22" s="47" t="s">
        <v>577</v>
      </c>
      <c r="C22" s="247"/>
      <c r="D22" s="247"/>
      <c r="E22" s="247"/>
      <c r="F22" s="247"/>
      <c r="G22" s="247"/>
      <c r="H22" s="247"/>
      <c r="I22" s="247"/>
      <c r="J22" s="247"/>
      <c r="K22" s="247"/>
      <c r="L22" s="247"/>
      <c r="M22" s="247"/>
      <c r="N22" s="247"/>
      <c r="O22" s="233">
        <f t="shared" si="0"/>
        <v>0</v>
      </c>
    </row>
    <row r="23" spans="1:15" s="24" customFormat="1" x14ac:dyDescent="0.2">
      <c r="A23" s="152" t="s">
        <v>582</v>
      </c>
      <c r="B23" s="47" t="s">
        <v>575</v>
      </c>
      <c r="C23" s="247"/>
      <c r="D23" s="247"/>
      <c r="E23" s="247"/>
      <c r="F23" s="247"/>
      <c r="G23" s="247"/>
      <c r="H23" s="247"/>
      <c r="I23" s="247"/>
      <c r="J23" s="247"/>
      <c r="K23" s="247"/>
      <c r="L23" s="247"/>
      <c r="M23" s="247"/>
      <c r="N23" s="247"/>
      <c r="O23" s="233">
        <f t="shared" si="0"/>
        <v>0</v>
      </c>
    </row>
    <row r="24" spans="1:15" s="24" customFormat="1" x14ac:dyDescent="0.2">
      <c r="A24" s="152" t="s">
        <v>583</v>
      </c>
      <c r="B24" s="47" t="s">
        <v>577</v>
      </c>
      <c r="C24" s="247"/>
      <c r="D24" s="247"/>
      <c r="E24" s="247"/>
      <c r="F24" s="247"/>
      <c r="G24" s="247"/>
      <c r="H24" s="247"/>
      <c r="I24" s="247"/>
      <c r="J24" s="247"/>
      <c r="K24" s="247"/>
      <c r="L24" s="247"/>
      <c r="M24" s="247"/>
      <c r="N24" s="247"/>
      <c r="O24" s="233">
        <f t="shared" si="0"/>
        <v>0</v>
      </c>
    </row>
    <row r="25" spans="1:15" s="24" customFormat="1" x14ac:dyDescent="0.2">
      <c r="A25" s="152" t="s">
        <v>584</v>
      </c>
      <c r="B25" s="47" t="s">
        <v>585</v>
      </c>
      <c r="C25" s="247"/>
      <c r="D25" s="247"/>
      <c r="E25" s="247"/>
      <c r="F25" s="247"/>
      <c r="G25" s="247"/>
      <c r="H25" s="247"/>
      <c r="I25" s="247"/>
      <c r="J25" s="247"/>
      <c r="K25" s="247"/>
      <c r="L25" s="247"/>
      <c r="M25" s="247"/>
      <c r="N25" s="247"/>
      <c r="O25" s="233">
        <f t="shared" si="0"/>
        <v>0</v>
      </c>
    </row>
    <row r="26" spans="1:15" s="24" customFormat="1" x14ac:dyDescent="0.2">
      <c r="A26" s="152" t="s">
        <v>586</v>
      </c>
      <c r="B26" s="47" t="s">
        <v>587</v>
      </c>
      <c r="C26" s="247"/>
      <c r="D26" s="247"/>
      <c r="E26" s="247"/>
      <c r="F26" s="247"/>
      <c r="G26" s="247"/>
      <c r="H26" s="247"/>
      <c r="I26" s="247"/>
      <c r="J26" s="247"/>
      <c r="K26" s="247"/>
      <c r="L26" s="247"/>
      <c r="M26" s="247"/>
      <c r="N26" s="247"/>
      <c r="O26" s="233">
        <f t="shared" si="0"/>
        <v>0</v>
      </c>
    </row>
    <row r="27" spans="1:15" s="24" customFormat="1" x14ac:dyDescent="0.2">
      <c r="A27" s="152" t="s">
        <v>588</v>
      </c>
      <c r="B27" s="47" t="s">
        <v>585</v>
      </c>
      <c r="C27" s="247"/>
      <c r="D27" s="247"/>
      <c r="E27" s="247"/>
      <c r="F27" s="247"/>
      <c r="G27" s="247"/>
      <c r="H27" s="247"/>
      <c r="I27" s="247"/>
      <c r="J27" s="247"/>
      <c r="K27" s="247"/>
      <c r="L27" s="247"/>
      <c r="M27" s="247"/>
      <c r="N27" s="247"/>
      <c r="O27" s="233">
        <f t="shared" si="0"/>
        <v>0</v>
      </c>
    </row>
    <row r="28" spans="1:15" s="24" customFormat="1" x14ac:dyDescent="0.2">
      <c r="A28" s="152" t="s">
        <v>589</v>
      </c>
      <c r="B28" s="47" t="s">
        <v>587</v>
      </c>
      <c r="C28" s="247"/>
      <c r="D28" s="247"/>
      <c r="E28" s="247"/>
      <c r="F28" s="247"/>
      <c r="G28" s="247"/>
      <c r="H28" s="247"/>
      <c r="I28" s="247"/>
      <c r="J28" s="247"/>
      <c r="K28" s="247"/>
      <c r="L28" s="247"/>
      <c r="M28" s="247"/>
      <c r="N28" s="247"/>
      <c r="O28" s="233">
        <f t="shared" si="0"/>
        <v>0</v>
      </c>
    </row>
    <row r="29" spans="1:15" s="24" customFormat="1" x14ac:dyDescent="0.2">
      <c r="A29" s="152" t="s">
        <v>590</v>
      </c>
      <c r="B29" s="47" t="s">
        <v>585</v>
      </c>
      <c r="C29" s="247"/>
      <c r="D29" s="247"/>
      <c r="E29" s="247"/>
      <c r="F29" s="247"/>
      <c r="G29" s="247"/>
      <c r="H29" s="247"/>
      <c r="I29" s="247"/>
      <c r="J29" s="247"/>
      <c r="K29" s="247"/>
      <c r="L29" s="247"/>
      <c r="M29" s="247"/>
      <c r="N29" s="247"/>
      <c r="O29" s="233">
        <f t="shared" si="0"/>
        <v>0</v>
      </c>
    </row>
    <row r="30" spans="1:15" s="24" customFormat="1" x14ac:dyDescent="0.2">
      <c r="A30" s="152" t="s">
        <v>591</v>
      </c>
      <c r="B30" s="47" t="s">
        <v>587</v>
      </c>
      <c r="C30" s="247"/>
      <c r="D30" s="247"/>
      <c r="E30" s="247"/>
      <c r="F30" s="247"/>
      <c r="G30" s="247"/>
      <c r="H30" s="247"/>
      <c r="I30" s="247"/>
      <c r="J30" s="247"/>
      <c r="K30" s="247"/>
      <c r="L30" s="247"/>
      <c r="M30" s="247"/>
      <c r="N30" s="247"/>
      <c r="O30" s="233">
        <f t="shared" si="0"/>
        <v>0</v>
      </c>
    </row>
    <row r="31" spans="1:15" s="24" customFormat="1" x14ac:dyDescent="0.2">
      <c r="A31" s="152" t="s">
        <v>592</v>
      </c>
      <c r="B31" s="47" t="s">
        <v>585</v>
      </c>
      <c r="C31" s="247"/>
      <c r="D31" s="247"/>
      <c r="E31" s="247"/>
      <c r="F31" s="247"/>
      <c r="G31" s="247"/>
      <c r="H31" s="247"/>
      <c r="I31" s="247"/>
      <c r="J31" s="247"/>
      <c r="K31" s="247"/>
      <c r="L31" s="247"/>
      <c r="M31" s="247"/>
      <c r="N31" s="247"/>
      <c r="O31" s="233">
        <f t="shared" si="0"/>
        <v>0</v>
      </c>
    </row>
    <row r="32" spans="1:15" s="24" customFormat="1" x14ac:dyDescent="0.2">
      <c r="A32" s="152" t="s">
        <v>593</v>
      </c>
      <c r="B32" s="47" t="s">
        <v>587</v>
      </c>
      <c r="C32" s="247"/>
      <c r="D32" s="247"/>
      <c r="E32" s="247"/>
      <c r="F32" s="247"/>
      <c r="G32" s="247"/>
      <c r="H32" s="247"/>
      <c r="I32" s="247"/>
      <c r="J32" s="247"/>
      <c r="K32" s="247"/>
      <c r="L32" s="247"/>
      <c r="M32" s="247"/>
      <c r="N32" s="247"/>
      <c r="O32" s="233">
        <f t="shared" si="0"/>
        <v>0</v>
      </c>
    </row>
    <row r="33" spans="1:15" x14ac:dyDescent="0.2">
      <c r="A33" s="152" t="s">
        <v>594</v>
      </c>
      <c r="B33" s="47" t="s">
        <v>595</v>
      </c>
      <c r="C33" s="247"/>
      <c r="D33" s="247"/>
      <c r="E33" s="247"/>
      <c r="F33" s="247"/>
      <c r="G33" s="247"/>
      <c r="H33" s="247"/>
      <c r="I33" s="247"/>
      <c r="J33" s="247"/>
      <c r="K33" s="247"/>
      <c r="L33" s="247"/>
      <c r="M33" s="247"/>
      <c r="N33" s="247"/>
      <c r="O33" s="233">
        <f t="shared" si="0"/>
        <v>0</v>
      </c>
    </row>
    <row r="34" spans="1:15" x14ac:dyDescent="0.2">
      <c r="A34" s="152" t="s">
        <v>596</v>
      </c>
      <c r="B34" s="47" t="s">
        <v>597</v>
      </c>
      <c r="C34" s="247"/>
      <c r="D34" s="247"/>
      <c r="E34" s="247"/>
      <c r="F34" s="247"/>
      <c r="G34" s="247"/>
      <c r="H34" s="247"/>
      <c r="I34" s="247"/>
      <c r="J34" s="247"/>
      <c r="K34" s="247"/>
      <c r="L34" s="247"/>
      <c r="M34" s="247"/>
      <c r="N34" s="247"/>
      <c r="O34" s="233">
        <f t="shared" si="0"/>
        <v>0</v>
      </c>
    </row>
    <row r="35" spans="1:15" x14ac:dyDescent="0.2">
      <c r="A35" s="152" t="s">
        <v>598</v>
      </c>
      <c r="B35" s="47" t="s">
        <v>595</v>
      </c>
      <c r="C35" s="247"/>
      <c r="D35" s="247"/>
      <c r="E35" s="247"/>
      <c r="F35" s="247"/>
      <c r="G35" s="247"/>
      <c r="H35" s="247"/>
      <c r="I35" s="247"/>
      <c r="J35" s="247"/>
      <c r="K35" s="247"/>
      <c r="L35" s="247"/>
      <c r="M35" s="247"/>
      <c r="N35" s="247"/>
      <c r="O35" s="233">
        <f t="shared" si="0"/>
        <v>0</v>
      </c>
    </row>
    <row r="36" spans="1:15" x14ac:dyDescent="0.2">
      <c r="A36" s="152" t="s">
        <v>599</v>
      </c>
      <c r="B36" s="47" t="s">
        <v>597</v>
      </c>
      <c r="C36" s="247"/>
      <c r="D36" s="247"/>
      <c r="E36" s="247"/>
      <c r="F36" s="247"/>
      <c r="G36" s="247"/>
      <c r="H36" s="247"/>
      <c r="I36" s="247"/>
      <c r="J36" s="247"/>
      <c r="K36" s="247"/>
      <c r="L36" s="247"/>
      <c r="M36" s="247"/>
      <c r="N36" s="247"/>
      <c r="O36" s="233">
        <f t="shared" si="0"/>
        <v>0</v>
      </c>
    </row>
    <row r="37" spans="1:15" x14ac:dyDescent="0.2">
      <c r="A37" s="152" t="s">
        <v>600</v>
      </c>
      <c r="B37" s="47" t="s">
        <v>595</v>
      </c>
      <c r="C37" s="247"/>
      <c r="D37" s="247"/>
      <c r="E37" s="247"/>
      <c r="F37" s="247"/>
      <c r="G37" s="247"/>
      <c r="H37" s="247"/>
      <c r="I37" s="247"/>
      <c r="J37" s="247"/>
      <c r="K37" s="247"/>
      <c r="L37" s="247"/>
      <c r="M37" s="247"/>
      <c r="N37" s="247"/>
      <c r="O37" s="233">
        <f t="shared" si="0"/>
        <v>0</v>
      </c>
    </row>
    <row r="38" spans="1:15" x14ac:dyDescent="0.2">
      <c r="A38" s="152" t="s">
        <v>601</v>
      </c>
      <c r="B38" s="47" t="s">
        <v>597</v>
      </c>
      <c r="C38" s="247"/>
      <c r="D38" s="247"/>
      <c r="E38" s="247"/>
      <c r="F38" s="247"/>
      <c r="G38" s="247"/>
      <c r="H38" s="247"/>
      <c r="I38" s="247"/>
      <c r="J38" s="247"/>
      <c r="K38" s="247"/>
      <c r="L38" s="247"/>
      <c r="M38" s="247"/>
      <c r="N38" s="247"/>
      <c r="O38" s="233">
        <f t="shared" si="0"/>
        <v>0</v>
      </c>
    </row>
    <row r="39" spans="1:15" x14ac:dyDescent="0.2">
      <c r="A39" s="152" t="s">
        <v>602</v>
      </c>
      <c r="B39" s="47" t="s">
        <v>595</v>
      </c>
      <c r="C39" s="247"/>
      <c r="D39" s="247"/>
      <c r="E39" s="247"/>
      <c r="F39" s="247"/>
      <c r="G39" s="247"/>
      <c r="H39" s="247"/>
      <c r="I39" s="247"/>
      <c r="J39" s="247"/>
      <c r="K39" s="247"/>
      <c r="L39" s="247"/>
      <c r="M39" s="247"/>
      <c r="N39" s="247"/>
      <c r="O39" s="233">
        <f t="shared" si="0"/>
        <v>0</v>
      </c>
    </row>
    <row r="40" spans="1:15" x14ac:dyDescent="0.2">
      <c r="A40" s="152" t="s">
        <v>603</v>
      </c>
      <c r="B40" s="47" t="s">
        <v>597</v>
      </c>
      <c r="C40" s="247"/>
      <c r="D40" s="247"/>
      <c r="E40" s="247"/>
      <c r="F40" s="247"/>
      <c r="G40" s="247"/>
      <c r="H40" s="247"/>
      <c r="I40" s="247"/>
      <c r="J40" s="247"/>
      <c r="K40" s="247"/>
      <c r="L40" s="247"/>
      <c r="M40" s="247"/>
      <c r="N40" s="247"/>
      <c r="O40" s="233">
        <f t="shared" si="0"/>
        <v>0</v>
      </c>
    </row>
    <row r="41" spans="1:15" x14ac:dyDescent="0.2">
      <c r="A41" s="152" t="s">
        <v>604</v>
      </c>
      <c r="B41" s="47" t="s">
        <v>595</v>
      </c>
      <c r="C41" s="247"/>
      <c r="D41" s="247"/>
      <c r="E41" s="247"/>
      <c r="F41" s="247"/>
      <c r="G41" s="247"/>
      <c r="H41" s="247"/>
      <c r="I41" s="247"/>
      <c r="J41" s="247"/>
      <c r="K41" s="247"/>
      <c r="L41" s="247"/>
      <c r="M41" s="247"/>
      <c r="N41" s="247"/>
      <c r="O41" s="233">
        <f t="shared" si="0"/>
        <v>0</v>
      </c>
    </row>
    <row r="42" spans="1:15" x14ac:dyDescent="0.2">
      <c r="A42" s="152" t="s">
        <v>605</v>
      </c>
      <c r="B42" s="47" t="s">
        <v>597</v>
      </c>
      <c r="C42" s="247"/>
      <c r="D42" s="247"/>
      <c r="E42" s="247"/>
      <c r="F42" s="247"/>
      <c r="G42" s="247"/>
      <c r="H42" s="247"/>
      <c r="I42" s="247"/>
      <c r="J42" s="247"/>
      <c r="K42" s="247"/>
      <c r="L42" s="247"/>
      <c r="M42" s="247"/>
      <c r="N42" s="247"/>
      <c r="O42" s="233">
        <f t="shared" si="0"/>
        <v>0</v>
      </c>
    </row>
    <row r="43" spans="1:15" x14ac:dyDescent="0.2">
      <c r="A43" s="152" t="s">
        <v>606</v>
      </c>
      <c r="B43" s="47" t="s">
        <v>607</v>
      </c>
      <c r="C43" s="247"/>
      <c r="D43" s="247"/>
      <c r="E43" s="247"/>
      <c r="F43" s="247"/>
      <c r="G43" s="247"/>
      <c r="H43" s="247"/>
      <c r="I43" s="247"/>
      <c r="J43" s="247"/>
      <c r="K43" s="247"/>
      <c r="L43" s="247"/>
      <c r="M43" s="247"/>
      <c r="N43" s="247"/>
      <c r="O43" s="233">
        <f t="shared" si="0"/>
        <v>0</v>
      </c>
    </row>
    <row r="44" spans="1:15" x14ac:dyDescent="0.2">
      <c r="A44" s="152" t="s">
        <v>608</v>
      </c>
      <c r="B44" s="47" t="s">
        <v>609</v>
      </c>
      <c r="C44" s="247"/>
      <c r="D44" s="247"/>
      <c r="E44" s="247"/>
      <c r="F44" s="247"/>
      <c r="G44" s="247"/>
      <c r="H44" s="247"/>
      <c r="I44" s="247"/>
      <c r="J44" s="247"/>
      <c r="K44" s="247"/>
      <c r="L44" s="247"/>
      <c r="M44" s="247"/>
      <c r="N44" s="247"/>
      <c r="O44" s="233">
        <f t="shared" si="0"/>
        <v>0</v>
      </c>
    </row>
    <row r="45" spans="1:15" x14ac:dyDescent="0.2">
      <c r="A45" s="152" t="s">
        <v>610</v>
      </c>
      <c r="B45" s="47" t="s">
        <v>607</v>
      </c>
      <c r="C45" s="247"/>
      <c r="D45" s="247"/>
      <c r="E45" s="247"/>
      <c r="F45" s="247"/>
      <c r="G45" s="247"/>
      <c r="H45" s="247"/>
      <c r="I45" s="247"/>
      <c r="J45" s="247"/>
      <c r="K45" s="247"/>
      <c r="L45" s="247"/>
      <c r="M45" s="247"/>
      <c r="N45" s="247"/>
      <c r="O45" s="233">
        <f t="shared" si="0"/>
        <v>0</v>
      </c>
    </row>
    <row r="46" spans="1:15" x14ac:dyDescent="0.2">
      <c r="A46" s="152" t="s">
        <v>611</v>
      </c>
      <c r="B46" s="47" t="s">
        <v>609</v>
      </c>
      <c r="C46" s="247"/>
      <c r="D46" s="247"/>
      <c r="E46" s="247"/>
      <c r="F46" s="247"/>
      <c r="G46" s="247"/>
      <c r="H46" s="247"/>
      <c r="I46" s="247"/>
      <c r="J46" s="247"/>
      <c r="K46" s="247"/>
      <c r="L46" s="247"/>
      <c r="M46" s="247"/>
      <c r="N46" s="247"/>
      <c r="O46" s="233">
        <f t="shared" si="0"/>
        <v>0</v>
      </c>
    </row>
    <row r="47" spans="1:15" x14ac:dyDescent="0.2">
      <c r="A47" s="152" t="s">
        <v>612</v>
      </c>
      <c r="B47" s="47" t="s">
        <v>613</v>
      </c>
      <c r="C47" s="247"/>
      <c r="D47" s="247"/>
      <c r="E47" s="247"/>
      <c r="F47" s="247"/>
      <c r="G47" s="247"/>
      <c r="H47" s="247"/>
      <c r="I47" s="247"/>
      <c r="J47" s="247"/>
      <c r="K47" s="247"/>
      <c r="L47" s="247"/>
      <c r="M47" s="247"/>
      <c r="N47" s="247"/>
      <c r="O47" s="233">
        <f t="shared" si="0"/>
        <v>0</v>
      </c>
    </row>
    <row r="48" spans="1:15" x14ac:dyDescent="0.2">
      <c r="A48" s="152" t="s">
        <v>614</v>
      </c>
      <c r="B48" s="47" t="s">
        <v>615</v>
      </c>
      <c r="C48" s="247"/>
      <c r="D48" s="247"/>
      <c r="E48" s="247"/>
      <c r="F48" s="247"/>
      <c r="G48" s="247"/>
      <c r="H48" s="247"/>
      <c r="I48" s="247"/>
      <c r="J48" s="247"/>
      <c r="K48" s="247"/>
      <c r="L48" s="247"/>
      <c r="M48" s="247"/>
      <c r="N48" s="247"/>
      <c r="O48" s="233">
        <f t="shared" si="0"/>
        <v>0</v>
      </c>
    </row>
    <row r="49" spans="1:15" x14ac:dyDescent="0.2">
      <c r="A49" s="152" t="s">
        <v>616</v>
      </c>
      <c r="B49" s="47" t="s">
        <v>613</v>
      </c>
      <c r="C49" s="247"/>
      <c r="D49" s="247"/>
      <c r="E49" s="247"/>
      <c r="F49" s="247"/>
      <c r="G49" s="247"/>
      <c r="H49" s="247"/>
      <c r="I49" s="247"/>
      <c r="J49" s="247"/>
      <c r="K49" s="247"/>
      <c r="L49" s="247"/>
      <c r="M49" s="247"/>
      <c r="N49" s="247"/>
      <c r="O49" s="233">
        <f t="shared" si="0"/>
        <v>0</v>
      </c>
    </row>
    <row r="50" spans="1:15" x14ac:dyDescent="0.2">
      <c r="A50" s="152" t="s">
        <v>617</v>
      </c>
      <c r="B50" s="47" t="s">
        <v>615</v>
      </c>
      <c r="C50" s="247"/>
      <c r="D50" s="247"/>
      <c r="E50" s="247"/>
      <c r="F50" s="247"/>
      <c r="G50" s="247"/>
      <c r="H50" s="247"/>
      <c r="I50" s="247"/>
      <c r="J50" s="247"/>
      <c r="K50" s="247"/>
      <c r="L50" s="247"/>
      <c r="M50" s="247"/>
      <c r="N50" s="247"/>
      <c r="O50" s="233">
        <f t="shared" si="0"/>
        <v>0</v>
      </c>
    </row>
    <row r="51" spans="1:15" x14ac:dyDescent="0.2">
      <c r="A51" s="152" t="s">
        <v>618</v>
      </c>
      <c r="B51" s="47" t="s">
        <v>613</v>
      </c>
      <c r="C51" s="247"/>
      <c r="D51" s="247"/>
      <c r="E51" s="247"/>
      <c r="F51" s="247"/>
      <c r="G51" s="247"/>
      <c r="H51" s="247"/>
      <c r="I51" s="247"/>
      <c r="J51" s="247"/>
      <c r="K51" s="247"/>
      <c r="L51" s="247"/>
      <c r="M51" s="247"/>
      <c r="N51" s="247"/>
      <c r="O51" s="233">
        <f t="shared" si="0"/>
        <v>0</v>
      </c>
    </row>
    <row r="52" spans="1:15" x14ac:dyDescent="0.2">
      <c r="A52" s="152" t="s">
        <v>619</v>
      </c>
      <c r="B52" s="47" t="s">
        <v>615</v>
      </c>
      <c r="C52" s="247"/>
      <c r="D52" s="247"/>
      <c r="E52" s="247"/>
      <c r="F52" s="247"/>
      <c r="G52" s="247"/>
      <c r="H52" s="247"/>
      <c r="I52" s="247"/>
      <c r="J52" s="247"/>
      <c r="K52" s="247"/>
      <c r="L52" s="247"/>
      <c r="M52" s="247"/>
      <c r="N52" s="247"/>
      <c r="O52" s="233">
        <f t="shared" si="0"/>
        <v>0</v>
      </c>
    </row>
    <row r="53" spans="1:15" x14ac:dyDescent="0.2">
      <c r="A53" s="152" t="s">
        <v>620</v>
      </c>
      <c r="B53" s="47" t="s">
        <v>613</v>
      </c>
      <c r="C53" s="247"/>
      <c r="D53" s="247"/>
      <c r="E53" s="247"/>
      <c r="F53" s="247"/>
      <c r="G53" s="247"/>
      <c r="H53" s="247"/>
      <c r="I53" s="247"/>
      <c r="J53" s="247"/>
      <c r="K53" s="247"/>
      <c r="L53" s="247"/>
      <c r="M53" s="247"/>
      <c r="N53" s="247"/>
      <c r="O53" s="233">
        <f t="shared" si="0"/>
        <v>0</v>
      </c>
    </row>
    <row r="54" spans="1:15" x14ac:dyDescent="0.2">
      <c r="A54" s="152" t="s">
        <v>621</v>
      </c>
      <c r="B54" s="47" t="s">
        <v>615</v>
      </c>
      <c r="C54" s="247"/>
      <c r="D54" s="247"/>
      <c r="E54" s="247"/>
      <c r="F54" s="247"/>
      <c r="G54" s="247"/>
      <c r="H54" s="247"/>
      <c r="I54" s="247"/>
      <c r="J54" s="247"/>
      <c r="K54" s="247"/>
      <c r="L54" s="247"/>
      <c r="M54" s="247"/>
      <c r="N54" s="247"/>
      <c r="O54" s="233">
        <f t="shared" si="0"/>
        <v>0</v>
      </c>
    </row>
    <row r="55" spans="1:15" x14ac:dyDescent="0.2">
      <c r="A55" s="152" t="s">
        <v>622</v>
      </c>
      <c r="B55" s="47" t="s">
        <v>613</v>
      </c>
      <c r="C55" s="247"/>
      <c r="D55" s="247"/>
      <c r="E55" s="247"/>
      <c r="F55" s="247"/>
      <c r="G55" s="247"/>
      <c r="H55" s="247"/>
      <c r="I55" s="247"/>
      <c r="J55" s="247"/>
      <c r="K55" s="247"/>
      <c r="L55" s="247"/>
      <c r="M55" s="247"/>
      <c r="N55" s="247"/>
      <c r="O55" s="233">
        <f t="shared" si="0"/>
        <v>0</v>
      </c>
    </row>
    <row r="56" spans="1:15" x14ac:dyDescent="0.2">
      <c r="A56" s="152" t="s">
        <v>623</v>
      </c>
      <c r="B56" s="47" t="s">
        <v>615</v>
      </c>
      <c r="C56" s="247"/>
      <c r="D56" s="247"/>
      <c r="E56" s="247"/>
      <c r="F56" s="247"/>
      <c r="G56" s="247"/>
      <c r="H56" s="247"/>
      <c r="I56" s="247"/>
      <c r="J56" s="247"/>
      <c r="K56" s="247"/>
      <c r="L56" s="247"/>
      <c r="M56" s="247"/>
      <c r="N56" s="247"/>
      <c r="O56" s="233">
        <f t="shared" si="0"/>
        <v>0</v>
      </c>
    </row>
    <row r="57" spans="1:15" x14ac:dyDescent="0.2">
      <c r="A57" s="152"/>
      <c r="B57" s="1540" t="s">
        <v>2024</v>
      </c>
      <c r="C57" s="247"/>
      <c r="D57" s="247"/>
      <c r="E57" s="247"/>
      <c r="F57" s="247"/>
      <c r="G57" s="247"/>
      <c r="H57" s="247"/>
      <c r="I57" s="247"/>
      <c r="J57" s="247"/>
      <c r="K57" s="247"/>
      <c r="L57" s="247"/>
      <c r="M57" s="247"/>
      <c r="N57" s="247"/>
      <c r="O57" s="233">
        <f>SUM(C57:N57)</f>
        <v>0</v>
      </c>
    </row>
    <row r="58" spans="1:15" x14ac:dyDescent="0.2">
      <c r="A58" s="152" t="s">
        <v>625</v>
      </c>
      <c r="B58" s="47" t="s">
        <v>626</v>
      </c>
      <c r="C58" s="247"/>
      <c r="D58" s="247"/>
      <c r="E58" s="247"/>
      <c r="F58" s="247"/>
      <c r="G58" s="247"/>
      <c r="H58" s="247"/>
      <c r="I58" s="247"/>
      <c r="J58" s="247"/>
      <c r="K58" s="247"/>
      <c r="L58" s="247"/>
      <c r="M58" s="247"/>
      <c r="N58" s="247"/>
      <c r="O58" s="233">
        <f t="shared" si="0"/>
        <v>0</v>
      </c>
    </row>
    <row r="59" spans="1:15" x14ac:dyDescent="0.2">
      <c r="A59" s="152"/>
      <c r="B59" s="47" t="s">
        <v>720</v>
      </c>
      <c r="C59" s="247"/>
      <c r="D59" s="247"/>
      <c r="E59" s="247"/>
      <c r="F59" s="247"/>
      <c r="G59" s="247"/>
      <c r="H59" s="247"/>
      <c r="I59" s="247"/>
      <c r="J59" s="247"/>
      <c r="K59" s="247"/>
      <c r="L59" s="247"/>
      <c r="M59" s="247"/>
      <c r="N59" s="247"/>
      <c r="O59" s="233">
        <f t="shared" si="0"/>
        <v>0</v>
      </c>
    </row>
    <row r="60" spans="1:15" ht="15.75" thickBot="1" x14ac:dyDescent="0.25">
      <c r="B60" s="269" t="s">
        <v>506</v>
      </c>
      <c r="C60" s="258">
        <f>SUM(C9:C59)</f>
        <v>0</v>
      </c>
      <c r="D60" s="258">
        <f t="shared" ref="D60:O60" si="1">SUM(D9:D59)</f>
        <v>0</v>
      </c>
      <c r="E60" s="258">
        <f t="shared" si="1"/>
        <v>0</v>
      </c>
      <c r="F60" s="258">
        <f t="shared" si="1"/>
        <v>0</v>
      </c>
      <c r="G60" s="258">
        <f t="shared" si="1"/>
        <v>0</v>
      </c>
      <c r="H60" s="258">
        <f t="shared" si="1"/>
        <v>0</v>
      </c>
      <c r="I60" s="258">
        <f t="shared" si="1"/>
        <v>0</v>
      </c>
      <c r="J60" s="258">
        <f t="shared" si="1"/>
        <v>0</v>
      </c>
      <c r="K60" s="258">
        <f t="shared" si="1"/>
        <v>0</v>
      </c>
      <c r="L60" s="258">
        <f t="shared" si="1"/>
        <v>0</v>
      </c>
      <c r="M60" s="258">
        <f t="shared" si="1"/>
        <v>0</v>
      </c>
      <c r="N60" s="258">
        <f t="shared" si="1"/>
        <v>0</v>
      </c>
      <c r="O60" s="258">
        <f t="shared" si="1"/>
        <v>0</v>
      </c>
    </row>
    <row r="61" spans="1:15" ht="15.75" thickTop="1" x14ac:dyDescent="0.2"/>
  </sheetData>
  <sheetProtection algorithmName="SHA-512" hashValue="ZFVQtXd6IwTOAUovQLG9xpZT9vHKkzq4If7YU+tkYaPsG+XkrKXfNb1R37+0JhSNADZNQmI0x4FzlzXKV8P1qw==" saltValue="aMzN9uN5m/w3y4xEtaMr7w==" spinCount="100000" sheet="1" objects="1" scenarios="1"/>
  <mergeCells count="1">
    <mergeCell ref="N6:O6"/>
  </mergeCells>
  <printOptions horizontalCentered="1"/>
  <pageMargins left="0.5" right="0.5" top="1" bottom="0.75" header="0.5" footer="0.5"/>
  <pageSetup scale="6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832A-9D92-48A1-8E5D-330BA0FE4693}">
  <sheetPr>
    <pageSetUpPr fitToPage="1"/>
  </sheetPr>
  <dimension ref="A1:M64"/>
  <sheetViews>
    <sheetView zoomScaleNormal="100" workbookViewId="0"/>
  </sheetViews>
  <sheetFormatPr defaultColWidth="10" defaultRowHeight="15" x14ac:dyDescent="0.2"/>
  <cols>
    <col min="1" max="1" width="6.875" style="24" customWidth="1"/>
    <col min="2" max="2" width="43.5" style="24" customWidth="1"/>
    <col min="3" max="11" width="7.875" style="24" customWidth="1"/>
    <col min="12" max="12" width="9.625" style="24" customWidth="1"/>
    <col min="13" max="14" width="7.875" style="24" customWidth="1"/>
    <col min="15" max="16384" width="10" style="24"/>
  </cols>
  <sheetData>
    <row r="1" spans="1:13" ht="15" customHeight="1" x14ac:dyDescent="0.25">
      <c r="A1" s="51" t="s">
        <v>723</v>
      </c>
      <c r="B1" s="132"/>
      <c r="C1" s="132"/>
      <c r="D1" s="132"/>
      <c r="E1" s="132"/>
      <c r="F1" s="132"/>
      <c r="G1" s="132"/>
      <c r="H1" s="132"/>
    </row>
    <row r="2" spans="1:13" s="54" customFormat="1" ht="13.35" customHeight="1" x14ac:dyDescent="0.2">
      <c r="A2" s="5" t="s">
        <v>2</v>
      </c>
      <c r="B2" s="218"/>
      <c r="C2" s="218"/>
      <c r="D2" s="218"/>
      <c r="E2" s="218"/>
      <c r="F2" s="218"/>
      <c r="G2" s="133" t="s">
        <v>3</v>
      </c>
      <c r="H2" s="161"/>
      <c r="I2" s="161"/>
      <c r="J2" s="161"/>
      <c r="K2" s="161"/>
      <c r="L2" s="162"/>
    </row>
    <row r="3" spans="1:13" ht="13.35" customHeight="1" x14ac:dyDescent="0.2">
      <c r="A3" s="5" t="s">
        <v>1893</v>
      </c>
      <c r="B3" s="132"/>
      <c r="C3" s="132"/>
      <c r="D3" s="132"/>
      <c r="E3" s="132"/>
      <c r="F3" s="132"/>
      <c r="G3" s="135">
        <f>+'Sch A'!$A$6</f>
        <v>0</v>
      </c>
      <c r="H3" s="136"/>
      <c r="I3" s="136"/>
      <c r="J3" s="136"/>
      <c r="K3" s="136"/>
      <c r="L3" s="137"/>
    </row>
    <row r="4" spans="1:13" ht="13.35" customHeight="1" x14ac:dyDescent="0.2">
      <c r="G4" s="138" t="s">
        <v>4</v>
      </c>
      <c r="H4" s="54"/>
      <c r="J4" s="54"/>
      <c r="L4" s="139"/>
    </row>
    <row r="5" spans="1:13" ht="13.35" customHeight="1" x14ac:dyDescent="0.2">
      <c r="G5" s="140" t="s">
        <v>5</v>
      </c>
      <c r="H5" s="118"/>
      <c r="I5" s="240">
        <f>+'Sch A'!$F$12</f>
        <v>0</v>
      </c>
      <c r="J5" s="241" t="s">
        <v>6</v>
      </c>
      <c r="K5" s="118"/>
      <c r="L5" s="242">
        <f>+'Sch A'!$H$12</f>
        <v>0</v>
      </c>
    </row>
    <row r="6" spans="1:13" ht="13.35" customHeight="1" x14ac:dyDescent="0.2"/>
    <row r="7" spans="1:13" s="54" customFormat="1" ht="12.75" x14ac:dyDescent="0.2">
      <c r="A7" s="13" t="s">
        <v>724</v>
      </c>
      <c r="B7" s="121"/>
      <c r="C7" s="121"/>
      <c r="D7" s="121"/>
      <c r="E7" s="121"/>
      <c r="F7" s="121"/>
      <c r="G7" s="121"/>
      <c r="H7" s="121"/>
      <c r="I7" s="121"/>
      <c r="J7" s="121"/>
      <c r="K7" s="121"/>
      <c r="L7" s="1368"/>
      <c r="M7" s="270"/>
    </row>
    <row r="8" spans="1:13" s="54" customFormat="1" ht="12.75" x14ac:dyDescent="0.2">
      <c r="A8" s="40"/>
      <c r="B8" s="40"/>
      <c r="C8" s="1637" t="s">
        <v>507</v>
      </c>
      <c r="D8" s="1638"/>
      <c r="E8" s="1638"/>
      <c r="F8" s="1639"/>
      <c r="G8" s="1637" t="s">
        <v>508</v>
      </c>
      <c r="H8" s="1639"/>
      <c r="I8" s="271"/>
      <c r="J8" s="272"/>
      <c r="K8" s="272"/>
      <c r="L8" s="273"/>
    </row>
    <row r="9" spans="1:13" s="54" customFormat="1" ht="24" x14ac:dyDescent="0.2">
      <c r="A9" s="243" t="s">
        <v>558</v>
      </c>
      <c r="B9" s="244" t="s">
        <v>703</v>
      </c>
      <c r="C9" s="274" t="s">
        <v>725</v>
      </c>
      <c r="D9" s="274" t="s">
        <v>726</v>
      </c>
      <c r="E9" s="274" t="s">
        <v>727</v>
      </c>
      <c r="F9" s="274" t="s">
        <v>728</v>
      </c>
      <c r="G9" s="275" t="s">
        <v>729</v>
      </c>
      <c r="H9" s="275" t="s">
        <v>730</v>
      </c>
      <c r="I9" s="276" t="s">
        <v>731</v>
      </c>
      <c r="J9" s="276" t="s">
        <v>510</v>
      </c>
      <c r="K9" s="276" t="s">
        <v>732</v>
      </c>
      <c r="L9" s="277" t="s">
        <v>506</v>
      </c>
    </row>
    <row r="10" spans="1:13" x14ac:dyDescent="0.2">
      <c r="A10" s="227" t="s">
        <v>562</v>
      </c>
      <c r="B10" s="47" t="s">
        <v>563</v>
      </c>
      <c r="C10" s="232"/>
      <c r="D10" s="232"/>
      <c r="E10" s="232"/>
      <c r="F10" s="232"/>
      <c r="G10" s="278"/>
      <c r="H10" s="279"/>
      <c r="I10" s="279"/>
      <c r="J10" s="279"/>
      <c r="K10" s="280"/>
      <c r="L10" s="233">
        <f t="shared" ref="L10:L60" si="0">SUM(C10:K10)</f>
        <v>0</v>
      </c>
    </row>
    <row r="11" spans="1:13" x14ac:dyDescent="0.2">
      <c r="A11" s="227" t="s">
        <v>564</v>
      </c>
      <c r="B11" s="47" t="s">
        <v>563</v>
      </c>
      <c r="C11" s="232"/>
      <c r="D11" s="232"/>
      <c r="E11" s="232"/>
      <c r="F11" s="232"/>
      <c r="G11" s="281"/>
      <c r="H11" s="282"/>
      <c r="I11" s="282"/>
      <c r="J11" s="282"/>
      <c r="K11" s="283"/>
      <c r="L11" s="233">
        <f t="shared" si="0"/>
        <v>0</v>
      </c>
    </row>
    <row r="12" spans="1:13" x14ac:dyDescent="0.2">
      <c r="A12" s="227" t="s">
        <v>565</v>
      </c>
      <c r="B12" s="47" t="s">
        <v>563</v>
      </c>
      <c r="C12" s="232"/>
      <c r="D12" s="232"/>
      <c r="E12" s="232"/>
      <c r="F12" s="232"/>
      <c r="G12" s="281"/>
      <c r="H12" s="282"/>
      <c r="I12" s="282"/>
      <c r="J12" s="282"/>
      <c r="K12" s="283"/>
      <c r="L12" s="233">
        <f t="shared" si="0"/>
        <v>0</v>
      </c>
    </row>
    <row r="13" spans="1:13" x14ac:dyDescent="0.2">
      <c r="A13" s="227" t="s">
        <v>566</v>
      </c>
      <c r="B13" s="47" t="s">
        <v>563</v>
      </c>
      <c r="C13" s="232"/>
      <c r="D13" s="232"/>
      <c r="E13" s="232"/>
      <c r="F13" s="232"/>
      <c r="G13" s="281"/>
      <c r="H13" s="282"/>
      <c r="I13" s="282"/>
      <c r="J13" s="282"/>
      <c r="K13" s="283"/>
      <c r="L13" s="233">
        <f t="shared" si="0"/>
        <v>0</v>
      </c>
    </row>
    <row r="14" spans="1:13" x14ac:dyDescent="0.2">
      <c r="A14" s="227" t="s">
        <v>567</v>
      </c>
      <c r="B14" s="47" t="s">
        <v>563</v>
      </c>
      <c r="C14" s="232"/>
      <c r="D14" s="232"/>
      <c r="E14" s="232"/>
      <c r="F14" s="232"/>
      <c r="G14" s="281"/>
      <c r="H14" s="282"/>
      <c r="I14" s="282"/>
      <c r="J14" s="282"/>
      <c r="K14" s="283"/>
      <c r="L14" s="233">
        <f t="shared" si="0"/>
        <v>0</v>
      </c>
    </row>
    <row r="15" spans="1:13" x14ac:dyDescent="0.2">
      <c r="A15" s="227" t="s">
        <v>568</v>
      </c>
      <c r="B15" s="47" t="s">
        <v>569</v>
      </c>
      <c r="C15" s="232"/>
      <c r="D15" s="232"/>
      <c r="E15" s="232"/>
      <c r="F15" s="232"/>
      <c r="G15" s="281"/>
      <c r="H15" s="282"/>
      <c r="I15" s="282"/>
      <c r="J15" s="282"/>
      <c r="K15" s="283"/>
      <c r="L15" s="233">
        <f t="shared" si="0"/>
        <v>0</v>
      </c>
    </row>
    <row r="16" spans="1:13" x14ac:dyDescent="0.2">
      <c r="A16" s="227" t="s">
        <v>570</v>
      </c>
      <c r="B16" s="47" t="s">
        <v>571</v>
      </c>
      <c r="C16" s="232"/>
      <c r="D16" s="232"/>
      <c r="E16" s="232"/>
      <c r="F16" s="232"/>
      <c r="G16" s="281"/>
      <c r="H16" s="282"/>
      <c r="I16" s="282"/>
      <c r="J16" s="282"/>
      <c r="K16" s="283"/>
      <c r="L16" s="233">
        <f t="shared" si="0"/>
        <v>0</v>
      </c>
    </row>
    <row r="17" spans="1:12" x14ac:dyDescent="0.2">
      <c r="A17" s="227" t="s">
        <v>572</v>
      </c>
      <c r="B17" s="47" t="s">
        <v>573</v>
      </c>
      <c r="C17" s="232"/>
      <c r="D17" s="232"/>
      <c r="E17" s="232"/>
      <c r="F17" s="232"/>
      <c r="G17" s="281"/>
      <c r="H17" s="282"/>
      <c r="I17" s="282"/>
      <c r="J17" s="282"/>
      <c r="K17" s="283"/>
      <c r="L17" s="233">
        <f t="shared" si="0"/>
        <v>0</v>
      </c>
    </row>
    <row r="18" spans="1:12" x14ac:dyDescent="0.2">
      <c r="A18" s="227" t="s">
        <v>574</v>
      </c>
      <c r="B18" s="47" t="s">
        <v>575</v>
      </c>
      <c r="C18" s="232"/>
      <c r="D18" s="232"/>
      <c r="E18" s="232"/>
      <c r="F18" s="232"/>
      <c r="G18" s="281"/>
      <c r="H18" s="282"/>
      <c r="I18" s="282"/>
      <c r="J18" s="282"/>
      <c r="K18" s="283"/>
      <c r="L18" s="233">
        <f t="shared" si="0"/>
        <v>0</v>
      </c>
    </row>
    <row r="19" spans="1:12" x14ac:dyDescent="0.2">
      <c r="A19" s="227" t="s">
        <v>576</v>
      </c>
      <c r="B19" s="47" t="s">
        <v>577</v>
      </c>
      <c r="C19" s="232"/>
      <c r="D19" s="232"/>
      <c r="E19" s="232"/>
      <c r="F19" s="232"/>
      <c r="G19" s="281"/>
      <c r="H19" s="282"/>
      <c r="I19" s="282"/>
      <c r="J19" s="282"/>
      <c r="K19" s="283"/>
      <c r="L19" s="233">
        <f t="shared" si="0"/>
        <v>0</v>
      </c>
    </row>
    <row r="20" spans="1:12" x14ac:dyDescent="0.2">
      <c r="A20" s="227" t="s">
        <v>578</v>
      </c>
      <c r="B20" s="47" t="s">
        <v>575</v>
      </c>
      <c r="C20" s="232"/>
      <c r="D20" s="232"/>
      <c r="E20" s="232"/>
      <c r="F20" s="232"/>
      <c r="G20" s="281"/>
      <c r="H20" s="282"/>
      <c r="I20" s="282"/>
      <c r="J20" s="282"/>
      <c r="K20" s="283"/>
      <c r="L20" s="233">
        <f t="shared" si="0"/>
        <v>0</v>
      </c>
    </row>
    <row r="21" spans="1:12" x14ac:dyDescent="0.2">
      <c r="A21" s="227" t="s">
        <v>579</v>
      </c>
      <c r="B21" s="47" t="s">
        <v>577</v>
      </c>
      <c r="C21" s="232"/>
      <c r="D21" s="232"/>
      <c r="E21" s="232"/>
      <c r="F21" s="232"/>
      <c r="G21" s="281"/>
      <c r="H21" s="282"/>
      <c r="I21" s="282"/>
      <c r="J21" s="282"/>
      <c r="K21" s="283"/>
      <c r="L21" s="233">
        <f t="shared" si="0"/>
        <v>0</v>
      </c>
    </row>
    <row r="22" spans="1:12" x14ac:dyDescent="0.2">
      <c r="A22" s="227" t="s">
        <v>580</v>
      </c>
      <c r="B22" s="47" t="s">
        <v>575</v>
      </c>
      <c r="C22" s="232"/>
      <c r="D22" s="232"/>
      <c r="E22" s="232"/>
      <c r="F22" s="232"/>
      <c r="G22" s="281"/>
      <c r="H22" s="282"/>
      <c r="I22" s="282"/>
      <c r="J22" s="282"/>
      <c r="K22" s="283"/>
      <c r="L22" s="233">
        <f t="shared" si="0"/>
        <v>0</v>
      </c>
    </row>
    <row r="23" spans="1:12" x14ac:dyDescent="0.2">
      <c r="A23" s="227" t="s">
        <v>581</v>
      </c>
      <c r="B23" s="47" t="s">
        <v>577</v>
      </c>
      <c r="C23" s="232"/>
      <c r="D23" s="232"/>
      <c r="E23" s="232"/>
      <c r="F23" s="232"/>
      <c r="G23" s="281"/>
      <c r="H23" s="282"/>
      <c r="I23" s="282"/>
      <c r="J23" s="282"/>
      <c r="K23" s="283"/>
      <c r="L23" s="233">
        <f t="shared" si="0"/>
        <v>0</v>
      </c>
    </row>
    <row r="24" spans="1:12" x14ac:dyDescent="0.2">
      <c r="A24" s="227" t="s">
        <v>582</v>
      </c>
      <c r="B24" s="47" t="s">
        <v>575</v>
      </c>
      <c r="C24" s="232"/>
      <c r="D24" s="232"/>
      <c r="E24" s="232"/>
      <c r="F24" s="232"/>
      <c r="G24" s="281"/>
      <c r="H24" s="282"/>
      <c r="I24" s="282"/>
      <c r="J24" s="282"/>
      <c r="K24" s="283"/>
      <c r="L24" s="233">
        <f t="shared" si="0"/>
        <v>0</v>
      </c>
    </row>
    <row r="25" spans="1:12" x14ac:dyDescent="0.2">
      <c r="A25" s="227" t="s">
        <v>583</v>
      </c>
      <c r="B25" s="47" t="s">
        <v>577</v>
      </c>
      <c r="C25" s="232"/>
      <c r="D25" s="232"/>
      <c r="E25" s="232"/>
      <c r="F25" s="232"/>
      <c r="G25" s="281"/>
      <c r="H25" s="282"/>
      <c r="I25" s="282"/>
      <c r="J25" s="282"/>
      <c r="K25" s="283"/>
      <c r="L25" s="233">
        <f t="shared" si="0"/>
        <v>0</v>
      </c>
    </row>
    <row r="26" spans="1:12" x14ac:dyDescent="0.2">
      <c r="A26" s="227" t="s">
        <v>584</v>
      </c>
      <c r="B26" s="47" t="s">
        <v>585</v>
      </c>
      <c r="C26" s="232"/>
      <c r="D26" s="232"/>
      <c r="E26" s="232"/>
      <c r="F26" s="232"/>
      <c r="G26" s="281"/>
      <c r="H26" s="282"/>
      <c r="I26" s="282"/>
      <c r="J26" s="282"/>
      <c r="K26" s="283"/>
      <c r="L26" s="233">
        <f t="shared" si="0"/>
        <v>0</v>
      </c>
    </row>
    <row r="27" spans="1:12" x14ac:dyDescent="0.2">
      <c r="A27" s="227" t="s">
        <v>586</v>
      </c>
      <c r="B27" s="47" t="s">
        <v>587</v>
      </c>
      <c r="C27" s="232"/>
      <c r="D27" s="232"/>
      <c r="E27" s="232"/>
      <c r="F27" s="232"/>
      <c r="G27" s="281"/>
      <c r="H27" s="282"/>
      <c r="I27" s="282"/>
      <c r="J27" s="282"/>
      <c r="K27" s="283"/>
      <c r="L27" s="233">
        <f t="shared" si="0"/>
        <v>0</v>
      </c>
    </row>
    <row r="28" spans="1:12" x14ac:dyDescent="0.2">
      <c r="A28" s="227" t="s">
        <v>588</v>
      </c>
      <c r="B28" s="47" t="s">
        <v>585</v>
      </c>
      <c r="C28" s="232"/>
      <c r="D28" s="232"/>
      <c r="E28" s="232"/>
      <c r="F28" s="232"/>
      <c r="G28" s="281"/>
      <c r="H28" s="282"/>
      <c r="I28" s="282"/>
      <c r="J28" s="282"/>
      <c r="K28" s="283"/>
      <c r="L28" s="233">
        <f t="shared" si="0"/>
        <v>0</v>
      </c>
    </row>
    <row r="29" spans="1:12" x14ac:dyDescent="0.2">
      <c r="A29" s="227" t="s">
        <v>589</v>
      </c>
      <c r="B29" s="47" t="s">
        <v>587</v>
      </c>
      <c r="C29" s="232"/>
      <c r="D29" s="232"/>
      <c r="E29" s="232"/>
      <c r="F29" s="232"/>
      <c r="G29" s="281"/>
      <c r="H29" s="282"/>
      <c r="I29" s="282"/>
      <c r="J29" s="282"/>
      <c r="K29" s="283"/>
      <c r="L29" s="233">
        <f t="shared" si="0"/>
        <v>0</v>
      </c>
    </row>
    <row r="30" spans="1:12" x14ac:dyDescent="0.2">
      <c r="A30" s="227" t="s">
        <v>590</v>
      </c>
      <c r="B30" s="47" t="s">
        <v>585</v>
      </c>
      <c r="C30" s="232"/>
      <c r="D30" s="232"/>
      <c r="E30" s="232"/>
      <c r="F30" s="232"/>
      <c r="G30" s="281"/>
      <c r="H30" s="282"/>
      <c r="I30" s="282"/>
      <c r="J30" s="282"/>
      <c r="K30" s="283"/>
      <c r="L30" s="233">
        <f t="shared" si="0"/>
        <v>0</v>
      </c>
    </row>
    <row r="31" spans="1:12" x14ac:dyDescent="0.2">
      <c r="A31" s="227" t="s">
        <v>591</v>
      </c>
      <c r="B31" s="47" t="s">
        <v>587</v>
      </c>
      <c r="C31" s="232"/>
      <c r="D31" s="232"/>
      <c r="E31" s="232"/>
      <c r="F31" s="232"/>
      <c r="G31" s="281"/>
      <c r="H31" s="282"/>
      <c r="I31" s="282"/>
      <c r="J31" s="282"/>
      <c r="K31" s="283"/>
      <c r="L31" s="233">
        <f t="shared" si="0"/>
        <v>0</v>
      </c>
    </row>
    <row r="32" spans="1:12" x14ac:dyDescent="0.2">
      <c r="A32" s="227" t="s">
        <v>592</v>
      </c>
      <c r="B32" s="47" t="s">
        <v>585</v>
      </c>
      <c r="C32" s="232"/>
      <c r="D32" s="232"/>
      <c r="E32" s="232"/>
      <c r="F32" s="232"/>
      <c r="G32" s="281"/>
      <c r="H32" s="282"/>
      <c r="I32" s="282"/>
      <c r="J32" s="282"/>
      <c r="K32" s="283"/>
      <c r="L32" s="233">
        <f t="shared" si="0"/>
        <v>0</v>
      </c>
    </row>
    <row r="33" spans="1:12" x14ac:dyDescent="0.2">
      <c r="A33" s="227" t="s">
        <v>593</v>
      </c>
      <c r="B33" s="47" t="s">
        <v>587</v>
      </c>
      <c r="C33" s="232"/>
      <c r="D33" s="232"/>
      <c r="E33" s="232"/>
      <c r="F33" s="232"/>
      <c r="G33" s="281"/>
      <c r="H33" s="282"/>
      <c r="I33" s="282"/>
      <c r="J33" s="282"/>
      <c r="K33" s="283"/>
      <c r="L33" s="233">
        <f t="shared" si="0"/>
        <v>0</v>
      </c>
    </row>
    <row r="34" spans="1:12" x14ac:dyDescent="0.2">
      <c r="A34" s="227" t="s">
        <v>594</v>
      </c>
      <c r="B34" s="47" t="s">
        <v>595</v>
      </c>
      <c r="C34" s="232"/>
      <c r="D34" s="232"/>
      <c r="E34" s="232"/>
      <c r="F34" s="232"/>
      <c r="G34" s="281"/>
      <c r="H34" s="282"/>
      <c r="I34" s="282"/>
      <c r="J34" s="282"/>
      <c r="K34" s="283"/>
      <c r="L34" s="233">
        <f t="shared" si="0"/>
        <v>0</v>
      </c>
    </row>
    <row r="35" spans="1:12" x14ac:dyDescent="0.2">
      <c r="A35" s="227" t="s">
        <v>596</v>
      </c>
      <c r="B35" s="47" t="s">
        <v>597</v>
      </c>
      <c r="C35" s="232"/>
      <c r="D35" s="232"/>
      <c r="E35" s="232"/>
      <c r="F35" s="232"/>
      <c r="G35" s="281"/>
      <c r="H35" s="282"/>
      <c r="I35" s="282"/>
      <c r="J35" s="282"/>
      <c r="K35" s="283"/>
      <c r="L35" s="233">
        <f t="shared" si="0"/>
        <v>0</v>
      </c>
    </row>
    <row r="36" spans="1:12" x14ac:dyDescent="0.2">
      <c r="A36" s="227" t="s">
        <v>598</v>
      </c>
      <c r="B36" s="47" t="s">
        <v>595</v>
      </c>
      <c r="C36" s="232"/>
      <c r="D36" s="232"/>
      <c r="E36" s="232"/>
      <c r="F36" s="232"/>
      <c r="G36" s="281"/>
      <c r="H36" s="282"/>
      <c r="I36" s="282"/>
      <c r="J36" s="282"/>
      <c r="K36" s="283"/>
      <c r="L36" s="233">
        <f t="shared" si="0"/>
        <v>0</v>
      </c>
    </row>
    <row r="37" spans="1:12" x14ac:dyDescent="0.2">
      <c r="A37" s="227" t="s">
        <v>599</v>
      </c>
      <c r="B37" s="47" t="s">
        <v>597</v>
      </c>
      <c r="C37" s="232"/>
      <c r="D37" s="232"/>
      <c r="E37" s="232"/>
      <c r="F37" s="232"/>
      <c r="G37" s="281"/>
      <c r="H37" s="282"/>
      <c r="I37" s="282"/>
      <c r="J37" s="282"/>
      <c r="K37" s="283"/>
      <c r="L37" s="233">
        <f t="shared" si="0"/>
        <v>0</v>
      </c>
    </row>
    <row r="38" spans="1:12" x14ac:dyDescent="0.2">
      <c r="A38" s="227" t="s">
        <v>600</v>
      </c>
      <c r="B38" s="47" t="s">
        <v>595</v>
      </c>
      <c r="C38" s="232"/>
      <c r="D38" s="232"/>
      <c r="E38" s="232"/>
      <c r="F38" s="232"/>
      <c r="G38" s="281"/>
      <c r="H38" s="282"/>
      <c r="I38" s="282"/>
      <c r="J38" s="282"/>
      <c r="K38" s="283"/>
      <c r="L38" s="233">
        <f t="shared" si="0"/>
        <v>0</v>
      </c>
    </row>
    <row r="39" spans="1:12" x14ac:dyDescent="0.2">
      <c r="A39" s="227" t="s">
        <v>601</v>
      </c>
      <c r="B39" s="47" t="s">
        <v>597</v>
      </c>
      <c r="C39" s="232"/>
      <c r="D39" s="232"/>
      <c r="E39" s="232"/>
      <c r="F39" s="232"/>
      <c r="G39" s="281"/>
      <c r="H39" s="282"/>
      <c r="I39" s="282"/>
      <c r="J39" s="282"/>
      <c r="K39" s="283"/>
      <c r="L39" s="233">
        <f t="shared" si="0"/>
        <v>0</v>
      </c>
    </row>
    <row r="40" spans="1:12" x14ac:dyDescent="0.2">
      <c r="A40" s="227" t="s">
        <v>602</v>
      </c>
      <c r="B40" s="47" t="s">
        <v>595</v>
      </c>
      <c r="C40" s="232"/>
      <c r="D40" s="232"/>
      <c r="E40" s="232"/>
      <c r="F40" s="232"/>
      <c r="G40" s="281"/>
      <c r="H40" s="282"/>
      <c r="I40" s="282"/>
      <c r="J40" s="282"/>
      <c r="K40" s="283"/>
      <c r="L40" s="233">
        <f t="shared" si="0"/>
        <v>0</v>
      </c>
    </row>
    <row r="41" spans="1:12" x14ac:dyDescent="0.2">
      <c r="A41" s="227" t="s">
        <v>603</v>
      </c>
      <c r="B41" s="47" t="s">
        <v>597</v>
      </c>
      <c r="C41" s="232"/>
      <c r="D41" s="232"/>
      <c r="E41" s="232"/>
      <c r="F41" s="232"/>
      <c r="G41" s="281"/>
      <c r="H41" s="282"/>
      <c r="I41" s="282"/>
      <c r="J41" s="282"/>
      <c r="K41" s="283"/>
      <c r="L41" s="233">
        <f t="shared" si="0"/>
        <v>0</v>
      </c>
    </row>
    <row r="42" spans="1:12" x14ac:dyDescent="0.2">
      <c r="A42" s="227" t="s">
        <v>604</v>
      </c>
      <c r="B42" s="47" t="s">
        <v>595</v>
      </c>
      <c r="C42" s="232"/>
      <c r="D42" s="232"/>
      <c r="E42" s="232"/>
      <c r="F42" s="232"/>
      <c r="G42" s="281"/>
      <c r="H42" s="282"/>
      <c r="I42" s="282"/>
      <c r="J42" s="282"/>
      <c r="K42" s="283"/>
      <c r="L42" s="233">
        <f t="shared" si="0"/>
        <v>0</v>
      </c>
    </row>
    <row r="43" spans="1:12" x14ac:dyDescent="0.2">
      <c r="A43" s="227" t="s">
        <v>605</v>
      </c>
      <c r="B43" s="47" t="s">
        <v>597</v>
      </c>
      <c r="C43" s="232"/>
      <c r="D43" s="232"/>
      <c r="E43" s="232"/>
      <c r="F43" s="232"/>
      <c r="G43" s="281"/>
      <c r="H43" s="282"/>
      <c r="I43" s="282"/>
      <c r="J43" s="282"/>
      <c r="K43" s="283"/>
      <c r="L43" s="233">
        <f t="shared" si="0"/>
        <v>0</v>
      </c>
    </row>
    <row r="44" spans="1:12" x14ac:dyDescent="0.2">
      <c r="A44" s="227" t="s">
        <v>606</v>
      </c>
      <c r="B44" s="47" t="s">
        <v>607</v>
      </c>
      <c r="C44" s="232"/>
      <c r="D44" s="232"/>
      <c r="E44" s="232"/>
      <c r="F44" s="232"/>
      <c r="G44" s="281"/>
      <c r="H44" s="282"/>
      <c r="I44" s="282"/>
      <c r="J44" s="282"/>
      <c r="K44" s="283"/>
      <c r="L44" s="233">
        <f t="shared" si="0"/>
        <v>0</v>
      </c>
    </row>
    <row r="45" spans="1:12" x14ac:dyDescent="0.2">
      <c r="A45" s="227" t="s">
        <v>608</v>
      </c>
      <c r="B45" s="47" t="s">
        <v>609</v>
      </c>
      <c r="C45" s="232"/>
      <c r="D45" s="232"/>
      <c r="E45" s="232"/>
      <c r="F45" s="232"/>
      <c r="G45" s="281"/>
      <c r="H45" s="282"/>
      <c r="I45" s="282"/>
      <c r="J45" s="282"/>
      <c r="K45" s="283"/>
      <c r="L45" s="233">
        <f t="shared" si="0"/>
        <v>0</v>
      </c>
    </row>
    <row r="46" spans="1:12" x14ac:dyDescent="0.2">
      <c r="A46" s="227" t="s">
        <v>610</v>
      </c>
      <c r="B46" s="47" t="s">
        <v>607</v>
      </c>
      <c r="C46" s="232"/>
      <c r="D46" s="232"/>
      <c r="E46" s="232"/>
      <c r="F46" s="232"/>
      <c r="G46" s="281"/>
      <c r="H46" s="282"/>
      <c r="I46" s="282"/>
      <c r="J46" s="282"/>
      <c r="K46" s="283"/>
      <c r="L46" s="233">
        <f t="shared" si="0"/>
        <v>0</v>
      </c>
    </row>
    <row r="47" spans="1:12" x14ac:dyDescent="0.2">
      <c r="A47" s="227" t="s">
        <v>611</v>
      </c>
      <c r="B47" s="47" t="s">
        <v>609</v>
      </c>
      <c r="C47" s="232"/>
      <c r="D47" s="232"/>
      <c r="E47" s="232"/>
      <c r="F47" s="232"/>
      <c r="G47" s="281"/>
      <c r="H47" s="282"/>
      <c r="I47" s="282"/>
      <c r="J47" s="282"/>
      <c r="K47" s="283"/>
      <c r="L47" s="233">
        <f t="shared" si="0"/>
        <v>0</v>
      </c>
    </row>
    <row r="48" spans="1:12" x14ac:dyDescent="0.2">
      <c r="A48" s="227" t="s">
        <v>612</v>
      </c>
      <c r="B48" s="47" t="s">
        <v>613</v>
      </c>
      <c r="C48" s="232"/>
      <c r="D48" s="232"/>
      <c r="E48" s="232"/>
      <c r="F48" s="232"/>
      <c r="G48" s="281"/>
      <c r="H48" s="282"/>
      <c r="I48" s="282"/>
      <c r="J48" s="282"/>
      <c r="K48" s="283"/>
      <c r="L48" s="233">
        <f t="shared" si="0"/>
        <v>0</v>
      </c>
    </row>
    <row r="49" spans="1:13" x14ac:dyDescent="0.2">
      <c r="A49" s="227" t="s">
        <v>614</v>
      </c>
      <c r="B49" s="47" t="s">
        <v>615</v>
      </c>
      <c r="C49" s="232"/>
      <c r="D49" s="232"/>
      <c r="E49" s="232"/>
      <c r="F49" s="232"/>
      <c r="G49" s="281"/>
      <c r="H49" s="282"/>
      <c r="I49" s="282"/>
      <c r="J49" s="282"/>
      <c r="K49" s="283"/>
      <c r="L49" s="233">
        <f t="shared" si="0"/>
        <v>0</v>
      </c>
    </row>
    <row r="50" spans="1:13" x14ac:dyDescent="0.2">
      <c r="A50" s="227" t="s">
        <v>616</v>
      </c>
      <c r="B50" s="47" t="s">
        <v>613</v>
      </c>
      <c r="C50" s="232"/>
      <c r="D50" s="232"/>
      <c r="E50" s="232"/>
      <c r="F50" s="232"/>
      <c r="G50" s="281"/>
      <c r="H50" s="282"/>
      <c r="I50" s="282"/>
      <c r="J50" s="282"/>
      <c r="K50" s="283"/>
      <c r="L50" s="233">
        <f t="shared" si="0"/>
        <v>0</v>
      </c>
    </row>
    <row r="51" spans="1:13" x14ac:dyDescent="0.2">
      <c r="A51" s="227" t="s">
        <v>617</v>
      </c>
      <c r="B51" s="47" t="s">
        <v>615</v>
      </c>
      <c r="C51" s="232"/>
      <c r="D51" s="232"/>
      <c r="E51" s="232"/>
      <c r="F51" s="232"/>
      <c r="G51" s="281"/>
      <c r="H51" s="282"/>
      <c r="I51" s="282"/>
      <c r="J51" s="282"/>
      <c r="K51" s="283"/>
      <c r="L51" s="233">
        <f t="shared" si="0"/>
        <v>0</v>
      </c>
    </row>
    <row r="52" spans="1:13" x14ac:dyDescent="0.2">
      <c r="A52" s="227" t="s">
        <v>618</v>
      </c>
      <c r="B52" s="47" t="s">
        <v>613</v>
      </c>
      <c r="C52" s="232"/>
      <c r="D52" s="232"/>
      <c r="E52" s="232"/>
      <c r="F52" s="232"/>
      <c r="G52" s="281"/>
      <c r="H52" s="282"/>
      <c r="I52" s="282"/>
      <c r="J52" s="282"/>
      <c r="K52" s="283"/>
      <c r="L52" s="233">
        <f t="shared" si="0"/>
        <v>0</v>
      </c>
    </row>
    <row r="53" spans="1:13" x14ac:dyDescent="0.2">
      <c r="A53" s="227" t="s">
        <v>619</v>
      </c>
      <c r="B53" s="47" t="s">
        <v>615</v>
      </c>
      <c r="C53" s="232"/>
      <c r="D53" s="232"/>
      <c r="E53" s="232"/>
      <c r="F53" s="232"/>
      <c r="G53" s="281"/>
      <c r="H53" s="282"/>
      <c r="I53" s="282"/>
      <c r="J53" s="282"/>
      <c r="K53" s="283"/>
      <c r="L53" s="233">
        <f t="shared" si="0"/>
        <v>0</v>
      </c>
    </row>
    <row r="54" spans="1:13" x14ac:dyDescent="0.2">
      <c r="A54" s="227" t="s">
        <v>620</v>
      </c>
      <c r="B54" s="47" t="s">
        <v>613</v>
      </c>
      <c r="C54" s="232"/>
      <c r="D54" s="232"/>
      <c r="E54" s="232"/>
      <c r="F54" s="232"/>
      <c r="G54" s="281"/>
      <c r="H54" s="282"/>
      <c r="I54" s="282"/>
      <c r="J54" s="282"/>
      <c r="K54" s="283"/>
      <c r="L54" s="233">
        <f t="shared" si="0"/>
        <v>0</v>
      </c>
    </row>
    <row r="55" spans="1:13" x14ac:dyDescent="0.2">
      <c r="A55" s="227" t="s">
        <v>621</v>
      </c>
      <c r="B55" s="47" t="s">
        <v>615</v>
      </c>
      <c r="C55" s="232"/>
      <c r="D55" s="232"/>
      <c r="E55" s="232"/>
      <c r="F55" s="232"/>
      <c r="G55" s="281"/>
      <c r="H55" s="282"/>
      <c r="I55" s="282"/>
      <c r="J55" s="282"/>
      <c r="K55" s="283"/>
      <c r="L55" s="233">
        <f t="shared" si="0"/>
        <v>0</v>
      </c>
    </row>
    <row r="56" spans="1:13" x14ac:dyDescent="0.2">
      <c r="A56" s="227" t="s">
        <v>622</v>
      </c>
      <c r="B56" s="47" t="s">
        <v>613</v>
      </c>
      <c r="C56" s="232"/>
      <c r="D56" s="232"/>
      <c r="E56" s="232"/>
      <c r="F56" s="232"/>
      <c r="G56" s="281"/>
      <c r="H56" s="282"/>
      <c r="I56" s="282"/>
      <c r="J56" s="282"/>
      <c r="K56" s="283"/>
      <c r="L56" s="233">
        <f t="shared" si="0"/>
        <v>0</v>
      </c>
    </row>
    <row r="57" spans="1:13" x14ac:dyDescent="0.2">
      <c r="A57" s="227" t="s">
        <v>623</v>
      </c>
      <c r="B57" s="47" t="s">
        <v>615</v>
      </c>
      <c r="C57" s="232"/>
      <c r="D57" s="232"/>
      <c r="E57" s="232"/>
      <c r="F57" s="232"/>
      <c r="G57" s="281"/>
      <c r="H57" s="282"/>
      <c r="I57" s="282"/>
      <c r="J57" s="282"/>
      <c r="K57" s="283"/>
      <c r="L57" s="233">
        <f t="shared" si="0"/>
        <v>0</v>
      </c>
    </row>
    <row r="58" spans="1:13" ht="30" x14ac:dyDescent="0.2">
      <c r="A58" s="152"/>
      <c r="B58" s="249" t="s">
        <v>624</v>
      </c>
      <c r="C58" s="232"/>
      <c r="D58" s="232"/>
      <c r="E58" s="232"/>
      <c r="F58" s="232"/>
      <c r="G58" s="177"/>
      <c r="H58" s="284"/>
      <c r="I58" s="284"/>
      <c r="J58" s="284"/>
      <c r="K58" s="178"/>
      <c r="L58" s="233">
        <f t="shared" si="0"/>
        <v>0</v>
      </c>
    </row>
    <row r="59" spans="1:13" x14ac:dyDescent="0.2">
      <c r="A59" s="152" t="s">
        <v>625</v>
      </c>
      <c r="B59" s="285" t="s">
        <v>626</v>
      </c>
      <c r="C59" s="232"/>
      <c r="D59" s="232"/>
      <c r="E59" s="232"/>
      <c r="F59" s="232"/>
      <c r="G59" s="232"/>
      <c r="H59" s="232"/>
      <c r="I59" s="232"/>
      <c r="J59" s="232"/>
      <c r="K59" s="232"/>
      <c r="L59" s="233">
        <f t="shared" si="0"/>
        <v>0</v>
      </c>
    </row>
    <row r="60" spans="1:13" x14ac:dyDescent="0.2">
      <c r="A60" s="227"/>
      <c r="B60" s="47" t="s">
        <v>720</v>
      </c>
      <c r="C60" s="232"/>
      <c r="D60" s="232"/>
      <c r="E60" s="232"/>
      <c r="F60" s="232"/>
      <c r="G60" s="286"/>
      <c r="H60" s="287"/>
      <c r="I60" s="287"/>
      <c r="J60" s="287"/>
      <c r="K60" s="288"/>
      <c r="L60" s="233">
        <f t="shared" si="0"/>
        <v>0</v>
      </c>
    </row>
    <row r="61" spans="1:13" ht="15.75" thickBot="1" x14ac:dyDescent="0.25">
      <c r="B61" s="250" t="s">
        <v>506</v>
      </c>
      <c r="C61" s="235">
        <f>SUM(C9:C60)</f>
        <v>0</v>
      </c>
      <c r="D61" s="235">
        <f t="shared" ref="D61:L61" si="1">SUM(D9:D60)</f>
        <v>0</v>
      </c>
      <c r="E61" s="235">
        <f t="shared" si="1"/>
        <v>0</v>
      </c>
      <c r="F61" s="235">
        <f t="shared" si="1"/>
        <v>0</v>
      </c>
      <c r="G61" s="235">
        <f t="shared" si="1"/>
        <v>0</v>
      </c>
      <c r="H61" s="235">
        <f t="shared" si="1"/>
        <v>0</v>
      </c>
      <c r="I61" s="235">
        <f t="shared" si="1"/>
        <v>0</v>
      </c>
      <c r="J61" s="235">
        <f t="shared" si="1"/>
        <v>0</v>
      </c>
      <c r="K61" s="235">
        <f t="shared" si="1"/>
        <v>0</v>
      </c>
      <c r="L61" s="235">
        <f t="shared" si="1"/>
        <v>0</v>
      </c>
    </row>
    <row r="62" spans="1:13" ht="15" customHeight="1" thickTop="1" x14ac:dyDescent="0.2">
      <c r="A62" s="239" t="s">
        <v>700</v>
      </c>
      <c r="B62" s="106" t="s">
        <v>733</v>
      </c>
      <c r="C62" s="289"/>
      <c r="D62" s="289"/>
      <c r="E62" s="289"/>
      <c r="F62" s="289"/>
      <c r="G62" s="289"/>
      <c r="H62" s="106"/>
      <c r="I62" s="106"/>
      <c r="J62" s="106"/>
      <c r="K62" s="106"/>
      <c r="L62" s="290" t="s">
        <v>700</v>
      </c>
    </row>
    <row r="63" spans="1:13" x14ac:dyDescent="0.2">
      <c r="K63" s="291" t="s">
        <v>734</v>
      </c>
      <c r="L63" s="292">
        <f>+'Sch B-1'!T22</f>
        <v>0</v>
      </c>
    </row>
    <row r="64" spans="1:13" x14ac:dyDescent="0.2">
      <c r="K64" s="291" t="s">
        <v>504</v>
      </c>
      <c r="L64" s="292">
        <f>+L63-L61</f>
        <v>0</v>
      </c>
      <c r="M64" s="292"/>
    </row>
  </sheetData>
  <sheetProtection algorithmName="SHA-512" hashValue="hTpN/gLCDnJ5pZ0CU7kKDIsVVWqfyamljSwQ23FHWVMsw2KFuU980Jh98E5fBklNVMZ5b9xq3F0rPC3SGZSkHA==" saltValue="5v8BSXRRcEhJqAC+MC8X5w==" spinCount="100000" sheet="1" objects="1" scenarios="1"/>
  <mergeCells count="2">
    <mergeCell ref="C8:F8"/>
    <mergeCell ref="G8:H8"/>
  </mergeCells>
  <printOptions horizontalCentered="1"/>
  <pageMargins left="0.5" right="0.75" top="1" bottom="0.75" header="0.5" footer="0.5"/>
  <pageSetup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753FC-92A4-4EAC-9D53-AE387973210C}">
  <sheetPr>
    <pageSetUpPr fitToPage="1"/>
  </sheetPr>
  <dimension ref="A1:M96"/>
  <sheetViews>
    <sheetView zoomScaleNormal="100" workbookViewId="0"/>
  </sheetViews>
  <sheetFormatPr defaultColWidth="10" defaultRowHeight="15" x14ac:dyDescent="0.2"/>
  <cols>
    <col min="1" max="1" width="43.875" style="24" customWidth="1"/>
    <col min="2" max="2" width="14.125" style="24" customWidth="1"/>
    <col min="3" max="4" width="13.625" style="24" customWidth="1"/>
    <col min="5" max="5" width="14.125" style="24" customWidth="1"/>
    <col min="6" max="6" width="9.625" style="24" customWidth="1"/>
    <col min="7" max="7" width="18.625" style="24" customWidth="1"/>
    <col min="8" max="12" width="13.625" style="24" customWidth="1"/>
    <col min="13" max="13" width="14.375" style="24" customWidth="1"/>
    <col min="14" max="16384" width="10" style="24"/>
  </cols>
  <sheetData>
    <row r="1" spans="1:13" ht="15" customHeight="1" x14ac:dyDescent="0.25">
      <c r="A1" s="51" t="s">
        <v>735</v>
      </c>
      <c r="B1" s="132"/>
      <c r="C1" s="132"/>
      <c r="D1" s="132"/>
      <c r="E1" s="132"/>
      <c r="F1" s="132"/>
      <c r="G1" s="132"/>
      <c r="H1" s="132"/>
      <c r="I1" s="132"/>
    </row>
    <row r="2" spans="1:13" ht="13.35" customHeight="1" x14ac:dyDescent="0.2">
      <c r="A2" s="5" t="s">
        <v>2</v>
      </c>
      <c r="B2" s="132"/>
      <c r="C2" s="132"/>
      <c r="D2" s="132"/>
      <c r="I2" s="133" t="s">
        <v>3</v>
      </c>
      <c r="J2" s="161"/>
      <c r="K2" s="161"/>
      <c r="L2" s="162"/>
      <c r="M2" s="138"/>
    </row>
    <row r="3" spans="1:13" s="54" customFormat="1" ht="13.35" customHeight="1" x14ac:dyDescent="0.2">
      <c r="A3" s="5" t="s">
        <v>1893</v>
      </c>
      <c r="B3" s="218"/>
      <c r="C3" s="218"/>
      <c r="I3" s="135">
        <f>+'Sch A'!$A$6</f>
        <v>0</v>
      </c>
      <c r="J3" s="136"/>
      <c r="K3" s="136"/>
      <c r="L3" s="137"/>
      <c r="M3" s="293"/>
    </row>
    <row r="4" spans="1:13" ht="13.35" customHeight="1" x14ac:dyDescent="0.2">
      <c r="A4" s="54"/>
      <c r="I4" s="138" t="s">
        <v>4</v>
      </c>
      <c r="J4" s="54"/>
      <c r="K4" s="54"/>
      <c r="L4" s="139"/>
      <c r="M4" s="138"/>
    </row>
    <row r="5" spans="1:13" ht="13.35" customHeight="1" x14ac:dyDescent="0.2">
      <c r="I5" s="140" t="s">
        <v>5</v>
      </c>
      <c r="J5" s="141">
        <f>+'Sch A'!$F$12</f>
        <v>0</v>
      </c>
      <c r="K5" s="140" t="s">
        <v>6</v>
      </c>
      <c r="L5" s="141">
        <f>+'Sch A'!$H$12</f>
        <v>0</v>
      </c>
      <c r="M5" s="294"/>
    </row>
    <row r="6" spans="1:13" ht="13.35" customHeight="1" x14ac:dyDescent="0.2">
      <c r="A6" s="54"/>
      <c r="E6" s="54"/>
      <c r="F6" s="160"/>
      <c r="G6" s="160"/>
      <c r="H6" s="160"/>
      <c r="I6" s="160"/>
    </row>
    <row r="7" spans="1:13" s="297" customFormat="1" ht="26.1" customHeight="1" x14ac:dyDescent="0.2">
      <c r="A7" s="295"/>
      <c r="B7" s="296" t="s">
        <v>514</v>
      </c>
      <c r="C7" s="296" t="s">
        <v>516</v>
      </c>
      <c r="D7" s="1387" t="s">
        <v>515</v>
      </c>
      <c r="E7" s="296" t="s">
        <v>517</v>
      </c>
      <c r="F7" s="296" t="s">
        <v>736</v>
      </c>
      <c r="G7" s="296" t="s">
        <v>737</v>
      </c>
      <c r="H7" s="18" t="s">
        <v>507</v>
      </c>
      <c r="I7" s="18" t="s">
        <v>508</v>
      </c>
      <c r="J7" s="18" t="s">
        <v>509</v>
      </c>
      <c r="K7" s="18" t="s">
        <v>510</v>
      </c>
      <c r="L7" s="18" t="s">
        <v>511</v>
      </c>
    </row>
    <row r="8" spans="1:13" ht="15" customHeight="1" x14ac:dyDescent="0.2">
      <c r="A8" s="298" t="s">
        <v>738</v>
      </c>
      <c r="B8" s="299"/>
      <c r="C8" s="300"/>
      <c r="D8" s="300"/>
      <c r="E8" s="300"/>
      <c r="F8" s="300"/>
      <c r="G8" s="300"/>
      <c r="H8" s="300"/>
      <c r="I8" s="300"/>
      <c r="J8" s="300"/>
      <c r="K8" s="300"/>
      <c r="L8" s="301"/>
    </row>
    <row r="9" spans="1:13" ht="15" customHeight="1" x14ac:dyDescent="0.2">
      <c r="A9" s="302" t="s">
        <v>739</v>
      </c>
      <c r="B9" s="299"/>
      <c r="C9" s="300"/>
      <c r="D9" s="300"/>
      <c r="E9" s="300"/>
      <c r="F9" s="300"/>
      <c r="G9" s="300"/>
      <c r="H9" s="300"/>
      <c r="I9" s="300"/>
      <c r="J9" s="300"/>
      <c r="K9" s="300"/>
      <c r="L9" s="301"/>
    </row>
    <row r="10" spans="1:13" ht="15" customHeight="1" x14ac:dyDescent="0.2">
      <c r="A10" s="303" t="s">
        <v>740</v>
      </c>
      <c r="B10" s="233">
        <f>'Sch C-4'!D9</f>
        <v>0</v>
      </c>
      <c r="C10" s="233">
        <f>'Sch D'!G12-'Sch D'!D12</f>
        <v>0</v>
      </c>
      <c r="D10" s="233">
        <f>'Sch D'!D12</f>
        <v>0</v>
      </c>
      <c r="E10" s="233">
        <f>SUM(B10:D10)</f>
        <v>0</v>
      </c>
      <c r="F10" s="1512"/>
      <c r="G10" s="1415" t="e">
        <f>VLOOKUP(F10,'Sch C-3'!$C$10:$J$100,8,0)</f>
        <v>#N/A</v>
      </c>
      <c r="H10" s="233" t="e">
        <f>VLOOKUP(F10,'Sch C-3'!$C$10:$I$100,3,0)*E10</f>
        <v>#N/A</v>
      </c>
      <c r="I10" s="233" t="e">
        <f>VLOOKUP(F10,'Sch C-3'!$C$10:$I$100,4,0)*E10</f>
        <v>#N/A</v>
      </c>
      <c r="J10" s="233" t="e">
        <f>VLOOKUP(F10,'Sch C-3'!$C$10:$I$100,5,0)*E10</f>
        <v>#N/A</v>
      </c>
      <c r="K10" s="233" t="e">
        <f>VLOOKUP(F10,'Sch C-3'!$C$10:$I$100,6,0)*E10</f>
        <v>#N/A</v>
      </c>
      <c r="L10" s="233" t="e">
        <f>VLOOKUP(F10,'Sch C-3'!$C$10:$I$100,7,0)*E10</f>
        <v>#N/A</v>
      </c>
    </row>
    <row r="11" spans="1:13" ht="15" customHeight="1" x14ac:dyDescent="0.2">
      <c r="A11" s="303" t="s">
        <v>43</v>
      </c>
      <c r="B11" s="233">
        <f>'Sch C-4'!D10</f>
        <v>0</v>
      </c>
      <c r="C11" s="233">
        <f>'Sch D'!G13-'Sch D'!D13</f>
        <v>0</v>
      </c>
      <c r="D11" s="233">
        <f>'Sch D'!D13</f>
        <v>0</v>
      </c>
      <c r="E11" s="233">
        <f t="shared" ref="E11:E36" si="0">SUM(B11:D11)</f>
        <v>0</v>
      </c>
      <c r="F11" s="1512"/>
      <c r="G11" s="1415" t="e">
        <f>VLOOKUP(F11,'Sch C-3'!$C$10:$J$100,8,0)</f>
        <v>#N/A</v>
      </c>
      <c r="H11" s="233" t="e">
        <f>VLOOKUP(F11,'Sch C-3'!$C$10:$I$100,3,0)*E11</f>
        <v>#N/A</v>
      </c>
      <c r="I11" s="233" t="e">
        <f>VLOOKUP(F11,'Sch C-3'!$C$10:$I$100,4,0)*E11</f>
        <v>#N/A</v>
      </c>
      <c r="J11" s="233" t="e">
        <f>VLOOKUP(F11,'Sch C-3'!$C$10:$I$100,5,0)*E11</f>
        <v>#N/A</v>
      </c>
      <c r="K11" s="233" t="e">
        <f>VLOOKUP(F11,'Sch C-3'!$C$10:$I$100,6,0)*E11</f>
        <v>#N/A</v>
      </c>
      <c r="L11" s="233" t="e">
        <f>VLOOKUP(F11,'Sch C-3'!$C$10:$I$100,7,0)*E11</f>
        <v>#N/A</v>
      </c>
    </row>
    <row r="12" spans="1:13" ht="15" customHeight="1" x14ac:dyDescent="0.2">
      <c r="A12" s="303" t="s">
        <v>741</v>
      </c>
      <c r="B12" s="233">
        <f>'Sch C-4'!D52</f>
        <v>0</v>
      </c>
      <c r="C12" s="233">
        <f>'Sch D'!G14-'Sch D'!D14</f>
        <v>0</v>
      </c>
      <c r="D12" s="233">
        <f>'Sch D'!D14</f>
        <v>0</v>
      </c>
      <c r="E12" s="233">
        <f t="shared" si="0"/>
        <v>0</v>
      </c>
      <c r="F12" s="1512"/>
      <c r="G12" s="1415" t="e">
        <f>VLOOKUP(F12,'Sch C-3'!$C$10:$J$100,8,0)</f>
        <v>#N/A</v>
      </c>
      <c r="H12" s="233" t="e">
        <f>VLOOKUP(F12,'Sch C-3'!$C$10:$I$100,3,0)*E12</f>
        <v>#N/A</v>
      </c>
      <c r="I12" s="233" t="e">
        <f>VLOOKUP(F12,'Sch C-3'!$C$10:$I$100,4,0)*E12</f>
        <v>#N/A</v>
      </c>
      <c r="J12" s="233" t="e">
        <f>VLOOKUP(F12,'Sch C-3'!$C$10:$I$100,5,0)*E12</f>
        <v>#N/A</v>
      </c>
      <c r="K12" s="233" t="e">
        <f>VLOOKUP(F12,'Sch C-3'!$C$10:$I$100,6,0)*E12</f>
        <v>#N/A</v>
      </c>
      <c r="L12" s="233" t="e">
        <f>VLOOKUP(F12,'Sch C-3'!$C$10:$I$100,7,0)*E12</f>
        <v>#N/A</v>
      </c>
    </row>
    <row r="13" spans="1:13" ht="15" customHeight="1" x14ac:dyDescent="0.2">
      <c r="A13" s="302" t="s">
        <v>742</v>
      </c>
      <c r="B13" s="299"/>
      <c r="C13" s="300"/>
      <c r="D13" s="300"/>
      <c r="E13" s="300"/>
      <c r="F13" s="1414"/>
      <c r="G13" s="1417"/>
      <c r="H13" s="300"/>
      <c r="I13" s="300"/>
      <c r="J13" s="300"/>
      <c r="K13" s="300"/>
      <c r="L13" s="301"/>
    </row>
    <row r="14" spans="1:13" ht="15" customHeight="1" x14ac:dyDescent="0.2">
      <c r="A14" s="303" t="s">
        <v>740</v>
      </c>
      <c r="B14" s="233">
        <f>'Sch C-4'!E9</f>
        <v>0</v>
      </c>
      <c r="C14" s="233">
        <f>'Sch D'!G16-'Sch D'!D16</f>
        <v>0</v>
      </c>
      <c r="D14" s="233">
        <f>'Sch D'!D16</f>
        <v>0</v>
      </c>
      <c r="E14" s="233">
        <f t="shared" si="0"/>
        <v>0</v>
      </c>
      <c r="F14" s="1444">
        <v>11</v>
      </c>
      <c r="G14" s="1415" t="str">
        <f>VLOOKUP(F14,'Sch C-3'!$C$10:$J$100,8,0)</f>
        <v>Nursing Salaries</v>
      </c>
      <c r="H14" s="233">
        <f>VLOOKUP(F14,'Sch C-3'!$C$10:$I$100,3,0)*E14</f>
        <v>0</v>
      </c>
      <c r="I14" s="233">
        <f>VLOOKUP(F14,'Sch C-3'!$C$10:$I$100,4,0)*E14</f>
        <v>0</v>
      </c>
      <c r="J14" s="233">
        <f>VLOOKUP(F14,'Sch C-3'!$C$10:$I$100,5,0)*E14</f>
        <v>0</v>
      </c>
      <c r="K14" s="233">
        <f>VLOOKUP(F14,'Sch C-3'!$C$10:$I$100,6,0)*E14</f>
        <v>0</v>
      </c>
      <c r="L14" s="233">
        <f>VLOOKUP(F14,'Sch C-3'!$C$10:$I$100,7,0)*E14</f>
        <v>0</v>
      </c>
    </row>
    <row r="15" spans="1:13" ht="15" customHeight="1" x14ac:dyDescent="0.2">
      <c r="A15" s="303" t="s">
        <v>43</v>
      </c>
      <c r="B15" s="233">
        <f>'Sch C-4'!E10</f>
        <v>0</v>
      </c>
      <c r="C15" s="233">
        <f>'Sch D'!G17-'Sch D'!D17</f>
        <v>0</v>
      </c>
      <c r="D15" s="233">
        <f>'Sch D'!D17</f>
        <v>0</v>
      </c>
      <c r="E15" s="233">
        <f t="shared" si="0"/>
        <v>0</v>
      </c>
      <c r="F15" s="1444">
        <v>12</v>
      </c>
      <c r="G15" s="1415" t="str">
        <f>VLOOKUP(F15,'Sch C-3'!$C$10:$J$100,8,0)</f>
        <v>Nursing Fringe</v>
      </c>
      <c r="H15" s="233">
        <f>VLOOKUP(F15,'Sch C-3'!$C$10:$I$100,3,0)*E15</f>
        <v>0</v>
      </c>
      <c r="I15" s="233">
        <f>VLOOKUP(F15,'Sch C-3'!$C$10:$I$100,4,0)*E15</f>
        <v>0</v>
      </c>
      <c r="J15" s="233">
        <f>VLOOKUP(F15,'Sch C-3'!$C$10:$I$100,5,0)*E15</f>
        <v>0</v>
      </c>
      <c r="K15" s="233">
        <f>VLOOKUP(F15,'Sch C-3'!$C$10:$I$100,6,0)*E15</f>
        <v>0</v>
      </c>
      <c r="L15" s="233">
        <f>VLOOKUP(F15,'Sch C-3'!$C$10:$I$100,7,0)*E15</f>
        <v>0</v>
      </c>
    </row>
    <row r="16" spans="1:13" ht="15" customHeight="1" x14ac:dyDescent="0.2">
      <c r="A16" s="303" t="s">
        <v>743</v>
      </c>
      <c r="B16" s="233">
        <f>'Sch C-4'!E11+'Sch C-4'!E13</f>
        <v>0</v>
      </c>
      <c r="C16" s="233">
        <f>'Sch D'!G18-'Sch D'!D18</f>
        <v>0</v>
      </c>
      <c r="D16" s="233">
        <f>'Sch D'!D18</f>
        <v>0</v>
      </c>
      <c r="E16" s="233">
        <f t="shared" si="0"/>
        <v>0</v>
      </c>
      <c r="F16" s="1444">
        <v>13</v>
      </c>
      <c r="G16" s="1415" t="str">
        <f>VLOOKUP(F16,'Sch C-3'!$C$10:$J$100,8,0)</f>
        <v>Nursing Drugs &amp; Supplies</v>
      </c>
      <c r="H16" s="233">
        <f>VLOOKUP(F16,'Sch C-3'!$C$10:$I$100,3,0)*E16</f>
        <v>0</v>
      </c>
      <c r="I16" s="233">
        <f>VLOOKUP(F16,'Sch C-3'!$C$10:$I$100,4,0)*E16</f>
        <v>0</v>
      </c>
      <c r="J16" s="233">
        <f>VLOOKUP(F16,'Sch C-3'!$C$10:$I$100,5,0)*E16</f>
        <v>0</v>
      </c>
      <c r="K16" s="233">
        <f>VLOOKUP(F16,'Sch C-3'!$C$10:$I$100,6,0)*E16</f>
        <v>0</v>
      </c>
      <c r="L16" s="233">
        <f>VLOOKUP(F16,'Sch C-3'!$C$10:$I$100,7,0)*E16</f>
        <v>0</v>
      </c>
    </row>
    <row r="17" spans="1:12" ht="15" customHeight="1" x14ac:dyDescent="0.2">
      <c r="A17" s="303" t="s">
        <v>741</v>
      </c>
      <c r="B17" s="233">
        <f>'Sch C-4'!E52</f>
        <v>0</v>
      </c>
      <c r="C17" s="233">
        <f>'Sch D'!G19-'Sch D'!D19</f>
        <v>0</v>
      </c>
      <c r="D17" s="233">
        <f>'Sch D'!D19</f>
        <v>0</v>
      </c>
      <c r="E17" s="233">
        <f t="shared" si="0"/>
        <v>0</v>
      </c>
      <c r="F17" s="1444">
        <v>14</v>
      </c>
      <c r="G17" s="1415" t="str">
        <f>VLOOKUP(F17,'Sch C-3'!$C$10:$J$100,8,0)</f>
        <v>Nursing Other</v>
      </c>
      <c r="H17" s="233">
        <f>VLOOKUP(F17,'Sch C-3'!$C$10:$I$100,3,0)*E17</f>
        <v>0</v>
      </c>
      <c r="I17" s="233">
        <f>VLOOKUP(F17,'Sch C-3'!$C$10:$I$100,4,0)*E17</f>
        <v>0</v>
      </c>
      <c r="J17" s="233">
        <f>VLOOKUP(F17,'Sch C-3'!$C$10:$I$100,5,0)*E17</f>
        <v>0</v>
      </c>
      <c r="K17" s="233">
        <f>VLOOKUP(F17,'Sch C-3'!$C$10:$I$100,6,0)*E17</f>
        <v>0</v>
      </c>
      <c r="L17" s="233">
        <f>VLOOKUP(F17,'Sch C-3'!$C$10:$I$100,7,0)*E17</f>
        <v>0</v>
      </c>
    </row>
    <row r="18" spans="1:12" ht="15" customHeight="1" x14ac:dyDescent="0.2">
      <c r="A18" s="302" t="s">
        <v>683</v>
      </c>
      <c r="B18" s="299"/>
      <c r="C18" s="300"/>
      <c r="D18" s="300"/>
      <c r="E18" s="300"/>
      <c r="F18" s="1414"/>
      <c r="G18" s="1417"/>
      <c r="H18" s="300"/>
      <c r="I18" s="300"/>
      <c r="J18" s="300"/>
      <c r="K18" s="300"/>
      <c r="L18" s="301"/>
    </row>
    <row r="19" spans="1:12" ht="15" customHeight="1" x14ac:dyDescent="0.2">
      <c r="A19" s="303" t="s">
        <v>740</v>
      </c>
      <c r="B19" s="233">
        <f>'Sch C-4'!F9</f>
        <v>0</v>
      </c>
      <c r="C19" s="233">
        <f>'Sch D'!G21-'Sch D'!D21</f>
        <v>0</v>
      </c>
      <c r="D19" s="233">
        <f>'Sch D'!D21</f>
        <v>0</v>
      </c>
      <c r="E19" s="233">
        <f t="shared" si="0"/>
        <v>0</v>
      </c>
      <c r="F19" s="1512"/>
      <c r="G19" s="1415" t="e">
        <f>VLOOKUP(F19,'Sch C-3'!$C$10:$J$100,8,0)</f>
        <v>#N/A</v>
      </c>
      <c r="H19" s="233" t="e">
        <f>VLOOKUP(F19,'Sch C-3'!$C$10:$I$100,3,0)*E19</f>
        <v>#N/A</v>
      </c>
      <c r="I19" s="233" t="e">
        <f>VLOOKUP(F19,'Sch C-3'!$C$10:$I$100,4,0)*E19</f>
        <v>#N/A</v>
      </c>
      <c r="J19" s="233" t="e">
        <f>VLOOKUP(F19,'Sch C-3'!$C$10:$I$100,5,0)*E19</f>
        <v>#N/A</v>
      </c>
      <c r="K19" s="233" t="e">
        <f>VLOOKUP(F19,'Sch C-3'!$C$10:$I$100,6,0)*E19</f>
        <v>#N/A</v>
      </c>
      <c r="L19" s="233" t="e">
        <f>VLOOKUP(F19,'Sch C-3'!$C$10:$I$100,7,0)*E19</f>
        <v>#N/A</v>
      </c>
    </row>
    <row r="20" spans="1:12" ht="15" customHeight="1" x14ac:dyDescent="0.2">
      <c r="A20" s="303" t="s">
        <v>43</v>
      </c>
      <c r="B20" s="233">
        <f>'Sch C-4'!F10</f>
        <v>0</v>
      </c>
      <c r="C20" s="233">
        <f>'Sch D'!G22-'Sch D'!D22</f>
        <v>0</v>
      </c>
      <c r="D20" s="233">
        <f>'Sch D'!D22</f>
        <v>0</v>
      </c>
      <c r="E20" s="233">
        <f t="shared" si="0"/>
        <v>0</v>
      </c>
      <c r="F20" s="1512"/>
      <c r="G20" s="1415" t="e">
        <f>VLOOKUP(F20,'Sch C-3'!$C$10:$J$100,8,0)</f>
        <v>#N/A</v>
      </c>
      <c r="H20" s="233" t="e">
        <f>VLOOKUP(F20,'Sch C-3'!$C$10:$I$100,3,0)*E20</f>
        <v>#N/A</v>
      </c>
      <c r="I20" s="233" t="e">
        <f>VLOOKUP(F20,'Sch C-3'!$C$10:$I$100,4,0)*E20</f>
        <v>#N/A</v>
      </c>
      <c r="J20" s="233" t="e">
        <f>VLOOKUP(F20,'Sch C-3'!$C$10:$I$100,5,0)*E20</f>
        <v>#N/A</v>
      </c>
      <c r="K20" s="233" t="e">
        <f>VLOOKUP(F20,'Sch C-3'!$C$10:$I$100,6,0)*E20</f>
        <v>#N/A</v>
      </c>
      <c r="L20" s="233" t="e">
        <f>VLOOKUP(F20,'Sch C-3'!$C$10:$I$100,7,0)*E20</f>
        <v>#N/A</v>
      </c>
    </row>
    <row r="21" spans="1:12" ht="15" customHeight="1" x14ac:dyDescent="0.2">
      <c r="A21" s="303" t="s">
        <v>743</v>
      </c>
      <c r="B21" s="233">
        <f>'Sch C-4'!F11+'Sch C-4'!F13</f>
        <v>0</v>
      </c>
      <c r="C21" s="233">
        <f>'Sch D'!G23-'Sch D'!D23</f>
        <v>0</v>
      </c>
      <c r="D21" s="233">
        <f>'Sch D'!D23</f>
        <v>0</v>
      </c>
      <c r="E21" s="233">
        <f t="shared" si="0"/>
        <v>0</v>
      </c>
      <c r="F21" s="1512"/>
      <c r="G21" s="1415" t="e">
        <f>VLOOKUP(F21,'Sch C-3'!$C$10:$J$100,8,0)</f>
        <v>#N/A</v>
      </c>
      <c r="H21" s="233" t="e">
        <f>VLOOKUP(F21,'Sch C-3'!$C$10:$I$100,3,0)*E21</f>
        <v>#N/A</v>
      </c>
      <c r="I21" s="233" t="e">
        <f>VLOOKUP(F21,'Sch C-3'!$C$10:$I$100,4,0)*E21</f>
        <v>#N/A</v>
      </c>
      <c r="J21" s="233" t="e">
        <f>VLOOKUP(F21,'Sch C-3'!$C$10:$I$100,5,0)*E21</f>
        <v>#N/A</v>
      </c>
      <c r="K21" s="233" t="e">
        <f>VLOOKUP(F21,'Sch C-3'!$C$10:$I$100,6,0)*E21</f>
        <v>#N/A</v>
      </c>
      <c r="L21" s="233" t="e">
        <f>VLOOKUP(F21,'Sch C-3'!$C$10:$I$100,7,0)*E21</f>
        <v>#N/A</v>
      </c>
    </row>
    <row r="22" spans="1:12" ht="15" customHeight="1" x14ac:dyDescent="0.2">
      <c r="A22" s="303" t="s">
        <v>741</v>
      </c>
      <c r="B22" s="233">
        <f>'Sch C-4'!F52</f>
        <v>0</v>
      </c>
      <c r="C22" s="233">
        <f>'Sch D'!G24-'Sch D'!D24</f>
        <v>0</v>
      </c>
      <c r="D22" s="233">
        <f>'Sch D'!D24</f>
        <v>0</v>
      </c>
      <c r="E22" s="233">
        <f t="shared" si="0"/>
        <v>0</v>
      </c>
      <c r="F22" s="1512"/>
      <c r="G22" s="1415" t="e">
        <f>VLOOKUP(F22,'Sch C-3'!$C$10:$J$100,8,0)</f>
        <v>#N/A</v>
      </c>
      <c r="H22" s="233" t="e">
        <f>VLOOKUP(F22,'Sch C-3'!$C$10:$I$100,3,0)*E22</f>
        <v>#N/A</v>
      </c>
      <c r="I22" s="233" t="e">
        <f>VLOOKUP(F22,'Sch C-3'!$C$10:$I$100,4,0)*E22</f>
        <v>#N/A</v>
      </c>
      <c r="J22" s="233" t="e">
        <f>VLOOKUP(F22,'Sch C-3'!$C$10:$I$100,5,0)*E22</f>
        <v>#N/A</v>
      </c>
      <c r="K22" s="233" t="e">
        <f>VLOOKUP(F22,'Sch C-3'!$C$10:$I$100,6,0)*E22</f>
        <v>#N/A</v>
      </c>
      <c r="L22" s="233" t="e">
        <f>VLOOKUP(F22,'Sch C-3'!$C$10:$I$100,7,0)*E22</f>
        <v>#N/A</v>
      </c>
    </row>
    <row r="23" spans="1:12" ht="15" customHeight="1" x14ac:dyDescent="0.2">
      <c r="A23" s="298" t="s">
        <v>744</v>
      </c>
      <c r="B23" s="299"/>
      <c r="C23" s="300"/>
      <c r="D23" s="300"/>
      <c r="E23" s="300"/>
      <c r="F23" s="1414"/>
      <c r="G23" s="1417"/>
      <c r="H23" s="300"/>
      <c r="I23" s="300"/>
      <c r="J23" s="300"/>
      <c r="K23" s="300"/>
      <c r="L23" s="301"/>
    </row>
    <row r="24" spans="1:12" ht="15" customHeight="1" x14ac:dyDescent="0.2">
      <c r="A24" s="302" t="s">
        <v>745</v>
      </c>
      <c r="B24" s="233">
        <f>'Sch C-4'!G53</f>
        <v>0</v>
      </c>
      <c r="C24" s="233">
        <f>'Sch D'!G26-'Sch D'!D26</f>
        <v>0</v>
      </c>
      <c r="D24" s="233">
        <f>'Sch D'!D26</f>
        <v>0</v>
      </c>
      <c r="E24" s="233">
        <f t="shared" si="0"/>
        <v>0</v>
      </c>
      <c r="F24" s="1444">
        <v>2</v>
      </c>
      <c r="G24" s="1415" t="str">
        <f>VLOOKUP(F24,'Sch C-3'!$C$10:$J$100,8,0)</f>
        <v>Food &amp; Dietary Supp</v>
      </c>
      <c r="H24" s="233">
        <f>VLOOKUP(F24,'Sch C-3'!$C$10:$I$100,3,0)*E24</f>
        <v>0</v>
      </c>
      <c r="I24" s="233">
        <f>VLOOKUP(F24,'Sch C-3'!$C$10:$I$100,4,0)*E24</f>
        <v>0</v>
      </c>
      <c r="J24" s="233">
        <f>VLOOKUP(F24,'Sch C-3'!$C$10:$I$100,5,0)*E24</f>
        <v>0</v>
      </c>
      <c r="K24" s="233">
        <f>VLOOKUP(F24,'Sch C-3'!$C$10:$I$100,6,0)*E24</f>
        <v>0</v>
      </c>
      <c r="L24" s="233">
        <f>VLOOKUP(F24,'Sch C-3'!$C$10:$I$100,7,0)*E24</f>
        <v>0</v>
      </c>
    </row>
    <row r="25" spans="1:12" ht="15" customHeight="1" x14ac:dyDescent="0.2">
      <c r="A25" s="302" t="s">
        <v>746</v>
      </c>
      <c r="B25" s="299"/>
      <c r="C25" s="300"/>
      <c r="D25" s="300"/>
      <c r="E25" s="300"/>
      <c r="F25" s="1414"/>
      <c r="G25" s="1417"/>
      <c r="H25" s="300"/>
      <c r="I25" s="300"/>
      <c r="J25" s="300"/>
      <c r="K25" s="300"/>
      <c r="L25" s="301"/>
    </row>
    <row r="26" spans="1:12" ht="15" customHeight="1" x14ac:dyDescent="0.2">
      <c r="A26" s="303" t="s">
        <v>740</v>
      </c>
      <c r="B26" s="233">
        <f>'Sch C-4'!H9</f>
        <v>0</v>
      </c>
      <c r="C26" s="233">
        <f>'Sch D'!G28-'Sch D'!D28</f>
        <v>0</v>
      </c>
      <c r="D26" s="233">
        <f>'Sch D'!D28</f>
        <v>0</v>
      </c>
      <c r="E26" s="233">
        <f t="shared" si="0"/>
        <v>0</v>
      </c>
      <c r="F26" s="1512"/>
      <c r="G26" s="1415" t="e">
        <f>VLOOKUP(F26,'Sch C-3'!$C$10:$J$100,8,0)</f>
        <v>#N/A</v>
      </c>
      <c r="H26" s="233" t="e">
        <f>VLOOKUP(F26,'Sch C-3'!$C$10:$I$100,3,0)*E26</f>
        <v>#N/A</v>
      </c>
      <c r="I26" s="233" t="e">
        <f>VLOOKUP(F26,'Sch C-3'!$C$10:$I$100,4,0)*E26</f>
        <v>#N/A</v>
      </c>
      <c r="J26" s="233" t="e">
        <f>VLOOKUP(F26,'Sch C-3'!$C$10:$I$100,5,0)*E26</f>
        <v>#N/A</v>
      </c>
      <c r="K26" s="233" t="e">
        <f>VLOOKUP(F26,'Sch C-3'!$C$10:$I$100,6,0)*E26</f>
        <v>#N/A</v>
      </c>
      <c r="L26" s="233" t="e">
        <f>VLOOKUP(F26,'Sch C-3'!$C$10:$I$100,7,0)*E26</f>
        <v>#N/A</v>
      </c>
    </row>
    <row r="27" spans="1:12" ht="15" customHeight="1" x14ac:dyDescent="0.2">
      <c r="A27" s="303" t="s">
        <v>43</v>
      </c>
      <c r="B27" s="233">
        <f>'Sch C-4'!H10</f>
        <v>0</v>
      </c>
      <c r="C27" s="233">
        <f>'Sch D'!G29-'Sch D'!D29</f>
        <v>0</v>
      </c>
      <c r="D27" s="233">
        <f>'Sch D'!D29</f>
        <v>0</v>
      </c>
      <c r="E27" s="233">
        <f t="shared" si="0"/>
        <v>0</v>
      </c>
      <c r="F27" s="1512"/>
      <c r="G27" s="1415" t="e">
        <f>VLOOKUP(F27,'Sch C-3'!$C$10:$J$100,8,0)</f>
        <v>#N/A</v>
      </c>
      <c r="H27" s="233" t="e">
        <f>VLOOKUP(F27,'Sch C-3'!$C$10:$I$100,3,0)*E27</f>
        <v>#N/A</v>
      </c>
      <c r="I27" s="233" t="e">
        <f>VLOOKUP(F27,'Sch C-3'!$C$10:$I$100,4,0)*E27</f>
        <v>#N/A</v>
      </c>
      <c r="J27" s="233" t="e">
        <f>VLOOKUP(F27,'Sch C-3'!$C$10:$I$100,5,0)*E27</f>
        <v>#N/A</v>
      </c>
      <c r="K27" s="233" t="e">
        <f>VLOOKUP(F27,'Sch C-3'!$C$10:$I$100,6,0)*E27</f>
        <v>#N/A</v>
      </c>
      <c r="L27" s="233" t="e">
        <f>VLOOKUP(F27,'Sch C-3'!$C$10:$I$100,7,0)*E27</f>
        <v>#N/A</v>
      </c>
    </row>
    <row r="28" spans="1:12" ht="15" customHeight="1" x14ac:dyDescent="0.2">
      <c r="A28" s="303" t="s">
        <v>741</v>
      </c>
      <c r="B28" s="233">
        <f>'Sch C-4'!H52</f>
        <v>0</v>
      </c>
      <c r="C28" s="233">
        <f>'Sch D'!G30-'Sch D'!D30</f>
        <v>0</v>
      </c>
      <c r="D28" s="233">
        <f>'Sch D'!D30</f>
        <v>0</v>
      </c>
      <c r="E28" s="233">
        <f t="shared" si="0"/>
        <v>0</v>
      </c>
      <c r="F28" s="1512"/>
      <c r="G28" s="1415" t="e">
        <f>VLOOKUP(F28,'Sch C-3'!$C$10:$J$100,8,0)</f>
        <v>#N/A</v>
      </c>
      <c r="H28" s="233" t="e">
        <f>VLOOKUP(F28,'Sch C-3'!$C$10:$I$100,3,0)*E28</f>
        <v>#N/A</v>
      </c>
      <c r="I28" s="233" t="e">
        <f>VLOOKUP(F28,'Sch C-3'!$C$10:$I$100,4,0)*E28</f>
        <v>#N/A</v>
      </c>
      <c r="J28" s="233" t="e">
        <f>VLOOKUP(F28,'Sch C-3'!$C$10:$I$100,5,0)*E28</f>
        <v>#N/A</v>
      </c>
      <c r="K28" s="233" t="e">
        <f>VLOOKUP(F28,'Sch C-3'!$C$10:$I$100,6,0)*E28</f>
        <v>#N/A</v>
      </c>
      <c r="L28" s="233" t="e">
        <f>VLOOKUP(F28,'Sch C-3'!$C$10:$I$100,7,0)*E28</f>
        <v>#N/A</v>
      </c>
    </row>
    <row r="29" spans="1:12" ht="15" customHeight="1" x14ac:dyDescent="0.2">
      <c r="A29" s="302" t="s">
        <v>747</v>
      </c>
      <c r="B29" s="299"/>
      <c r="C29" s="300"/>
      <c r="D29" s="300"/>
      <c r="E29" s="300"/>
      <c r="F29" s="1414"/>
      <c r="G29" s="1417"/>
      <c r="H29" s="300"/>
      <c r="I29" s="300"/>
      <c r="J29" s="300"/>
      <c r="K29" s="300"/>
      <c r="L29" s="301"/>
    </row>
    <row r="30" spans="1:12" ht="15" customHeight="1" x14ac:dyDescent="0.2">
      <c r="A30" s="303" t="s">
        <v>740</v>
      </c>
      <c r="B30" s="233">
        <f>'Sch C-4'!I9</f>
        <v>0</v>
      </c>
      <c r="C30" s="233">
        <f>'Sch D'!G32-'Sch D'!D32</f>
        <v>0</v>
      </c>
      <c r="D30" s="233">
        <f>'Sch D'!D32</f>
        <v>0</v>
      </c>
      <c r="E30" s="233">
        <f t="shared" si="0"/>
        <v>0</v>
      </c>
      <c r="F30" s="1512"/>
      <c r="G30" s="1415" t="e">
        <f>VLOOKUP(F30,'Sch C-3'!$C$10:$J$100,8,0)</f>
        <v>#N/A</v>
      </c>
      <c r="H30" s="233" t="e">
        <f>VLOOKUP(F30,'Sch C-3'!$C$10:$I$100,3,0)*E30</f>
        <v>#N/A</v>
      </c>
      <c r="I30" s="233" t="e">
        <f>VLOOKUP(F30,'Sch C-3'!$C$10:$I$100,4,0)*E30</f>
        <v>#N/A</v>
      </c>
      <c r="J30" s="233" t="e">
        <f>VLOOKUP(F30,'Sch C-3'!$C$10:$I$100,5,0)*E30</f>
        <v>#N/A</v>
      </c>
      <c r="K30" s="233" t="e">
        <f>VLOOKUP(F30,'Sch C-3'!$C$10:$I$100,6,0)*E30</f>
        <v>#N/A</v>
      </c>
      <c r="L30" s="233" t="e">
        <f>VLOOKUP(F30,'Sch C-3'!$C$10:$I$100,7,0)*E30</f>
        <v>#N/A</v>
      </c>
    </row>
    <row r="31" spans="1:12" ht="15" customHeight="1" x14ac:dyDescent="0.2">
      <c r="A31" s="303" t="s">
        <v>43</v>
      </c>
      <c r="B31" s="233">
        <f>'Sch C-4'!I10</f>
        <v>0</v>
      </c>
      <c r="C31" s="233">
        <f>'Sch D'!G33-'Sch D'!D33</f>
        <v>0</v>
      </c>
      <c r="D31" s="233">
        <f>'Sch D'!D33</f>
        <v>0</v>
      </c>
      <c r="E31" s="233">
        <f t="shared" si="0"/>
        <v>0</v>
      </c>
      <c r="F31" s="1512"/>
      <c r="G31" s="1415" t="e">
        <f>VLOOKUP(F31,'Sch C-3'!$C$10:$J$100,8,0)</f>
        <v>#N/A</v>
      </c>
      <c r="H31" s="233" t="e">
        <f>VLOOKUP(F31,'Sch C-3'!$C$10:$I$100,3,0)*E31</f>
        <v>#N/A</v>
      </c>
      <c r="I31" s="233" t="e">
        <f>VLOOKUP(F31,'Sch C-3'!$C$10:$I$100,4,0)*E31</f>
        <v>#N/A</v>
      </c>
      <c r="J31" s="233" t="e">
        <f>VLOOKUP(F31,'Sch C-3'!$C$10:$I$100,5,0)*E31</f>
        <v>#N/A</v>
      </c>
      <c r="K31" s="233" t="e">
        <f>VLOOKUP(F31,'Sch C-3'!$C$10:$I$100,6,0)*E31</f>
        <v>#N/A</v>
      </c>
      <c r="L31" s="233" t="e">
        <f>VLOOKUP(F31,'Sch C-3'!$C$10:$I$100,7,0)*E31</f>
        <v>#N/A</v>
      </c>
    </row>
    <row r="32" spans="1:12" ht="15" customHeight="1" x14ac:dyDescent="0.2">
      <c r="A32" s="303" t="s">
        <v>741</v>
      </c>
      <c r="B32" s="233">
        <f>'Sch C-4'!I52</f>
        <v>0</v>
      </c>
      <c r="C32" s="233">
        <f>'Sch D'!G34-'Sch D'!D34</f>
        <v>0</v>
      </c>
      <c r="D32" s="233">
        <f>'Sch D'!D34</f>
        <v>0</v>
      </c>
      <c r="E32" s="233">
        <f t="shared" si="0"/>
        <v>0</v>
      </c>
      <c r="F32" s="1512"/>
      <c r="G32" s="1415" t="e">
        <f>VLOOKUP(F32,'Sch C-3'!$C$10:$J$100,8,0)</f>
        <v>#N/A</v>
      </c>
      <c r="H32" s="233" t="e">
        <f>VLOOKUP(F32,'Sch C-3'!$C$10:$I$100,3,0)*E32</f>
        <v>#N/A</v>
      </c>
      <c r="I32" s="233" t="e">
        <f>VLOOKUP(F32,'Sch C-3'!$C$10:$I$100,4,0)*E32</f>
        <v>#N/A</v>
      </c>
      <c r="J32" s="233" t="e">
        <f>VLOOKUP(F32,'Sch C-3'!$C$10:$I$100,5,0)*E32</f>
        <v>#N/A</v>
      </c>
      <c r="K32" s="233" t="e">
        <f>VLOOKUP(F32,'Sch C-3'!$C$10:$I$100,6,0)*E32</f>
        <v>#N/A</v>
      </c>
      <c r="L32" s="233" t="e">
        <f>VLOOKUP(F32,'Sch C-3'!$C$10:$I$100,7,0)*E32</f>
        <v>#N/A</v>
      </c>
    </row>
    <row r="33" spans="1:12" ht="15" customHeight="1" x14ac:dyDescent="0.2">
      <c r="A33" s="302" t="s">
        <v>748</v>
      </c>
      <c r="B33" s="299"/>
      <c r="C33" s="300"/>
      <c r="D33" s="300"/>
      <c r="E33" s="300"/>
      <c r="F33" s="1414"/>
      <c r="G33" s="1417"/>
      <c r="H33" s="300"/>
      <c r="I33" s="300"/>
      <c r="J33" s="300"/>
      <c r="K33" s="300"/>
      <c r="L33" s="301"/>
    </row>
    <row r="34" spans="1:12" ht="15" customHeight="1" x14ac:dyDescent="0.2">
      <c r="A34" s="303" t="s">
        <v>740</v>
      </c>
      <c r="B34" s="233">
        <f>'Sch C-4'!J9</f>
        <v>0</v>
      </c>
      <c r="C34" s="233">
        <f>'Sch D'!G36-'Sch D'!D36</f>
        <v>0</v>
      </c>
      <c r="D34" s="233">
        <f>'Sch D'!D36</f>
        <v>0</v>
      </c>
      <c r="E34" s="233">
        <f t="shared" si="0"/>
        <v>0</v>
      </c>
      <c r="F34" s="1512"/>
      <c r="G34" s="1415" t="e">
        <f>VLOOKUP(F34,'Sch C-3'!$C$10:$J$100,8,0)</f>
        <v>#N/A</v>
      </c>
      <c r="H34" s="233" t="e">
        <f>VLOOKUP(F34,'Sch C-3'!$C$10:$I$100,3,0)*E34</f>
        <v>#N/A</v>
      </c>
      <c r="I34" s="233" t="e">
        <f>VLOOKUP(F34,'Sch C-3'!$C$10:$I$100,4,0)*E34</f>
        <v>#N/A</v>
      </c>
      <c r="J34" s="233" t="e">
        <f>VLOOKUP(F34,'Sch C-3'!$C$10:$I$100,5,0)*E34</f>
        <v>#N/A</v>
      </c>
      <c r="K34" s="233" t="e">
        <f>VLOOKUP(F34,'Sch C-3'!$C$10:$I$100,6,0)*E34</f>
        <v>#N/A</v>
      </c>
      <c r="L34" s="233" t="e">
        <f>VLOOKUP(F34,'Sch C-3'!$C$10:$I$100,7,0)*E34</f>
        <v>#N/A</v>
      </c>
    </row>
    <row r="35" spans="1:12" ht="15" customHeight="1" x14ac:dyDescent="0.2">
      <c r="A35" s="303" t="s">
        <v>43</v>
      </c>
      <c r="B35" s="233">
        <f>'Sch C-4'!J10</f>
        <v>0</v>
      </c>
      <c r="C35" s="233">
        <f>'Sch D'!G37-'Sch D'!D37</f>
        <v>0</v>
      </c>
      <c r="D35" s="233">
        <f>'Sch D'!D37</f>
        <v>0</v>
      </c>
      <c r="E35" s="233">
        <f t="shared" si="0"/>
        <v>0</v>
      </c>
      <c r="F35" s="1512"/>
      <c r="G35" s="1415" t="e">
        <f>VLOOKUP(F35,'Sch C-3'!$C$10:$J$100,8,0)</f>
        <v>#N/A</v>
      </c>
      <c r="H35" s="233" t="e">
        <f>VLOOKUP(F35,'Sch C-3'!$C$10:$I$100,3,0)*E35</f>
        <v>#N/A</v>
      </c>
      <c r="I35" s="233" t="e">
        <f>VLOOKUP(F35,'Sch C-3'!$C$10:$I$100,4,0)*E35</f>
        <v>#N/A</v>
      </c>
      <c r="J35" s="233" t="e">
        <f>VLOOKUP(F35,'Sch C-3'!$C$10:$I$100,5,0)*E35</f>
        <v>#N/A</v>
      </c>
      <c r="K35" s="233" t="e">
        <f>VLOOKUP(F35,'Sch C-3'!$C$10:$I$100,6,0)*E35</f>
        <v>#N/A</v>
      </c>
      <c r="L35" s="233" t="e">
        <f>VLOOKUP(F35,'Sch C-3'!$C$10:$I$100,7,0)*E35</f>
        <v>#N/A</v>
      </c>
    </row>
    <row r="36" spans="1:12" ht="15" customHeight="1" x14ac:dyDescent="0.2">
      <c r="A36" s="303" t="s">
        <v>741</v>
      </c>
      <c r="B36" s="233">
        <f>'Sch C-4'!J52</f>
        <v>0</v>
      </c>
      <c r="C36" s="233">
        <f>'Sch D'!G38-'Sch D'!D38</f>
        <v>0</v>
      </c>
      <c r="D36" s="233">
        <f>'Sch D'!D38</f>
        <v>0</v>
      </c>
      <c r="E36" s="233">
        <f t="shared" si="0"/>
        <v>0</v>
      </c>
      <c r="F36" s="1512"/>
      <c r="G36" s="1415" t="e">
        <f>VLOOKUP(F36,'Sch C-3'!$C$10:$J$100,8,0)</f>
        <v>#N/A</v>
      </c>
      <c r="H36" s="233" t="e">
        <f>VLOOKUP(F36,'Sch C-3'!$C$10:$I$100,3,0)*E36</f>
        <v>#N/A</v>
      </c>
      <c r="I36" s="233" t="e">
        <f>VLOOKUP(F36,'Sch C-3'!$C$10:$I$100,4,0)*E36</f>
        <v>#N/A</v>
      </c>
      <c r="J36" s="233" t="e">
        <f>VLOOKUP(F36,'Sch C-3'!$C$10:$I$100,5,0)*E36</f>
        <v>#N/A</v>
      </c>
      <c r="K36" s="233" t="e">
        <f>VLOOKUP(F36,'Sch C-3'!$C$10:$I$100,6,0)*E36</f>
        <v>#N/A</v>
      </c>
      <c r="L36" s="233" t="e">
        <f>VLOOKUP(F36,'Sch C-3'!$C$10:$I$100,7,0)*E36</f>
        <v>#N/A</v>
      </c>
    </row>
    <row r="37" spans="1:12" ht="15" customHeight="1" x14ac:dyDescent="0.2">
      <c r="A37" s="298" t="s">
        <v>749</v>
      </c>
      <c r="B37" s="299"/>
      <c r="C37" s="300"/>
      <c r="D37" s="300"/>
      <c r="E37" s="300"/>
      <c r="F37" s="1414"/>
      <c r="G37" s="1417"/>
      <c r="H37" s="300"/>
      <c r="I37" s="300"/>
      <c r="J37" s="300"/>
      <c r="K37" s="300"/>
      <c r="L37" s="301"/>
    </row>
    <row r="38" spans="1:12" ht="15" customHeight="1" x14ac:dyDescent="0.2">
      <c r="A38" s="302" t="s">
        <v>750</v>
      </c>
      <c r="B38" s="299"/>
      <c r="C38" s="300"/>
      <c r="D38" s="300"/>
      <c r="E38" s="300"/>
      <c r="F38" s="1414"/>
      <c r="G38" s="1417"/>
      <c r="H38" s="300"/>
      <c r="I38" s="300"/>
      <c r="J38" s="300"/>
      <c r="K38" s="300"/>
      <c r="L38" s="301"/>
    </row>
    <row r="39" spans="1:12" ht="15" customHeight="1" x14ac:dyDescent="0.2">
      <c r="A39" s="303" t="s">
        <v>740</v>
      </c>
      <c r="B39" s="233">
        <f>'Sch C-4'!K9</f>
        <v>0</v>
      </c>
      <c r="C39" s="233">
        <f>'Sch D'!G41-'Sch D'!D41</f>
        <v>0</v>
      </c>
      <c r="D39" s="233">
        <f>'Sch D'!D41</f>
        <v>0</v>
      </c>
      <c r="E39" s="233">
        <f>SUM(B39:D39)</f>
        <v>0</v>
      </c>
      <c r="F39" s="1444">
        <v>15</v>
      </c>
      <c r="G39" s="1415" t="str">
        <f>VLOOKUP(F39,'Sch C-3'!$C$10:$J$100,8,0)</f>
        <v>Admin Salaries</v>
      </c>
      <c r="H39" s="233">
        <f>VLOOKUP(F39,'Sch C-3'!$C$10:$I$100,3,0)*E39</f>
        <v>0</v>
      </c>
      <c r="I39" s="233">
        <f>VLOOKUP(F39,'Sch C-3'!$C$10:$I$100,4,0)*E39</f>
        <v>0</v>
      </c>
      <c r="J39" s="233">
        <f>VLOOKUP(F39,'Sch C-3'!$C$10:$I$100,5,0)*E39</f>
        <v>0</v>
      </c>
      <c r="K39" s="233">
        <f>VLOOKUP(F39,'Sch C-3'!$C$10:$I$100,6,0)*E39</f>
        <v>0</v>
      </c>
      <c r="L39" s="233">
        <f>VLOOKUP(F39,'Sch C-3'!$C$10:$I$100,7,0)*E39</f>
        <v>0</v>
      </c>
    </row>
    <row r="40" spans="1:12" ht="15" customHeight="1" x14ac:dyDescent="0.2">
      <c r="A40" s="303" t="s">
        <v>43</v>
      </c>
      <c r="B40" s="233">
        <f>'Sch C-4'!K10</f>
        <v>0</v>
      </c>
      <c r="C40" s="233">
        <f>'Sch D'!G42-'Sch D'!D42</f>
        <v>0</v>
      </c>
      <c r="D40" s="233">
        <f>'Sch D'!D42</f>
        <v>0</v>
      </c>
      <c r="E40" s="233">
        <f>SUM(B40:D40)</f>
        <v>0</v>
      </c>
      <c r="F40" s="1444">
        <v>16</v>
      </c>
      <c r="G40" s="1415" t="str">
        <f>VLOOKUP(F40,'Sch C-3'!$C$10:$J$100,8,0)</f>
        <v>Admin Fringes</v>
      </c>
      <c r="H40" s="233">
        <f>VLOOKUP(F40,'Sch C-3'!$C$10:$I$100,3,0)*E40</f>
        <v>0</v>
      </c>
      <c r="I40" s="233">
        <f>VLOOKUP(F40,'Sch C-3'!$C$10:$I$100,4,0)*E40</f>
        <v>0</v>
      </c>
      <c r="J40" s="233">
        <f>VLOOKUP(F40,'Sch C-3'!$C$10:$I$100,5,0)*E40</f>
        <v>0</v>
      </c>
      <c r="K40" s="233">
        <f>VLOOKUP(F40,'Sch C-3'!$C$10:$I$100,6,0)*E40</f>
        <v>0</v>
      </c>
      <c r="L40" s="233">
        <f>VLOOKUP(F40,'Sch C-3'!$C$10:$I$100,7,0)*E40</f>
        <v>0</v>
      </c>
    </row>
    <row r="41" spans="1:12" ht="15" customHeight="1" x14ac:dyDescent="0.2">
      <c r="A41" s="303" t="s">
        <v>751</v>
      </c>
      <c r="B41" s="233">
        <f>'Sch C-4'!K14</f>
        <v>0</v>
      </c>
      <c r="C41" s="233">
        <f>'Sch D'!G43-'Sch D'!D43</f>
        <v>0</v>
      </c>
      <c r="D41" s="233">
        <f>'Sch D'!D43</f>
        <v>0</v>
      </c>
      <c r="E41" s="233">
        <f>SUM(B41:D41)</f>
        <v>0</v>
      </c>
      <c r="F41" s="1444">
        <v>17</v>
      </c>
      <c r="G41" s="1415" t="str">
        <f>VLOOKUP(F41,'Sch C-3'!$C$10:$J$100,8,0)</f>
        <v>Malpractice</v>
      </c>
      <c r="H41" s="233">
        <f>VLOOKUP(F41,'Sch C-3'!$C$10:$I$100,3,0)*E41</f>
        <v>0</v>
      </c>
      <c r="I41" s="233">
        <f>VLOOKUP(F41,'Sch C-3'!$C$10:$I$100,4,0)*E41</f>
        <v>0</v>
      </c>
      <c r="J41" s="233">
        <f>VLOOKUP(F41,'Sch C-3'!$C$10:$I$100,5,0)*E41</f>
        <v>0</v>
      </c>
      <c r="K41" s="233">
        <f>VLOOKUP(F41,'Sch C-3'!$C$10:$I$100,6,0)*E41</f>
        <v>0</v>
      </c>
      <c r="L41" s="233">
        <f>VLOOKUP(F41,'Sch C-3'!$C$10:$I$100,7,0)*E41</f>
        <v>0</v>
      </c>
    </row>
    <row r="42" spans="1:12" ht="15" customHeight="1" x14ac:dyDescent="0.2">
      <c r="A42" s="303" t="s">
        <v>741</v>
      </c>
      <c r="B42" s="233">
        <f>'Sch C-4'!K52</f>
        <v>0</v>
      </c>
      <c r="C42" s="233">
        <f>'Sch D'!G44-'Sch D'!D44</f>
        <v>0</v>
      </c>
      <c r="D42" s="233">
        <f>'Sch D'!D44</f>
        <v>0</v>
      </c>
      <c r="E42" s="233">
        <f>SUM(B42:D42)</f>
        <v>0</v>
      </c>
      <c r="F42" s="1444">
        <v>18</v>
      </c>
      <c r="G42" s="1415" t="str">
        <f>VLOOKUP(F42,'Sch C-3'!$C$10:$J$100,8,0)</f>
        <v>Admin Other</v>
      </c>
      <c r="H42" s="233">
        <f>VLOOKUP(F42,'Sch C-3'!$C$10:$I$100,3,0)*E42</f>
        <v>0</v>
      </c>
      <c r="I42" s="233">
        <f>VLOOKUP(F42,'Sch C-3'!$C$10:$I$100,4,0)*E42</f>
        <v>0</v>
      </c>
      <c r="J42" s="233">
        <f>VLOOKUP(F42,'Sch C-3'!$C$10:$I$100,5,0)*E42</f>
        <v>0</v>
      </c>
      <c r="K42" s="233">
        <f>VLOOKUP(F42,'Sch C-3'!$C$10:$I$100,6,0)*E42</f>
        <v>0</v>
      </c>
      <c r="L42" s="233">
        <f>VLOOKUP(F42,'Sch C-3'!$C$10:$I$100,7,0)*E42</f>
        <v>0</v>
      </c>
    </row>
    <row r="43" spans="1:12" ht="15" customHeight="1" x14ac:dyDescent="0.2">
      <c r="A43" s="302" t="s">
        <v>752</v>
      </c>
      <c r="B43" s="299"/>
      <c r="C43" s="300"/>
      <c r="D43" s="300"/>
      <c r="E43" s="300"/>
      <c r="F43" s="1414"/>
      <c r="G43" s="1417"/>
      <c r="H43" s="300"/>
      <c r="I43" s="300"/>
      <c r="J43" s="300"/>
      <c r="K43" s="300"/>
      <c r="L43" s="301"/>
    </row>
    <row r="44" spans="1:12" ht="15" customHeight="1" x14ac:dyDescent="0.2">
      <c r="A44" s="303" t="s">
        <v>740</v>
      </c>
      <c r="B44" s="233">
        <f>'Sch C-4'!L9</f>
        <v>0</v>
      </c>
      <c r="C44" s="233">
        <f>'Sch D'!G46-'Sch D'!D46</f>
        <v>0</v>
      </c>
      <c r="D44" s="233">
        <f>'Sch D'!D46</f>
        <v>0</v>
      </c>
      <c r="E44" s="233">
        <f>SUM(B44:D44)</f>
        <v>0</v>
      </c>
      <c r="F44" s="1512"/>
      <c r="G44" s="1415" t="e">
        <f>VLOOKUP(F44,'Sch C-3'!$C$10:$J$100,8,0)</f>
        <v>#N/A</v>
      </c>
      <c r="H44" s="233" t="e">
        <f>VLOOKUP(F44,'Sch C-3'!$C$10:$I$100,3,0)*E44</f>
        <v>#N/A</v>
      </c>
      <c r="I44" s="233" t="e">
        <f>VLOOKUP(F44,'Sch C-3'!$C$10:$I$100,4,0)*E44</f>
        <v>#N/A</v>
      </c>
      <c r="J44" s="233" t="e">
        <f>VLOOKUP(F44,'Sch C-3'!$C$10:$I$100,5,0)*E44</f>
        <v>#N/A</v>
      </c>
      <c r="K44" s="233" t="e">
        <f>VLOOKUP(F44,'Sch C-3'!$C$10:$I$100,6,0)*E44</f>
        <v>#N/A</v>
      </c>
      <c r="L44" s="233" t="e">
        <f>VLOOKUP(F44,'Sch C-3'!$C$10:$I$100,7,0)*E44</f>
        <v>#N/A</v>
      </c>
    </row>
    <row r="45" spans="1:12" ht="15" customHeight="1" x14ac:dyDescent="0.2">
      <c r="A45" s="303" t="s">
        <v>43</v>
      </c>
      <c r="B45" s="233">
        <f>'Sch C-4'!L10</f>
        <v>0</v>
      </c>
      <c r="C45" s="233">
        <f>'Sch D'!G47-'Sch D'!D47</f>
        <v>0</v>
      </c>
      <c r="D45" s="233">
        <f>'Sch D'!D47</f>
        <v>0</v>
      </c>
      <c r="E45" s="233">
        <f>SUM(B45:D45)</f>
        <v>0</v>
      </c>
      <c r="F45" s="1512"/>
      <c r="G45" s="1415" t="e">
        <f>VLOOKUP(F45,'Sch C-3'!$C$10:$J$100,8,0)</f>
        <v>#N/A</v>
      </c>
      <c r="H45" s="233" t="e">
        <f>VLOOKUP(F45,'Sch C-3'!$C$10:$I$100,3,0)*E45</f>
        <v>#N/A</v>
      </c>
      <c r="I45" s="233" t="e">
        <f>VLOOKUP(F45,'Sch C-3'!$C$10:$I$100,4,0)*E45</f>
        <v>#N/A</v>
      </c>
      <c r="J45" s="233" t="e">
        <f>VLOOKUP(F45,'Sch C-3'!$C$10:$I$100,5,0)*E45</f>
        <v>#N/A</v>
      </c>
      <c r="K45" s="233" t="e">
        <f>VLOOKUP(F45,'Sch C-3'!$C$10:$I$100,6,0)*E45</f>
        <v>#N/A</v>
      </c>
      <c r="L45" s="233" t="e">
        <f>VLOOKUP(F45,'Sch C-3'!$C$10:$I$100,7,0)*E45</f>
        <v>#N/A</v>
      </c>
    </row>
    <row r="46" spans="1:12" ht="15" customHeight="1" x14ac:dyDescent="0.2">
      <c r="A46" s="303" t="s">
        <v>741</v>
      </c>
      <c r="B46" s="233">
        <f>'Sch C-4'!L52</f>
        <v>0</v>
      </c>
      <c r="C46" s="233">
        <f>'Sch D'!G48-'Sch D'!D48</f>
        <v>0</v>
      </c>
      <c r="D46" s="233">
        <f>'Sch D'!D48</f>
        <v>0</v>
      </c>
      <c r="E46" s="233">
        <f>SUM(B46:D46)</f>
        <v>0</v>
      </c>
      <c r="F46" s="1512"/>
      <c r="G46" s="1415" t="e">
        <f>VLOOKUP(F46,'Sch C-3'!$C$10:$J$100,8,0)</f>
        <v>#N/A</v>
      </c>
      <c r="H46" s="233" t="e">
        <f>VLOOKUP(F46,'Sch C-3'!$C$10:$I$100,3,0)*E46</f>
        <v>#N/A</v>
      </c>
      <c r="I46" s="233" t="e">
        <f>VLOOKUP(F46,'Sch C-3'!$C$10:$I$100,4,0)*E46</f>
        <v>#N/A</v>
      </c>
      <c r="J46" s="233" t="e">
        <f>VLOOKUP(F46,'Sch C-3'!$C$10:$I$100,5,0)*E46</f>
        <v>#N/A</v>
      </c>
      <c r="K46" s="233" t="e">
        <f>VLOOKUP(F46,'Sch C-3'!$C$10:$I$100,6,0)*E46</f>
        <v>#N/A</v>
      </c>
      <c r="L46" s="233" t="e">
        <f>VLOOKUP(F46,'Sch C-3'!$C$10:$I$100,7,0)*E46</f>
        <v>#N/A</v>
      </c>
    </row>
    <row r="47" spans="1:12" ht="15" customHeight="1" x14ac:dyDescent="0.2">
      <c r="A47" s="302" t="s">
        <v>753</v>
      </c>
      <c r="B47" s="299"/>
      <c r="C47" s="300"/>
      <c r="D47" s="300"/>
      <c r="E47" s="300"/>
      <c r="F47" s="1414"/>
      <c r="G47" s="1417"/>
      <c r="H47" s="300"/>
      <c r="I47" s="300"/>
      <c r="J47" s="300"/>
      <c r="K47" s="300"/>
      <c r="L47" s="301"/>
    </row>
    <row r="48" spans="1:12" ht="15" customHeight="1" x14ac:dyDescent="0.2">
      <c r="A48" s="303" t="s">
        <v>741</v>
      </c>
      <c r="B48" s="233">
        <f>'Sch C-4'!M53</f>
        <v>0</v>
      </c>
      <c r="C48" s="233">
        <f>'Sch D'!G50-'Sch D'!D50</f>
        <v>0</v>
      </c>
      <c r="D48" s="233">
        <f>'Sch D'!D50</f>
        <v>0</v>
      </c>
      <c r="E48" s="233">
        <f>SUM(B48:D48)</f>
        <v>0</v>
      </c>
      <c r="F48" s="1512"/>
      <c r="G48" s="1415" t="e">
        <f>VLOOKUP(F48,'Sch C-3'!$C$10:$J$100,8,0)</f>
        <v>#N/A</v>
      </c>
      <c r="H48" s="233" t="e">
        <f>VLOOKUP(F48,'Sch C-3'!$C$10:$I$100,3,0)*E48</f>
        <v>#N/A</v>
      </c>
      <c r="I48" s="233" t="e">
        <f>VLOOKUP(F48,'Sch C-3'!$C$10:$I$100,4,0)*E48</f>
        <v>#N/A</v>
      </c>
      <c r="J48" s="233" t="e">
        <f>VLOOKUP(F48,'Sch C-3'!$C$10:$I$100,5,0)*E48</f>
        <v>#N/A</v>
      </c>
      <c r="K48" s="233" t="e">
        <f>VLOOKUP(F48,'Sch C-3'!$C$10:$I$100,6,0)*E48</f>
        <v>#N/A</v>
      </c>
      <c r="L48" s="233" t="e">
        <f>VLOOKUP(F48,'Sch C-3'!$C$10:$I$100,7,0)*E48</f>
        <v>#N/A</v>
      </c>
    </row>
    <row r="49" spans="1:12" ht="15" customHeight="1" x14ac:dyDescent="0.2">
      <c r="A49" s="302" t="s">
        <v>754</v>
      </c>
      <c r="B49" s="299"/>
      <c r="C49" s="300"/>
      <c r="D49" s="300"/>
      <c r="E49" s="300"/>
      <c r="F49" s="1414"/>
      <c r="G49" s="1417"/>
      <c r="H49" s="300"/>
      <c r="I49" s="300"/>
      <c r="J49" s="300"/>
      <c r="K49" s="300"/>
      <c r="L49" s="301"/>
    </row>
    <row r="50" spans="1:12" ht="15" customHeight="1" x14ac:dyDescent="0.2">
      <c r="A50" s="303" t="s">
        <v>740</v>
      </c>
      <c r="B50" s="233">
        <f>'Sch C-4'!N9</f>
        <v>0</v>
      </c>
      <c r="C50" s="233">
        <f>'Sch D'!G52-'Sch D'!D52</f>
        <v>0</v>
      </c>
      <c r="D50" s="233">
        <f>'Sch D'!D52</f>
        <v>0</v>
      </c>
      <c r="E50" s="233">
        <f>SUM(B50:D50)</f>
        <v>0</v>
      </c>
      <c r="F50" s="1512"/>
      <c r="G50" s="1415" t="e">
        <f>VLOOKUP(F50,'Sch C-3'!$C$10:$J$100,8,0)</f>
        <v>#N/A</v>
      </c>
      <c r="H50" s="233" t="e">
        <f>VLOOKUP(F50,'Sch C-3'!$C$10:$I$100,3,0)*E50</f>
        <v>#N/A</v>
      </c>
      <c r="I50" s="233" t="e">
        <f>VLOOKUP(F50,'Sch C-3'!$C$10:$I$100,4,0)*E50</f>
        <v>#N/A</v>
      </c>
      <c r="J50" s="233" t="e">
        <f>VLOOKUP(F50,'Sch C-3'!$C$10:$I$100,5,0)*E50</f>
        <v>#N/A</v>
      </c>
      <c r="K50" s="233" t="e">
        <f>VLOOKUP(F50,'Sch C-3'!$C$10:$I$100,6,0)*E50</f>
        <v>#N/A</v>
      </c>
      <c r="L50" s="233" t="e">
        <f>VLOOKUP(F50,'Sch C-3'!$C$10:$I$100,7,0)*E50</f>
        <v>#N/A</v>
      </c>
    </row>
    <row r="51" spans="1:12" ht="15" customHeight="1" x14ac:dyDescent="0.2">
      <c r="A51" s="303" t="s">
        <v>43</v>
      </c>
      <c r="B51" s="233">
        <f>'Sch C-4'!N10</f>
        <v>0</v>
      </c>
      <c r="C51" s="233">
        <f>'Sch D'!G53-'Sch D'!D53</f>
        <v>0</v>
      </c>
      <c r="D51" s="233">
        <f>'Sch D'!D53</f>
        <v>0</v>
      </c>
      <c r="E51" s="233">
        <f>SUM(B51:D51)</f>
        <v>0</v>
      </c>
      <c r="F51" s="1512"/>
      <c r="G51" s="1415" t="e">
        <f>VLOOKUP(F51,'Sch C-3'!$C$10:$J$100,8,0)</f>
        <v>#N/A</v>
      </c>
      <c r="H51" s="233" t="e">
        <f>VLOOKUP(F51,'Sch C-3'!$C$10:$I$100,3,0)*E51</f>
        <v>#N/A</v>
      </c>
      <c r="I51" s="233" t="e">
        <f>VLOOKUP(F51,'Sch C-3'!$C$10:$I$100,4,0)*E51</f>
        <v>#N/A</v>
      </c>
      <c r="J51" s="233" t="e">
        <f>VLOOKUP(F51,'Sch C-3'!$C$10:$I$100,5,0)*E51</f>
        <v>#N/A</v>
      </c>
      <c r="K51" s="233" t="e">
        <f>VLOOKUP(F51,'Sch C-3'!$C$10:$I$100,6,0)*E51</f>
        <v>#N/A</v>
      </c>
      <c r="L51" s="233" t="e">
        <f>VLOOKUP(F51,'Sch C-3'!$C$10:$I$100,7,0)*E51</f>
        <v>#N/A</v>
      </c>
    </row>
    <row r="52" spans="1:12" ht="15" customHeight="1" x14ac:dyDescent="0.2">
      <c r="A52" s="303" t="s">
        <v>755</v>
      </c>
      <c r="B52" s="233">
        <f>'Sch C-4'!N15</f>
        <v>0</v>
      </c>
      <c r="C52" s="233">
        <f>'Sch D'!G54-'Sch D'!D54</f>
        <v>0</v>
      </c>
      <c r="D52" s="233">
        <f>'Sch D'!D54</f>
        <v>0</v>
      </c>
      <c r="E52" s="233">
        <f>SUM(B52:D52)</f>
        <v>0</v>
      </c>
      <c r="F52" s="1512"/>
      <c r="G52" s="1415" t="e">
        <f>VLOOKUP(F52,'Sch C-3'!$C$10:$J$100,8,0)</f>
        <v>#N/A</v>
      </c>
      <c r="H52" s="233" t="e">
        <f>VLOOKUP(F52,'Sch C-3'!$C$10:$I$100,3,0)*E52</f>
        <v>#N/A</v>
      </c>
      <c r="I52" s="233" t="e">
        <f>VLOOKUP(F52,'Sch C-3'!$C$10:$I$100,4,0)*E52</f>
        <v>#N/A</v>
      </c>
      <c r="J52" s="233" t="e">
        <f>VLOOKUP(F52,'Sch C-3'!$C$10:$I$100,5,0)*E52</f>
        <v>#N/A</v>
      </c>
      <c r="K52" s="233" t="e">
        <f>VLOOKUP(F52,'Sch C-3'!$C$10:$I$100,6,0)*E52</f>
        <v>#N/A</v>
      </c>
      <c r="L52" s="233" t="e">
        <f>VLOOKUP(F52,'Sch C-3'!$C$10:$I$100,7,0)*E52</f>
        <v>#N/A</v>
      </c>
    </row>
    <row r="53" spans="1:12" ht="15" customHeight="1" x14ac:dyDescent="0.2">
      <c r="A53" s="303" t="s">
        <v>741</v>
      </c>
      <c r="B53" s="233">
        <f>'Sch C-4'!N52</f>
        <v>0</v>
      </c>
      <c r="C53" s="233">
        <f>'Sch D'!G55-'Sch D'!D55</f>
        <v>0</v>
      </c>
      <c r="D53" s="233">
        <f>'Sch D'!D55</f>
        <v>0</v>
      </c>
      <c r="E53" s="233">
        <f>SUM(B53:D53)</f>
        <v>0</v>
      </c>
      <c r="F53" s="1512"/>
      <c r="G53" s="1415" t="e">
        <f>VLOOKUP(F53,'Sch C-3'!$C$10:$J$100,8,0)</f>
        <v>#N/A</v>
      </c>
      <c r="H53" s="233" t="e">
        <f>VLOOKUP(F53,'Sch C-3'!$C$10:$I$100,3,0)*E53</f>
        <v>#N/A</v>
      </c>
      <c r="I53" s="233" t="e">
        <f>VLOOKUP(F53,'Sch C-3'!$C$10:$I$100,4,0)*E53</f>
        <v>#N/A</v>
      </c>
      <c r="J53" s="233" t="e">
        <f>VLOOKUP(F53,'Sch C-3'!$C$10:$I$100,5,0)*E53</f>
        <v>#N/A</v>
      </c>
      <c r="K53" s="233" t="e">
        <f>VLOOKUP(F53,'Sch C-3'!$C$10:$I$100,6,0)*E53</f>
        <v>#N/A</v>
      </c>
      <c r="L53" s="233" t="e">
        <f>VLOOKUP(F53,'Sch C-3'!$C$10:$I$100,7,0)*E53</f>
        <v>#N/A</v>
      </c>
    </row>
    <row r="54" spans="1:12" ht="15" customHeight="1" x14ac:dyDescent="0.2">
      <c r="A54" s="302" t="s">
        <v>756</v>
      </c>
      <c r="B54" s="299"/>
      <c r="C54" s="300"/>
      <c r="D54" s="300"/>
      <c r="E54" s="300"/>
      <c r="F54" s="1414"/>
      <c r="G54" s="1417"/>
      <c r="H54" s="300"/>
      <c r="I54" s="300"/>
      <c r="J54" s="300"/>
      <c r="K54" s="300"/>
      <c r="L54" s="301"/>
    </row>
    <row r="55" spans="1:12" ht="15" customHeight="1" x14ac:dyDescent="0.2">
      <c r="A55" s="303" t="s">
        <v>740</v>
      </c>
      <c r="B55" s="233">
        <f>'Sch C-4'!O9</f>
        <v>0</v>
      </c>
      <c r="C55" s="233">
        <f>'Sch D'!G57-'Sch D'!D57</f>
        <v>0</v>
      </c>
      <c r="D55" s="233">
        <f>'Sch D'!D57</f>
        <v>0</v>
      </c>
      <c r="E55" s="233">
        <f>SUM(B55:D55)</f>
        <v>0</v>
      </c>
      <c r="F55" s="1512"/>
      <c r="G55" s="1415" t="e">
        <f>VLOOKUP(F55,'Sch C-3'!$C$10:$J$100,8,0)</f>
        <v>#N/A</v>
      </c>
      <c r="H55" s="233" t="e">
        <f>VLOOKUP(F55,'Sch C-3'!$C$10:$I$100,3,0)*E55</f>
        <v>#N/A</v>
      </c>
      <c r="I55" s="233" t="e">
        <f>VLOOKUP(F55,'Sch C-3'!$C$10:$I$100,4,0)*E55</f>
        <v>#N/A</v>
      </c>
      <c r="J55" s="233" t="e">
        <f>VLOOKUP(F55,'Sch C-3'!$C$10:$I$100,5,0)*E55</f>
        <v>#N/A</v>
      </c>
      <c r="K55" s="233" t="e">
        <f>VLOOKUP(F55,'Sch C-3'!$C$10:$I$100,6,0)*E55</f>
        <v>#N/A</v>
      </c>
      <c r="L55" s="233" t="e">
        <f>VLOOKUP(F55,'Sch C-3'!$C$10:$I$100,7,0)*E55</f>
        <v>#N/A</v>
      </c>
    </row>
    <row r="56" spans="1:12" ht="15" customHeight="1" x14ac:dyDescent="0.2">
      <c r="A56" s="303" t="s">
        <v>43</v>
      </c>
      <c r="B56" s="233">
        <f>'Sch C-4'!O10</f>
        <v>0</v>
      </c>
      <c r="C56" s="233">
        <f>'Sch D'!G58-'Sch D'!D58</f>
        <v>0</v>
      </c>
      <c r="D56" s="233">
        <f>'Sch D'!D58</f>
        <v>0</v>
      </c>
      <c r="E56" s="233">
        <f>SUM(B56:D56)</f>
        <v>0</v>
      </c>
      <c r="F56" s="1512"/>
      <c r="G56" s="1415" t="e">
        <f>VLOOKUP(F56,'Sch C-3'!$C$10:$J$100,8,0)</f>
        <v>#N/A</v>
      </c>
      <c r="H56" s="233" t="e">
        <f>VLOOKUP(F56,'Sch C-3'!$C$10:$I$100,3,0)*E56</f>
        <v>#N/A</v>
      </c>
      <c r="I56" s="233" t="e">
        <f>VLOOKUP(F56,'Sch C-3'!$C$10:$I$100,4,0)*E56</f>
        <v>#N/A</v>
      </c>
      <c r="J56" s="233" t="e">
        <f>VLOOKUP(F56,'Sch C-3'!$C$10:$I$100,5,0)*E56</f>
        <v>#N/A</v>
      </c>
      <c r="K56" s="233" t="e">
        <f>VLOOKUP(F56,'Sch C-3'!$C$10:$I$100,6,0)*E56</f>
        <v>#N/A</v>
      </c>
      <c r="L56" s="233" t="e">
        <f>VLOOKUP(F56,'Sch C-3'!$C$10:$I$100,7,0)*E56</f>
        <v>#N/A</v>
      </c>
    </row>
    <row r="57" spans="1:12" ht="15" customHeight="1" x14ac:dyDescent="0.2">
      <c r="A57" s="303" t="s">
        <v>741</v>
      </c>
      <c r="B57" s="233">
        <f>'Sch C-4'!O52</f>
        <v>0</v>
      </c>
      <c r="C57" s="233">
        <f>'Sch D'!G59-'Sch D'!D59</f>
        <v>0</v>
      </c>
      <c r="D57" s="233">
        <f>'Sch D'!D59</f>
        <v>0</v>
      </c>
      <c r="E57" s="233">
        <f>SUM(B57:D57)</f>
        <v>0</v>
      </c>
      <c r="F57" s="1512"/>
      <c r="G57" s="1415" t="e">
        <f>VLOOKUP(F57,'Sch C-3'!$C$10:$J$100,8,0)</f>
        <v>#N/A</v>
      </c>
      <c r="H57" s="233" t="e">
        <f>VLOOKUP(F57,'Sch C-3'!$C$10:$I$100,3,0)*E57</f>
        <v>#N/A</v>
      </c>
      <c r="I57" s="233" t="e">
        <f>VLOOKUP(F57,'Sch C-3'!$C$10:$I$100,4,0)*E57</f>
        <v>#N/A</v>
      </c>
      <c r="J57" s="233" t="e">
        <f>VLOOKUP(F57,'Sch C-3'!$C$10:$I$100,5,0)*E57</f>
        <v>#N/A</v>
      </c>
      <c r="K57" s="233" t="e">
        <f>VLOOKUP(F57,'Sch C-3'!$C$10:$I$100,6,0)*E57</f>
        <v>#N/A</v>
      </c>
      <c r="L57" s="233" t="e">
        <f>VLOOKUP(F57,'Sch C-3'!$C$10:$I$100,7,0)*E57</f>
        <v>#N/A</v>
      </c>
    </row>
    <row r="58" spans="1:12" ht="15" customHeight="1" x14ac:dyDescent="0.2">
      <c r="A58" s="302" t="s">
        <v>757</v>
      </c>
      <c r="B58" s="299"/>
      <c r="C58" s="300"/>
      <c r="D58" s="300"/>
      <c r="E58" s="300"/>
      <c r="F58" s="1414"/>
      <c r="G58" s="1417"/>
      <c r="H58" s="300"/>
      <c r="I58" s="300"/>
      <c r="J58" s="300"/>
      <c r="K58" s="300"/>
      <c r="L58" s="301"/>
    </row>
    <row r="59" spans="1:12" ht="15" customHeight="1" x14ac:dyDescent="0.2">
      <c r="A59" s="303" t="s">
        <v>740</v>
      </c>
      <c r="B59" s="233">
        <f>'Sch C-4'!P9</f>
        <v>0</v>
      </c>
      <c r="C59" s="233">
        <f>'Sch D'!G61-'Sch D'!D61</f>
        <v>0</v>
      </c>
      <c r="D59" s="233">
        <f>'Sch D'!D61</f>
        <v>0</v>
      </c>
      <c r="E59" s="233">
        <f>SUM(B59:D59)</f>
        <v>0</v>
      </c>
      <c r="F59" s="1512"/>
      <c r="G59" s="1415" t="e">
        <f>VLOOKUP(F59,'Sch C-3'!$C$10:$J$100,8,0)</f>
        <v>#N/A</v>
      </c>
      <c r="H59" s="233" t="e">
        <f>VLOOKUP(F59,'Sch C-3'!$C$10:$I$100,3,0)*E59</f>
        <v>#N/A</v>
      </c>
      <c r="I59" s="233" t="e">
        <f>VLOOKUP(F59,'Sch C-3'!$C$10:$I$100,4,0)*E59</f>
        <v>#N/A</v>
      </c>
      <c r="J59" s="233" t="e">
        <f>VLOOKUP(F59,'Sch C-3'!$C$10:$I$100,5,0)*E59</f>
        <v>#N/A</v>
      </c>
      <c r="K59" s="233" t="e">
        <f>VLOOKUP(F59,'Sch C-3'!$C$10:$I$100,6,0)*E59</f>
        <v>#N/A</v>
      </c>
      <c r="L59" s="233" t="e">
        <f>VLOOKUP(F59,'Sch C-3'!$C$10:$I$100,7,0)*E59</f>
        <v>#N/A</v>
      </c>
    </row>
    <row r="60" spans="1:12" ht="15" customHeight="1" x14ac:dyDescent="0.2">
      <c r="A60" s="303" t="s">
        <v>43</v>
      </c>
      <c r="B60" s="233">
        <f>'Sch C-4'!P10</f>
        <v>0</v>
      </c>
      <c r="C60" s="233">
        <f>'Sch D'!G62-'Sch D'!D62</f>
        <v>0</v>
      </c>
      <c r="D60" s="233">
        <f>'Sch D'!D62</f>
        <v>0</v>
      </c>
      <c r="E60" s="233">
        <f>SUM(B60:D60)</f>
        <v>0</v>
      </c>
      <c r="F60" s="1512"/>
      <c r="G60" s="1415" t="e">
        <f>VLOOKUP(F60,'Sch C-3'!$C$10:$J$100,8,0)</f>
        <v>#N/A</v>
      </c>
      <c r="H60" s="233" t="e">
        <f>VLOOKUP(F60,'Sch C-3'!$C$10:$I$100,3,0)*E60</f>
        <v>#N/A</v>
      </c>
      <c r="I60" s="233" t="e">
        <f>VLOOKUP(F60,'Sch C-3'!$C$10:$I$100,4,0)*E60</f>
        <v>#N/A</v>
      </c>
      <c r="J60" s="233" t="e">
        <f>VLOOKUP(F60,'Sch C-3'!$C$10:$I$100,5,0)*E60</f>
        <v>#N/A</v>
      </c>
      <c r="K60" s="233" t="e">
        <f>VLOOKUP(F60,'Sch C-3'!$C$10:$I$100,6,0)*E60</f>
        <v>#N/A</v>
      </c>
      <c r="L60" s="233" t="e">
        <f>VLOOKUP(F60,'Sch C-3'!$C$10:$I$100,7,0)*E60</f>
        <v>#N/A</v>
      </c>
    </row>
    <row r="61" spans="1:12" ht="15" customHeight="1" x14ac:dyDescent="0.2">
      <c r="A61" s="303" t="s">
        <v>741</v>
      </c>
      <c r="B61" s="233">
        <f>'Sch C-4'!P52</f>
        <v>0</v>
      </c>
      <c r="C61" s="233">
        <f>'Sch D'!G63-'Sch D'!D63</f>
        <v>0</v>
      </c>
      <c r="D61" s="233">
        <f>'Sch D'!D63</f>
        <v>0</v>
      </c>
      <c r="E61" s="233">
        <f>SUM(B61:D61)</f>
        <v>0</v>
      </c>
      <c r="F61" s="1512"/>
      <c r="G61" s="1415" t="e">
        <f>VLOOKUP(F61,'Sch C-3'!$C$10:$J$100,8,0)</f>
        <v>#N/A</v>
      </c>
      <c r="H61" s="233" t="e">
        <f>VLOOKUP(F61,'Sch C-3'!$C$10:$I$100,3,0)*E61</f>
        <v>#N/A</v>
      </c>
      <c r="I61" s="233" t="e">
        <f>VLOOKUP(F61,'Sch C-3'!$C$10:$I$100,4,0)*E61</f>
        <v>#N/A</v>
      </c>
      <c r="J61" s="233" t="e">
        <f>VLOOKUP(F61,'Sch C-3'!$C$10:$I$100,5,0)*E61</f>
        <v>#N/A</v>
      </c>
      <c r="K61" s="233" t="e">
        <f>VLOOKUP(F61,'Sch C-3'!$C$10:$I$100,6,0)*E61</f>
        <v>#N/A</v>
      </c>
      <c r="L61" s="233" t="e">
        <f>VLOOKUP(F61,'Sch C-3'!$C$10:$I$100,7,0)*E61</f>
        <v>#N/A</v>
      </c>
    </row>
    <row r="62" spans="1:12" ht="15" customHeight="1" x14ac:dyDescent="0.2">
      <c r="A62" s="302" t="s">
        <v>758</v>
      </c>
      <c r="B62" s="299"/>
      <c r="C62" s="300"/>
      <c r="D62" s="300"/>
      <c r="E62" s="300"/>
      <c r="F62" s="1414"/>
      <c r="G62" s="1417"/>
      <c r="H62" s="300"/>
      <c r="I62" s="300"/>
      <c r="J62" s="300"/>
      <c r="K62" s="300"/>
      <c r="L62" s="301"/>
    </row>
    <row r="63" spans="1:12" ht="15" customHeight="1" x14ac:dyDescent="0.2">
      <c r="A63" s="303" t="s">
        <v>740</v>
      </c>
      <c r="B63" s="233">
        <f>'Sch C-4'!Q9</f>
        <v>0</v>
      </c>
      <c r="C63" s="233">
        <f>'Sch D'!G65-'Sch D'!D65</f>
        <v>0</v>
      </c>
      <c r="D63" s="233">
        <f>'Sch D'!D65</f>
        <v>0</v>
      </c>
      <c r="E63" s="233">
        <f>SUM(B63:D63)</f>
        <v>0</v>
      </c>
      <c r="F63" s="1512"/>
      <c r="G63" s="1415" t="e">
        <f>VLOOKUP(F63,'Sch C-3'!$C$10:$J$100,8,0)</f>
        <v>#N/A</v>
      </c>
      <c r="H63" s="233" t="e">
        <f>VLOOKUP(F63,'Sch C-3'!$C$10:$I$100,3,0)*E63</f>
        <v>#N/A</v>
      </c>
      <c r="I63" s="233" t="e">
        <f>VLOOKUP(F63,'Sch C-3'!$C$10:$I$100,4,0)*E63</f>
        <v>#N/A</v>
      </c>
      <c r="J63" s="233" t="e">
        <f>VLOOKUP(F63,'Sch C-3'!$C$10:$I$100,5,0)*E63</f>
        <v>#N/A</v>
      </c>
      <c r="K63" s="233" t="e">
        <f>VLOOKUP(F63,'Sch C-3'!$C$10:$I$100,6,0)*E63</f>
        <v>#N/A</v>
      </c>
      <c r="L63" s="233" t="e">
        <f>VLOOKUP(F63,'Sch C-3'!$C$10:$I$100,7,0)*E63</f>
        <v>#N/A</v>
      </c>
    </row>
    <row r="64" spans="1:12" ht="15" customHeight="1" x14ac:dyDescent="0.2">
      <c r="A64" s="303" t="s">
        <v>43</v>
      </c>
      <c r="B64" s="233">
        <f>'Sch C-4'!Q10</f>
        <v>0</v>
      </c>
      <c r="C64" s="233">
        <f>'Sch D'!G66-'Sch D'!D66</f>
        <v>0</v>
      </c>
      <c r="D64" s="233">
        <f>'Sch D'!D66</f>
        <v>0</v>
      </c>
      <c r="E64" s="233">
        <f>SUM(B64:D64)</f>
        <v>0</v>
      </c>
      <c r="F64" s="1512"/>
      <c r="G64" s="1415" t="e">
        <f>VLOOKUP(F64,'Sch C-3'!$C$10:$J$100,8,0)</f>
        <v>#N/A</v>
      </c>
      <c r="H64" s="233" t="e">
        <f>VLOOKUP(F64,'Sch C-3'!$C$10:$I$100,3,0)*E64</f>
        <v>#N/A</v>
      </c>
      <c r="I64" s="233" t="e">
        <f>VLOOKUP(F64,'Sch C-3'!$C$10:$I$100,4,0)*E64</f>
        <v>#N/A</v>
      </c>
      <c r="J64" s="233" t="e">
        <f>VLOOKUP(F64,'Sch C-3'!$C$10:$I$100,5,0)*E64</f>
        <v>#N/A</v>
      </c>
      <c r="K64" s="233" t="e">
        <f>VLOOKUP(F64,'Sch C-3'!$C$10:$I$100,6,0)*E64</f>
        <v>#N/A</v>
      </c>
      <c r="L64" s="233" t="e">
        <f>VLOOKUP(F64,'Sch C-3'!$C$10:$I$100,7,0)*E64</f>
        <v>#N/A</v>
      </c>
    </row>
    <row r="65" spans="1:12" ht="15" customHeight="1" x14ac:dyDescent="0.2">
      <c r="A65" s="303" t="s">
        <v>741</v>
      </c>
      <c r="B65" s="233">
        <f>'Sch C-4'!Q52</f>
        <v>0</v>
      </c>
      <c r="C65" s="233">
        <f>'Sch D'!G67-'Sch D'!D67</f>
        <v>0</v>
      </c>
      <c r="D65" s="233">
        <f>'Sch D'!D67</f>
        <v>0</v>
      </c>
      <c r="E65" s="233">
        <f>SUM(B65:D65)</f>
        <v>0</v>
      </c>
      <c r="F65" s="1512"/>
      <c r="G65" s="1415" t="e">
        <f>VLOOKUP(F65,'Sch C-3'!$C$10:$J$100,8,0)</f>
        <v>#N/A</v>
      </c>
      <c r="H65" s="233" t="e">
        <f>VLOOKUP(F65,'Sch C-3'!$C$10:$I$100,3,0)*E65</f>
        <v>#N/A</v>
      </c>
      <c r="I65" s="233" t="e">
        <f>VLOOKUP(F65,'Sch C-3'!$C$10:$I$100,4,0)*E65</f>
        <v>#N/A</v>
      </c>
      <c r="J65" s="233" t="e">
        <f>VLOOKUP(F65,'Sch C-3'!$C$10:$I$100,5,0)*E65</f>
        <v>#N/A</v>
      </c>
      <c r="K65" s="233" t="e">
        <f>VLOOKUP(F65,'Sch C-3'!$C$10:$I$100,6,0)*E65</f>
        <v>#N/A</v>
      </c>
      <c r="L65" s="233" t="e">
        <f>VLOOKUP(F65,'Sch C-3'!$C$10:$I$100,7,0)*E65</f>
        <v>#N/A</v>
      </c>
    </row>
    <row r="66" spans="1:12" ht="15" customHeight="1" x14ac:dyDescent="0.2">
      <c r="A66" s="1400" t="s">
        <v>773</v>
      </c>
      <c r="B66" s="233">
        <f>'Sch C-4'!R53</f>
        <v>0</v>
      </c>
      <c r="C66" s="233">
        <f>'Sch D'!G68-'Sch D'!D68</f>
        <v>0</v>
      </c>
      <c r="D66" s="233">
        <f>'Sch D'!D68</f>
        <v>0</v>
      </c>
      <c r="E66" s="233">
        <f>SUM(B66:D66)</f>
        <v>0</v>
      </c>
      <c r="F66" s="1444">
        <v>10</v>
      </c>
      <c r="G66" s="1416" t="str">
        <f>VLOOKUP(F66,'Sch C-3'!$C$11:$J$100,8,0)</f>
        <v>Property</v>
      </c>
      <c r="H66" s="233">
        <f>VLOOKUP(F66,'Sch C-3'!$C$10:$I$100,3,0)*E66</f>
        <v>0</v>
      </c>
      <c r="I66" s="233">
        <f>VLOOKUP(F66,'Sch C-3'!$C$10:$I$100,4,0)*E66</f>
        <v>0</v>
      </c>
      <c r="J66" s="233">
        <f>VLOOKUP(F66,'Sch C-3'!$C$10:$I$100,5,0)*E66</f>
        <v>0</v>
      </c>
      <c r="K66" s="233">
        <f>VLOOKUP(F66,'Sch C-3'!$C$10:$I$100,6,0)*E66</f>
        <v>0</v>
      </c>
      <c r="L66" s="233">
        <f>VLOOKUP(F66,'Sch C-3'!$C$10:$I$100,7,0)*E66</f>
        <v>0</v>
      </c>
    </row>
    <row r="67" spans="1:12" ht="15" customHeight="1" x14ac:dyDescent="0.2">
      <c r="A67" s="1443" t="s">
        <v>1980</v>
      </c>
      <c r="B67" s="233">
        <f>'Sch C-4'!S53</f>
        <v>0</v>
      </c>
      <c r="C67" s="233">
        <f>'Sch D'!G69-'Sch D'!D69</f>
        <v>0</v>
      </c>
      <c r="D67" s="233">
        <f>'Sch D'!D69</f>
        <v>0</v>
      </c>
      <c r="E67" s="233">
        <f>SUM(B67:D67)</f>
        <v>0</v>
      </c>
      <c r="F67" s="1445">
        <v>10.1</v>
      </c>
      <c r="G67" s="1416" t="str">
        <f>VLOOKUP(F67,'Sch C-3'!$C$11:$J$100,8,0)</f>
        <v>Passthrough</v>
      </c>
      <c r="H67" s="233">
        <f>VLOOKUP(F67,'Sch C-3'!$C$10:$I$100,3,0)*E67</f>
        <v>0</v>
      </c>
      <c r="I67" s="233">
        <f>VLOOKUP(F67,'Sch C-3'!$C$10:$I$100,4,0)*E67</f>
        <v>0</v>
      </c>
      <c r="J67" s="233">
        <f>VLOOKUP(F67,'Sch C-3'!$C$10:$I$100,5,0)*E67</f>
        <v>0</v>
      </c>
      <c r="K67" s="233">
        <f>VLOOKUP(F67,'Sch C-3'!$C$10:$I$100,6,0)*E67</f>
        <v>0</v>
      </c>
      <c r="L67" s="233">
        <f>VLOOKUP(F67,'Sch C-3'!$C$10:$I$100,7,0)*E67</f>
        <v>0</v>
      </c>
    </row>
    <row r="68" spans="1:12" ht="15" customHeight="1" x14ac:dyDescent="0.2">
      <c r="A68" s="304"/>
      <c r="B68" s="300"/>
      <c r="C68" s="300"/>
      <c r="D68" s="300"/>
      <c r="E68" s="300"/>
      <c r="F68" s="300"/>
      <c r="G68" s="300"/>
      <c r="H68" s="300"/>
      <c r="I68" s="300"/>
      <c r="J68" s="300"/>
      <c r="K68" s="300"/>
      <c r="L68" s="301"/>
    </row>
    <row r="69" spans="1:12" s="306" customFormat="1" ht="15" customHeight="1" x14ac:dyDescent="0.2">
      <c r="A69" s="305" t="s">
        <v>508</v>
      </c>
      <c r="B69" s="299"/>
      <c r="C69" s="300"/>
      <c r="D69" s="300"/>
      <c r="E69" s="300"/>
      <c r="F69" s="300"/>
      <c r="G69" s="300"/>
      <c r="H69" s="300"/>
      <c r="I69" s="300"/>
      <c r="J69" s="300"/>
      <c r="K69" s="300"/>
      <c r="L69" s="301"/>
    </row>
    <row r="70" spans="1:12" s="306" customFormat="1" ht="15" customHeight="1" x14ac:dyDescent="0.2">
      <c r="A70" s="307" t="s">
        <v>759</v>
      </c>
      <c r="B70" s="232"/>
      <c r="C70" s="233">
        <f>'Sch D'!G72-'Sch D'!D72</f>
        <v>0</v>
      </c>
      <c r="D70" s="233">
        <f>'Sch D'!D72</f>
        <v>0</v>
      </c>
      <c r="E70" s="233">
        <f>SUM(B70:D70)</f>
        <v>0</v>
      </c>
      <c r="F70" s="1512"/>
      <c r="G70" s="1415" t="e">
        <f>VLOOKUP(F70,'Sch C-3'!$C$10:$J$100,8,0)</f>
        <v>#N/A</v>
      </c>
      <c r="H70" s="233" t="e">
        <f>VLOOKUP(F70,'Sch C-3'!$C$10:$I$100,3,0)*E70</f>
        <v>#N/A</v>
      </c>
      <c r="I70" s="233" t="e">
        <f>VLOOKUP(F70,'Sch C-3'!$C$10:$I$100,4,0)*E70</f>
        <v>#N/A</v>
      </c>
      <c r="J70" s="233" t="e">
        <f>VLOOKUP(F70,'Sch C-3'!$C$10:$I$100,5,0)*E70</f>
        <v>#N/A</v>
      </c>
      <c r="K70" s="233" t="e">
        <f>VLOOKUP(F70,'Sch C-3'!$C$10:$I$100,6,0)*E70</f>
        <v>#N/A</v>
      </c>
      <c r="L70" s="233" t="e">
        <f>VLOOKUP(F70,'Sch C-3'!$C$10:$I$100,7,0)*E70</f>
        <v>#N/A</v>
      </c>
    </row>
    <row r="71" spans="1:12" s="306" customFormat="1" ht="15" customHeight="1" x14ac:dyDescent="0.2">
      <c r="A71" s="307" t="s">
        <v>760</v>
      </c>
      <c r="B71" s="233">
        <f>'Sch C-4'!T53-'Sch C-1'!B70</f>
        <v>0</v>
      </c>
      <c r="C71" s="233">
        <f>'Sch D'!G73-'Sch D'!D73</f>
        <v>0</v>
      </c>
      <c r="D71" s="233">
        <f>'Sch D'!D73</f>
        <v>0</v>
      </c>
      <c r="E71" s="233">
        <f>SUM(B71:D71)</f>
        <v>0</v>
      </c>
      <c r="F71" s="1512"/>
      <c r="G71" s="1415" t="e">
        <f>VLOOKUP(F71,'Sch C-3'!$C$10:$J$100,8,0)</f>
        <v>#N/A</v>
      </c>
      <c r="H71" s="233" t="e">
        <f>VLOOKUP(F71,'Sch C-3'!$C$10:$I$100,3,0)*E71</f>
        <v>#N/A</v>
      </c>
      <c r="I71" s="233" t="e">
        <f>VLOOKUP(F71,'Sch C-3'!$C$10:$I$100,4,0)*E71</f>
        <v>#N/A</v>
      </c>
      <c r="J71" s="233" t="e">
        <f>VLOOKUP(F71,'Sch C-3'!$C$10:$I$100,5,0)*E71</f>
        <v>#N/A</v>
      </c>
      <c r="K71" s="233" t="e">
        <f>VLOOKUP(F71,'Sch C-3'!$C$10:$I$100,6,0)*E71</f>
        <v>#N/A</v>
      </c>
      <c r="L71" s="233" t="e">
        <f>VLOOKUP(F71,'Sch C-3'!$C$10:$I$100,7,0)*E71</f>
        <v>#N/A</v>
      </c>
    </row>
    <row r="72" spans="1:12" s="306" customFormat="1" ht="15" customHeight="1" x14ac:dyDescent="0.2">
      <c r="A72" s="305" t="s">
        <v>509</v>
      </c>
      <c r="B72" s="299"/>
      <c r="C72" s="300"/>
      <c r="D72" s="300"/>
      <c r="E72" s="300"/>
      <c r="F72" s="1414"/>
      <c r="G72" s="1417"/>
      <c r="H72" s="300"/>
      <c r="I72" s="300"/>
      <c r="J72" s="300"/>
      <c r="K72" s="300"/>
      <c r="L72" s="301"/>
    </row>
    <row r="73" spans="1:12" s="306" customFormat="1" ht="15" customHeight="1" x14ac:dyDescent="0.2">
      <c r="A73" s="307" t="s">
        <v>759</v>
      </c>
      <c r="B73" s="232"/>
      <c r="C73" s="233">
        <f>'Sch D'!G75-'Sch D'!D75</f>
        <v>0</v>
      </c>
      <c r="D73" s="233">
        <f>'Sch D'!D75</f>
        <v>0</v>
      </c>
      <c r="E73" s="233">
        <f>SUM(B73:D73)</f>
        <v>0</v>
      </c>
      <c r="F73" s="1512"/>
      <c r="G73" s="1415" t="e">
        <f>VLOOKUP(F73,'Sch C-3'!$C$10:$J$100,8,0)</f>
        <v>#N/A</v>
      </c>
      <c r="H73" s="233" t="e">
        <f>VLOOKUP(F73,'Sch C-3'!$C$10:$I$100,3,0)*E73</f>
        <v>#N/A</v>
      </c>
      <c r="I73" s="233" t="e">
        <f>VLOOKUP(F73,'Sch C-3'!$C$10:$I$100,4,0)*E73</f>
        <v>#N/A</v>
      </c>
      <c r="J73" s="233" t="e">
        <f>VLOOKUP(F73,'Sch C-3'!$C$10:$I$100,5,0)*E73</f>
        <v>#N/A</v>
      </c>
      <c r="K73" s="233" t="e">
        <f>VLOOKUP(F73,'Sch C-3'!$C$10:$I$100,6,0)*E73</f>
        <v>#N/A</v>
      </c>
      <c r="L73" s="233" t="e">
        <f>VLOOKUP(F73,'Sch C-3'!$C$10:$I$100,7,0)*E73</f>
        <v>#N/A</v>
      </c>
    </row>
    <row r="74" spans="1:12" s="306" customFormat="1" ht="15" customHeight="1" x14ac:dyDescent="0.2">
      <c r="A74" s="307" t="s">
        <v>761</v>
      </c>
      <c r="B74" s="233">
        <f>'Sch C-4'!U53-'Sch C-1'!B73</f>
        <v>0</v>
      </c>
      <c r="C74" s="233">
        <f>'Sch D'!G76-'Sch D'!D76</f>
        <v>0</v>
      </c>
      <c r="D74" s="233">
        <f>'Sch D'!D76</f>
        <v>0</v>
      </c>
      <c r="E74" s="233">
        <f>SUM(B74:D74)</f>
        <v>0</v>
      </c>
      <c r="F74" s="1512"/>
      <c r="G74" s="1415" t="e">
        <f>VLOOKUP(F74,'Sch C-3'!$C$10:$J$100,8,0)</f>
        <v>#N/A</v>
      </c>
      <c r="H74" s="233" t="e">
        <f>VLOOKUP(F74,'Sch C-3'!$C$10:$I$100,3,0)*E74</f>
        <v>#N/A</v>
      </c>
      <c r="I74" s="233" t="e">
        <f>VLOOKUP(F74,'Sch C-3'!$C$10:$I$100,4,0)*E74</f>
        <v>#N/A</v>
      </c>
      <c r="J74" s="233" t="e">
        <f>VLOOKUP(F74,'Sch C-3'!$C$10:$I$100,5,0)*E74</f>
        <v>#N/A</v>
      </c>
      <c r="K74" s="233" t="e">
        <f>VLOOKUP(F74,'Sch C-3'!$C$10:$I$100,6,0)*E74</f>
        <v>#N/A</v>
      </c>
      <c r="L74" s="233" t="e">
        <f>VLOOKUP(F74,'Sch C-3'!$C$10:$I$100,7,0)*E74</f>
        <v>#N/A</v>
      </c>
    </row>
    <row r="75" spans="1:12" s="306" customFormat="1" ht="15" customHeight="1" x14ac:dyDescent="0.2">
      <c r="A75" s="305" t="s">
        <v>510</v>
      </c>
      <c r="B75" s="299"/>
      <c r="C75" s="300"/>
      <c r="D75" s="300"/>
      <c r="E75" s="300"/>
      <c r="F75" s="1414"/>
      <c r="G75" s="1417"/>
      <c r="H75" s="300"/>
      <c r="I75" s="300"/>
      <c r="J75" s="300"/>
      <c r="K75" s="300"/>
      <c r="L75" s="301"/>
    </row>
    <row r="76" spans="1:12" s="306" customFormat="1" ht="15" customHeight="1" x14ac:dyDescent="0.2">
      <c r="A76" s="307" t="s">
        <v>759</v>
      </c>
      <c r="B76" s="232"/>
      <c r="C76" s="233">
        <f>'Sch D'!G78-'Sch D'!D78</f>
        <v>0</v>
      </c>
      <c r="D76" s="233">
        <f>'Sch D'!D78</f>
        <v>0</v>
      </c>
      <c r="E76" s="233">
        <f>SUM(B76:D76)</f>
        <v>0</v>
      </c>
      <c r="F76" s="1512"/>
      <c r="G76" s="1415" t="e">
        <f>VLOOKUP(F76,'Sch C-3'!$C$10:$J$100,8,0)</f>
        <v>#N/A</v>
      </c>
      <c r="H76" s="233" t="e">
        <f>VLOOKUP(F76,'Sch C-3'!$C$10:$I$100,3,0)*E76</f>
        <v>#N/A</v>
      </c>
      <c r="I76" s="233" t="e">
        <f>VLOOKUP(F76,'Sch C-3'!$C$10:$I$100,4,0)*E76</f>
        <v>#N/A</v>
      </c>
      <c r="J76" s="233" t="e">
        <f>VLOOKUP(F76,'Sch C-3'!$C$10:$I$100,5,0)*E76</f>
        <v>#N/A</v>
      </c>
      <c r="K76" s="233" t="e">
        <f>VLOOKUP(F76,'Sch C-3'!$C$10:$I$100,6,0)*E76</f>
        <v>#N/A</v>
      </c>
      <c r="L76" s="233" t="e">
        <f>VLOOKUP(F76,'Sch C-3'!$C$10:$I$100,7,0)*E76</f>
        <v>#N/A</v>
      </c>
    </row>
    <row r="77" spans="1:12" s="306" customFormat="1" ht="15" customHeight="1" x14ac:dyDescent="0.2">
      <c r="A77" s="307" t="s">
        <v>762</v>
      </c>
      <c r="B77" s="233">
        <f>'Sch C-4'!V53-'Sch C-1'!B76</f>
        <v>0</v>
      </c>
      <c r="C77" s="233">
        <f>'Sch D'!G79-'Sch D'!D79</f>
        <v>0</v>
      </c>
      <c r="D77" s="233">
        <f>'Sch D'!D79</f>
        <v>0</v>
      </c>
      <c r="E77" s="233">
        <f>SUM(B77:D77)</f>
        <v>0</v>
      </c>
      <c r="F77" s="1512"/>
      <c r="G77" s="1415" t="e">
        <f>VLOOKUP(F77,'Sch C-3'!$C$10:$J$100,8,0)</f>
        <v>#N/A</v>
      </c>
      <c r="H77" s="233" t="e">
        <f>VLOOKUP(F77,'Sch C-3'!$C$10:$I$100,3,0)*E77</f>
        <v>#N/A</v>
      </c>
      <c r="I77" s="233" t="e">
        <f>VLOOKUP(F77,'Sch C-3'!$C$10:$I$100,4,0)*E77</f>
        <v>#N/A</v>
      </c>
      <c r="J77" s="233" t="e">
        <f>VLOOKUP(F77,'Sch C-3'!$C$10:$I$100,5,0)*E77</f>
        <v>#N/A</v>
      </c>
      <c r="K77" s="233" t="e">
        <f>VLOOKUP(F77,'Sch C-3'!$C$10:$I$100,6,0)*E77</f>
        <v>#N/A</v>
      </c>
      <c r="L77" s="233" t="e">
        <f>VLOOKUP(F77,'Sch C-3'!$C$10:$I$100,7,0)*E77</f>
        <v>#N/A</v>
      </c>
    </row>
    <row r="78" spans="1:12" s="306" customFormat="1" ht="15" customHeight="1" x14ac:dyDescent="0.2">
      <c r="A78" s="305" t="s">
        <v>511</v>
      </c>
      <c r="B78" s="299"/>
      <c r="C78" s="300"/>
      <c r="D78" s="300"/>
      <c r="E78" s="300"/>
      <c r="F78" s="1414"/>
      <c r="G78" s="1417"/>
      <c r="H78" s="300"/>
      <c r="I78" s="300"/>
      <c r="J78" s="300"/>
      <c r="K78" s="300"/>
      <c r="L78" s="301"/>
    </row>
    <row r="79" spans="1:12" s="306" customFormat="1" ht="15" customHeight="1" x14ac:dyDescent="0.2">
      <c r="A79" s="307" t="s">
        <v>759</v>
      </c>
      <c r="B79" s="232"/>
      <c r="C79" s="233">
        <f>'Sch D'!G81-'Sch D'!D81</f>
        <v>0</v>
      </c>
      <c r="D79" s="233">
        <f>'Sch D'!D81</f>
        <v>0</v>
      </c>
      <c r="E79" s="233">
        <f>SUM(B79:D79)</f>
        <v>0</v>
      </c>
      <c r="F79" s="1512"/>
      <c r="G79" s="1415" t="e">
        <f>VLOOKUP(F79,'Sch C-3'!$C$10:$J$100,8,0)</f>
        <v>#N/A</v>
      </c>
      <c r="H79" s="233" t="e">
        <f>VLOOKUP(F79,'Sch C-3'!$C$10:$I$100,3,0)*E79</f>
        <v>#N/A</v>
      </c>
      <c r="I79" s="233" t="e">
        <f>VLOOKUP(F79,'Sch C-3'!$C$10:$I$100,4,0)*E79</f>
        <v>#N/A</v>
      </c>
      <c r="J79" s="233" t="e">
        <f>VLOOKUP(F79,'Sch C-3'!$C$10:$I$100,5,0)*E79</f>
        <v>#N/A</v>
      </c>
      <c r="K79" s="233" t="e">
        <f>VLOOKUP(F79,'Sch C-3'!$C$10:$I$100,6,0)*E79</f>
        <v>#N/A</v>
      </c>
      <c r="L79" s="233" t="e">
        <f>VLOOKUP(F79,'Sch C-3'!$C$10:$I$100,7,0)*E79</f>
        <v>#N/A</v>
      </c>
    </row>
    <row r="80" spans="1:12" s="306" customFormat="1" ht="15" customHeight="1" x14ac:dyDescent="0.2">
      <c r="A80" s="307" t="s">
        <v>763</v>
      </c>
      <c r="B80" s="233">
        <f>'Sch C-4'!W53-'Sch C-1'!B79</f>
        <v>0</v>
      </c>
      <c r="C80" s="233">
        <f>'Sch D'!G82-'Sch D'!D82</f>
        <v>0</v>
      </c>
      <c r="D80" s="233">
        <f>'Sch D'!D82</f>
        <v>0</v>
      </c>
      <c r="E80" s="233">
        <f>SUM(B80:D80)</f>
        <v>0</v>
      </c>
      <c r="F80" s="1512"/>
      <c r="G80" s="1415" t="e">
        <f>VLOOKUP(F80,'Sch C-3'!$C$10:$J$100,8,0)</f>
        <v>#N/A</v>
      </c>
      <c r="H80" s="233" t="e">
        <f>VLOOKUP(F80,'Sch C-3'!$C$10:$I$100,3,0)*E80</f>
        <v>#N/A</v>
      </c>
      <c r="I80" s="233" t="e">
        <f>VLOOKUP(F80,'Sch C-3'!$C$10:$I$100,4,0)*E80</f>
        <v>#N/A</v>
      </c>
      <c r="J80" s="233" t="e">
        <f>VLOOKUP(F80,'Sch C-3'!$C$10:$I$100,5,0)*E80</f>
        <v>#N/A</v>
      </c>
      <c r="K80" s="233" t="e">
        <f>VLOOKUP(F80,'Sch C-3'!$C$10:$I$100,6,0)*E80</f>
        <v>#N/A</v>
      </c>
      <c r="L80" s="233" t="e">
        <f>VLOOKUP(F80,'Sch C-3'!$C$10:$I$100,7,0)*E80</f>
        <v>#N/A</v>
      </c>
    </row>
    <row r="81" spans="1:13" ht="15" customHeight="1" thickBot="1" x14ac:dyDescent="0.25">
      <c r="A81" s="308" t="s">
        <v>514</v>
      </c>
      <c r="B81" s="309">
        <f>SUM(B10:B80)</f>
        <v>0</v>
      </c>
      <c r="C81" s="309">
        <f>SUM(C10:C80)</f>
        <v>0</v>
      </c>
      <c r="D81" s="309">
        <f>SUM(D10:D80)</f>
        <v>0</v>
      </c>
      <c r="E81" s="309">
        <f>SUM(E10:E80)</f>
        <v>0</v>
      </c>
      <c r="F81" s="310"/>
      <c r="G81" s="310"/>
      <c r="H81" s="311" t="e">
        <f>SUM(H10:H80)</f>
        <v>#N/A</v>
      </c>
      <c r="I81" s="311" t="e">
        <f>SUM(I10:I80)</f>
        <v>#N/A</v>
      </c>
      <c r="J81" s="309" t="e">
        <f>SUM(J10:J80)</f>
        <v>#N/A</v>
      </c>
      <c r="K81" s="309" t="e">
        <f>SUM(K10:K80)</f>
        <v>#N/A</v>
      </c>
      <c r="L81" s="309" t="e">
        <f>SUM(L10:L80)</f>
        <v>#N/A</v>
      </c>
    </row>
    <row r="82" spans="1:13" ht="15.75" thickTop="1" x14ac:dyDescent="0.2"/>
    <row r="83" spans="1:13" x14ac:dyDescent="0.2">
      <c r="A83" s="312"/>
      <c r="B83" s="312"/>
      <c r="C83" s="312"/>
      <c r="D83" s="312"/>
    </row>
    <row r="84" spans="1:13" x14ac:dyDescent="0.2">
      <c r="A84" s="313"/>
      <c r="B84" s="292"/>
      <c r="C84" s="292"/>
      <c r="D84" s="292"/>
      <c r="E84" s="292"/>
      <c r="H84" s="292"/>
      <c r="J84" s="292"/>
    </row>
    <row r="85" spans="1:13" x14ac:dyDescent="0.2">
      <c r="A85" s="314" t="s">
        <v>764</v>
      </c>
      <c r="B85" s="312"/>
      <c r="C85" s="312"/>
      <c r="D85" s="312"/>
    </row>
    <row r="86" spans="1:13" x14ac:dyDescent="0.2">
      <c r="A86" s="315" t="s">
        <v>859</v>
      </c>
      <c r="B86" s="292">
        <f t="shared" ref="B86:E87" si="1">SUM(B66)</f>
        <v>0</v>
      </c>
      <c r="C86" s="292">
        <f t="shared" si="1"/>
        <v>0</v>
      </c>
      <c r="D86" s="292">
        <f t="shared" si="1"/>
        <v>0</v>
      </c>
      <c r="E86" s="292">
        <f t="shared" si="1"/>
        <v>0</v>
      </c>
      <c r="H86" s="292">
        <f t="shared" ref="H86:L87" si="2">SUM(H66)</f>
        <v>0</v>
      </c>
      <c r="I86" s="292">
        <f t="shared" si="2"/>
        <v>0</v>
      </c>
      <c r="J86" s="292">
        <f t="shared" si="2"/>
        <v>0</v>
      </c>
      <c r="K86" s="292">
        <f t="shared" si="2"/>
        <v>0</v>
      </c>
      <c r="L86" s="292">
        <f t="shared" si="2"/>
        <v>0</v>
      </c>
      <c r="M86" s="292">
        <f>SUM(H86:L86)</f>
        <v>0</v>
      </c>
    </row>
    <row r="87" spans="1:13" x14ac:dyDescent="0.2">
      <c r="A87" s="315" t="s">
        <v>902</v>
      </c>
      <c r="B87" s="292">
        <f t="shared" si="1"/>
        <v>0</v>
      </c>
      <c r="C87" s="292">
        <f t="shared" si="1"/>
        <v>0</v>
      </c>
      <c r="D87" s="292">
        <f t="shared" si="1"/>
        <v>0</v>
      </c>
      <c r="E87" s="292">
        <f t="shared" si="1"/>
        <v>0</v>
      </c>
      <c r="H87" s="292">
        <f t="shared" si="2"/>
        <v>0</v>
      </c>
      <c r="I87" s="292">
        <f t="shared" si="2"/>
        <v>0</v>
      </c>
      <c r="J87" s="292">
        <f t="shared" si="2"/>
        <v>0</v>
      </c>
      <c r="K87" s="292">
        <f t="shared" si="2"/>
        <v>0</v>
      </c>
      <c r="L87" s="292">
        <f t="shared" si="2"/>
        <v>0</v>
      </c>
      <c r="M87" s="292">
        <f>SUM(H87:L87)</f>
        <v>0</v>
      </c>
    </row>
    <row r="88" spans="1:13" x14ac:dyDescent="0.2">
      <c r="A88" s="315" t="s">
        <v>804</v>
      </c>
      <c r="B88" s="292">
        <f>SUM(B10:B22)</f>
        <v>0</v>
      </c>
      <c r="C88" s="292">
        <f>SUM(C10:C22)</f>
        <v>0</v>
      </c>
      <c r="D88" s="292">
        <f>SUM(D10:D22)</f>
        <v>0</v>
      </c>
      <c r="E88" s="292">
        <f>SUM(E10:E22)</f>
        <v>0</v>
      </c>
      <c r="H88" s="292" t="e">
        <f>SUM(H10:H22)</f>
        <v>#N/A</v>
      </c>
      <c r="I88" s="292" t="e">
        <f>SUM(I10:I22)</f>
        <v>#N/A</v>
      </c>
      <c r="J88" s="292" t="e">
        <f>SUM(J10:J22)</f>
        <v>#N/A</v>
      </c>
      <c r="K88" s="292" t="e">
        <f>SUM(K10:K22)</f>
        <v>#N/A</v>
      </c>
      <c r="L88" s="292" t="e">
        <f>SUM(L10:L22)</f>
        <v>#N/A</v>
      </c>
      <c r="M88" s="292" t="e">
        <f t="shared" ref="M88:M93" si="3">SUM(H88:L88)</f>
        <v>#N/A</v>
      </c>
    </row>
    <row r="89" spans="1:13" x14ac:dyDescent="0.2">
      <c r="A89" s="315" t="s">
        <v>885</v>
      </c>
      <c r="B89" s="292">
        <f>SUM(B24:B36)</f>
        <v>0</v>
      </c>
      <c r="C89" s="292">
        <f>SUM(C24:C36)</f>
        <v>0</v>
      </c>
      <c r="D89" s="292">
        <f>SUM(D24:D36)</f>
        <v>0</v>
      </c>
      <c r="E89" s="292">
        <f>SUM(E24:E36)</f>
        <v>0</v>
      </c>
      <c r="H89" s="292" t="e">
        <f>SUM(H24:H36)</f>
        <v>#N/A</v>
      </c>
      <c r="I89" s="292" t="e">
        <f>SUM(I24:I36)</f>
        <v>#N/A</v>
      </c>
      <c r="J89" s="292" t="e">
        <f>SUM(J24:J36)</f>
        <v>#N/A</v>
      </c>
      <c r="K89" s="292" t="e">
        <f>SUM(K24:K36)</f>
        <v>#N/A</v>
      </c>
      <c r="L89" s="292" t="e">
        <f>SUM(L24:L36)</f>
        <v>#N/A</v>
      </c>
      <c r="M89" s="292" t="e">
        <f t="shared" si="3"/>
        <v>#N/A</v>
      </c>
    </row>
    <row r="90" spans="1:13" x14ac:dyDescent="0.2">
      <c r="A90" s="315" t="s">
        <v>1849</v>
      </c>
      <c r="B90" s="292">
        <f>SUM(B38:B65)</f>
        <v>0</v>
      </c>
      <c r="C90" s="292">
        <f t="shared" ref="C90:E90" si="4">SUM(C38:C65)</f>
        <v>0</v>
      </c>
      <c r="D90" s="292">
        <f t="shared" si="4"/>
        <v>0</v>
      </c>
      <c r="E90" s="292">
        <f t="shared" si="4"/>
        <v>0</v>
      </c>
      <c r="H90" s="292" t="e">
        <f t="shared" ref="H90:L90" si="5">SUM(H38:H65)</f>
        <v>#N/A</v>
      </c>
      <c r="I90" s="292" t="e">
        <f t="shared" si="5"/>
        <v>#N/A</v>
      </c>
      <c r="J90" s="292" t="e">
        <f t="shared" si="5"/>
        <v>#N/A</v>
      </c>
      <c r="K90" s="292" t="e">
        <f t="shared" si="5"/>
        <v>#N/A</v>
      </c>
      <c r="L90" s="292" t="e">
        <f t="shared" si="5"/>
        <v>#N/A</v>
      </c>
      <c r="M90" s="292" t="e">
        <f t="shared" si="3"/>
        <v>#N/A</v>
      </c>
    </row>
    <row r="91" spans="1:13" x14ac:dyDescent="0.2">
      <c r="A91" s="315" t="s">
        <v>766</v>
      </c>
      <c r="B91" s="316">
        <f>SUM(B69:B80)</f>
        <v>0</v>
      </c>
      <c r="C91" s="316">
        <f>SUM(C69:C80)</f>
        <v>0</v>
      </c>
      <c r="D91" s="316">
        <f>SUM(D69:D80)</f>
        <v>0</v>
      </c>
      <c r="E91" s="316">
        <f>SUM(E69:E80)</f>
        <v>0</v>
      </c>
      <c r="H91" s="316" t="e">
        <f>SUM(H69:H80)</f>
        <v>#N/A</v>
      </c>
      <c r="I91" s="316" t="e">
        <f>SUM(I69:I80)</f>
        <v>#N/A</v>
      </c>
      <c r="J91" s="316" t="e">
        <f>SUM(J69:J80)</f>
        <v>#N/A</v>
      </c>
      <c r="K91" s="316" t="e">
        <f>SUM(K69:K80)</f>
        <v>#N/A</v>
      </c>
      <c r="L91" s="316" t="e">
        <f>SUM(L69:L80)</f>
        <v>#N/A</v>
      </c>
      <c r="M91" s="316" t="e">
        <f t="shared" si="3"/>
        <v>#N/A</v>
      </c>
    </row>
    <row r="92" spans="1:13" x14ac:dyDescent="0.2">
      <c r="A92" s="315" t="s">
        <v>506</v>
      </c>
      <c r="B92" s="292">
        <f>SUM(B86:B91)</f>
        <v>0</v>
      </c>
      <c r="C92" s="292">
        <f>SUM(C86:C91)</f>
        <v>0</v>
      </c>
      <c r="D92" s="292">
        <f>SUM(D86:D91)</f>
        <v>0</v>
      </c>
      <c r="E92" s="292">
        <f>SUM(E86:E91)</f>
        <v>0</v>
      </c>
      <c r="H92" s="292" t="e">
        <f>SUM(H86:H91)</f>
        <v>#N/A</v>
      </c>
      <c r="I92" s="292" t="e">
        <f>SUM(I86:I91)</f>
        <v>#N/A</v>
      </c>
      <c r="J92" s="292" t="e">
        <f>SUM(J86:J91)</f>
        <v>#N/A</v>
      </c>
      <c r="K92" s="292" t="e">
        <f>SUM(K86:K91)</f>
        <v>#N/A</v>
      </c>
      <c r="L92" s="292" t="e">
        <f>SUM(L86:L91)</f>
        <v>#N/A</v>
      </c>
      <c r="M92" s="292" t="e">
        <f t="shared" si="3"/>
        <v>#N/A</v>
      </c>
    </row>
    <row r="93" spans="1:13" x14ac:dyDescent="0.2">
      <c r="A93" s="315" t="s">
        <v>767</v>
      </c>
      <c r="B93" s="292">
        <f>+B92-B81</f>
        <v>0</v>
      </c>
      <c r="C93" s="292">
        <f>+C92-C81</f>
        <v>0</v>
      </c>
      <c r="D93" s="292">
        <f>+D92-D81</f>
        <v>0</v>
      </c>
      <c r="E93" s="292">
        <f>+E92-E81</f>
        <v>0</v>
      </c>
      <c r="H93" s="292" t="e">
        <f>+H92-H81</f>
        <v>#N/A</v>
      </c>
      <c r="I93" s="292" t="e">
        <f>+I92-I81</f>
        <v>#N/A</v>
      </c>
      <c r="J93" s="292" t="e">
        <f>+J92-J81</f>
        <v>#N/A</v>
      </c>
      <c r="K93" s="292" t="e">
        <f>+K92-K81</f>
        <v>#N/A</v>
      </c>
      <c r="L93" s="292" t="e">
        <f>+L92-L81</f>
        <v>#N/A</v>
      </c>
      <c r="M93" s="292" t="e">
        <f t="shared" si="3"/>
        <v>#N/A</v>
      </c>
    </row>
    <row r="94" spans="1:13" x14ac:dyDescent="0.2">
      <c r="B94" s="317" t="s">
        <v>768</v>
      </c>
      <c r="C94" s="317" t="s">
        <v>769</v>
      </c>
      <c r="D94" s="317" t="s">
        <v>769</v>
      </c>
    </row>
    <row r="95" spans="1:13" x14ac:dyDescent="0.2">
      <c r="A95" s="315" t="s">
        <v>768</v>
      </c>
      <c r="B95" s="292">
        <f>+'Sch C-4'!C53</f>
        <v>0</v>
      </c>
      <c r="C95" s="292">
        <f>'Sch D'!G83-'Sch D'!D83</f>
        <v>0</v>
      </c>
      <c r="D95" s="292">
        <f>+'Sch D'!D83</f>
        <v>0</v>
      </c>
    </row>
    <row r="96" spans="1:13" x14ac:dyDescent="0.2">
      <c r="B96" s="292">
        <f>+B95-B92</f>
        <v>0</v>
      </c>
      <c r="C96" s="292">
        <f>+C95-C92</f>
        <v>0</v>
      </c>
      <c r="D96" s="292">
        <f>+D95-D92</f>
        <v>0</v>
      </c>
    </row>
  </sheetData>
  <sheetProtection algorithmName="SHA-512" hashValue="EMz1cHhw9jDFAfJJS2KroFYiuoSqGw9a/EU/bu3xcch2muDVj4SSBFGvynRTFc7dMBEXnkUi7p6MuNaZmup6Yw==" saltValue="srwiUEdCtMCWcETauVtT6A==" spinCount="100000" sheet="1" objects="1" scenarios="1"/>
  <printOptions horizontalCentered="1"/>
  <pageMargins left="0.5" right="0.5" top="1" bottom="0.5" header="0.5" footer="0.25"/>
  <pageSetup scale="45"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4148648-DCE0-426D-88D3-B371131CF981}">
          <x14:formula1>
            <xm:f>'Input List'!D$3:D$49</xm:f>
          </x14:formula1>
          <xm:sqref>F76:F77 F59:F61 F55:F57 F50:F53 F48 F44:F46 F63:F67 F34:F36 F30:F32 F26:F28 F70:F71 F73:F74 F10:F12 F19:F22 F79:F80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DE244-3D95-4A87-819E-E752243A9335}">
  <sheetPr>
    <pageSetUpPr fitToPage="1"/>
  </sheetPr>
  <dimension ref="A1:I157"/>
  <sheetViews>
    <sheetView topLeftCell="A13" zoomScaleNormal="100" workbookViewId="0"/>
  </sheetViews>
  <sheetFormatPr defaultColWidth="9" defaultRowHeight="15" x14ac:dyDescent="0.2"/>
  <cols>
    <col min="1" max="1" width="34.375" style="27" customWidth="1"/>
    <col min="2" max="9" width="13.625" style="27" customWidth="1"/>
    <col min="10" max="16384" width="9" style="27"/>
  </cols>
  <sheetData>
    <row r="1" spans="1:7" ht="15.75" x14ac:dyDescent="0.25">
      <c r="A1" s="51" t="s">
        <v>770</v>
      </c>
      <c r="B1" s="318"/>
      <c r="C1" s="218"/>
      <c r="D1" s="132"/>
      <c r="E1" s="132"/>
      <c r="F1" s="132"/>
      <c r="G1" s="24"/>
    </row>
    <row r="2" spans="1:7" x14ac:dyDescent="0.2">
      <c r="A2" s="5" t="s">
        <v>2</v>
      </c>
      <c r="B2" s="319"/>
      <c r="C2" s="132"/>
      <c r="D2" s="133" t="s">
        <v>3</v>
      </c>
      <c r="E2" s="161"/>
      <c r="F2" s="161"/>
      <c r="G2" s="162"/>
    </row>
    <row r="3" spans="1:7" x14ac:dyDescent="0.2">
      <c r="A3" s="5" t="s">
        <v>1893</v>
      </c>
      <c r="B3" s="218"/>
      <c r="C3" s="54"/>
      <c r="D3" s="135">
        <f>+'Sch A'!$A$6</f>
        <v>0</v>
      </c>
      <c r="E3" s="136"/>
      <c r="F3" s="136"/>
      <c r="G3" s="137"/>
    </row>
    <row r="4" spans="1:7" x14ac:dyDescent="0.2">
      <c r="A4" s="54"/>
      <c r="B4" s="160"/>
      <c r="C4" s="24"/>
      <c r="D4" s="138" t="s">
        <v>4</v>
      </c>
      <c r="E4" s="54"/>
      <c r="F4" s="54"/>
      <c r="G4" s="139"/>
    </row>
    <row r="5" spans="1:7" x14ac:dyDescent="0.2">
      <c r="A5" s="24"/>
      <c r="B5" s="160"/>
      <c r="C5" s="24"/>
      <c r="D5" s="140" t="s">
        <v>5</v>
      </c>
      <c r="E5" s="141">
        <f>+'Sch A'!$F$12</f>
        <v>0</v>
      </c>
      <c r="F5" s="140" t="s">
        <v>6</v>
      </c>
      <c r="G5" s="141">
        <f>+'Sch A'!$H$12</f>
        <v>0</v>
      </c>
    </row>
    <row r="6" spans="1:7" ht="15.6" customHeight="1" x14ac:dyDescent="0.2">
      <c r="A6" s="132"/>
      <c r="B6" s="24"/>
      <c r="C6" s="24"/>
      <c r="D6" s="24"/>
      <c r="E6" s="24"/>
      <c r="F6" s="24"/>
      <c r="G6" s="24"/>
    </row>
    <row r="7" spans="1:7" ht="15" customHeight="1" x14ac:dyDescent="0.2">
      <c r="A7" s="320" t="s">
        <v>771</v>
      </c>
      <c r="B7" s="321" t="s">
        <v>772</v>
      </c>
      <c r="C7" s="322"/>
      <c r="D7" s="322"/>
      <c r="E7" s="322"/>
      <c r="F7" s="322"/>
      <c r="G7" s="323"/>
    </row>
    <row r="8" spans="1:7" ht="18" customHeight="1" x14ac:dyDescent="0.2">
      <c r="A8" s="324"/>
      <c r="B8" s="325" t="s">
        <v>506</v>
      </c>
      <c r="C8" s="326" t="s">
        <v>507</v>
      </c>
      <c r="D8" s="327" t="s">
        <v>508</v>
      </c>
      <c r="E8" s="328" t="s">
        <v>509</v>
      </c>
      <c r="F8" s="329" t="s">
        <v>510</v>
      </c>
      <c r="G8" s="330" t="s">
        <v>511</v>
      </c>
    </row>
    <row r="9" spans="1:7" ht="15" customHeight="1" x14ac:dyDescent="0.2">
      <c r="A9" s="331" t="s">
        <v>773</v>
      </c>
      <c r="B9" s="332"/>
      <c r="C9" s="332"/>
      <c r="D9" s="332"/>
      <c r="E9" s="332"/>
      <c r="F9" s="332"/>
      <c r="G9" s="332"/>
    </row>
    <row r="10" spans="1:7" ht="15" customHeight="1" x14ac:dyDescent="0.2">
      <c r="A10" s="324" t="s">
        <v>774</v>
      </c>
      <c r="B10" s="233">
        <f t="shared" ref="B10:B14" si="0">SUM(C10:G10)</f>
        <v>0</v>
      </c>
      <c r="C10" s="233">
        <f>E89</f>
        <v>0</v>
      </c>
      <c r="D10" s="233">
        <f t="shared" ref="D10:G10" si="1">F89</f>
        <v>0</v>
      </c>
      <c r="E10" s="233">
        <f t="shared" si="1"/>
        <v>0</v>
      </c>
      <c r="F10" s="233">
        <f t="shared" si="1"/>
        <v>0</v>
      </c>
      <c r="G10" s="233">
        <f t="shared" si="1"/>
        <v>0</v>
      </c>
    </row>
    <row r="11" spans="1:7" ht="15" customHeight="1" x14ac:dyDescent="0.2">
      <c r="A11" s="324" t="s">
        <v>775</v>
      </c>
      <c r="B11" s="233">
        <f t="shared" si="0"/>
        <v>0</v>
      </c>
      <c r="C11" s="233">
        <f>E114</f>
        <v>0</v>
      </c>
      <c r="D11" s="233">
        <f t="shared" ref="D11:G11" si="2">F114</f>
        <v>0</v>
      </c>
      <c r="E11" s="233">
        <f t="shared" si="2"/>
        <v>0</v>
      </c>
      <c r="F11" s="233">
        <f t="shared" si="2"/>
        <v>0</v>
      </c>
      <c r="G11" s="233">
        <f t="shared" si="2"/>
        <v>0</v>
      </c>
    </row>
    <row r="12" spans="1:7" ht="15" customHeight="1" x14ac:dyDescent="0.2">
      <c r="A12" s="324" t="s">
        <v>776</v>
      </c>
      <c r="B12" s="233">
        <f t="shared" si="0"/>
        <v>0</v>
      </c>
      <c r="C12" s="233">
        <f>E143</f>
        <v>0</v>
      </c>
      <c r="D12" s="233">
        <f t="shared" ref="D12:G12" si="3">F143</f>
        <v>0</v>
      </c>
      <c r="E12" s="233">
        <f t="shared" si="3"/>
        <v>0</v>
      </c>
      <c r="F12" s="233">
        <f t="shared" si="3"/>
        <v>0</v>
      </c>
      <c r="G12" s="233">
        <f t="shared" si="3"/>
        <v>0</v>
      </c>
    </row>
    <row r="13" spans="1:7" ht="15" customHeight="1" x14ac:dyDescent="0.2">
      <c r="A13" s="324" t="s">
        <v>777</v>
      </c>
      <c r="B13" s="233">
        <f t="shared" si="0"/>
        <v>0</v>
      </c>
      <c r="C13" s="233">
        <f>E130</f>
        <v>0</v>
      </c>
      <c r="D13" s="233">
        <f t="shared" ref="D13:G13" si="4">F130</f>
        <v>0</v>
      </c>
      <c r="E13" s="233">
        <f t="shared" si="4"/>
        <v>0</v>
      </c>
      <c r="F13" s="233">
        <f t="shared" si="4"/>
        <v>0</v>
      </c>
      <c r="G13" s="233">
        <f t="shared" si="4"/>
        <v>0</v>
      </c>
    </row>
    <row r="14" spans="1:7" ht="15" customHeight="1" x14ac:dyDescent="0.2">
      <c r="A14" s="324" t="s">
        <v>778</v>
      </c>
      <c r="B14" s="233">
        <f t="shared" si="0"/>
        <v>0</v>
      </c>
      <c r="C14" s="233">
        <f>E156</f>
        <v>0</v>
      </c>
      <c r="D14" s="233">
        <f t="shared" ref="D14:G14" si="5">F156</f>
        <v>0</v>
      </c>
      <c r="E14" s="233">
        <f t="shared" si="5"/>
        <v>0</v>
      </c>
      <c r="F14" s="233">
        <f t="shared" si="5"/>
        <v>0</v>
      </c>
      <c r="G14" s="233">
        <f t="shared" si="5"/>
        <v>0</v>
      </c>
    </row>
    <row r="15" spans="1:7" ht="15" customHeight="1" x14ac:dyDescent="0.2">
      <c r="A15" s="331" t="s">
        <v>779</v>
      </c>
      <c r="B15" s="233">
        <f>SUM(C15:G15)</f>
        <v>0</v>
      </c>
      <c r="C15" s="233">
        <f>SUM(C10:C14)</f>
        <v>0</v>
      </c>
      <c r="D15" s="233">
        <f>SUM(D10:D14)</f>
        <v>0</v>
      </c>
      <c r="E15" s="233">
        <f>SUM(E10:E14)</f>
        <v>0</v>
      </c>
      <c r="F15" s="233">
        <f>SUM(F10:F14)</f>
        <v>0</v>
      </c>
      <c r="G15" s="233">
        <f>SUM(G10:G14)</f>
        <v>0</v>
      </c>
    </row>
    <row r="16" spans="1:7" ht="15" customHeight="1" x14ac:dyDescent="0.2">
      <c r="A16" s="331"/>
      <c r="B16" s="332"/>
      <c r="C16" s="332"/>
      <c r="D16" s="332"/>
      <c r="E16" s="332"/>
      <c r="F16" s="332"/>
      <c r="G16" s="332"/>
    </row>
    <row r="17" spans="1:9" ht="15" customHeight="1" x14ac:dyDescent="0.2">
      <c r="A17" s="1467" t="s">
        <v>1980</v>
      </c>
      <c r="B17" s="332"/>
      <c r="C17" s="332"/>
      <c r="D17" s="332"/>
      <c r="E17" s="332"/>
      <c r="F17" s="332"/>
      <c r="G17" s="332"/>
    </row>
    <row r="18" spans="1:9" ht="15" customHeight="1" x14ac:dyDescent="0.2">
      <c r="A18" s="324" t="s">
        <v>780</v>
      </c>
      <c r="B18" s="233">
        <f t="shared" ref="B18:B21" si="6">SUM(C18:G18)</f>
        <v>0</v>
      </c>
      <c r="C18" s="232"/>
      <c r="D18" s="232"/>
      <c r="E18" s="232"/>
      <c r="F18" s="232"/>
      <c r="G18" s="333"/>
    </row>
    <row r="19" spans="1:9" ht="15" customHeight="1" x14ac:dyDescent="0.2">
      <c r="A19" s="324" t="s">
        <v>781</v>
      </c>
      <c r="B19" s="233">
        <f t="shared" si="6"/>
        <v>0</v>
      </c>
      <c r="C19" s="334">
        <f>+'Sch S'!I23</f>
        <v>0</v>
      </c>
      <c r="D19" s="332"/>
      <c r="E19" s="332"/>
      <c r="F19" s="332"/>
      <c r="G19" s="332"/>
    </row>
    <row r="20" spans="1:9" ht="15" customHeight="1" x14ac:dyDescent="0.2">
      <c r="A20" s="324" t="s">
        <v>782</v>
      </c>
      <c r="B20" s="233">
        <f>SUM(C20:G20)</f>
        <v>0</v>
      </c>
      <c r="C20" s="334">
        <f>'Sch D-1'!D58</f>
        <v>0</v>
      </c>
      <c r="D20" s="332"/>
      <c r="E20" s="332"/>
      <c r="F20" s="332"/>
      <c r="G20" s="332"/>
    </row>
    <row r="21" spans="1:9" ht="15" customHeight="1" x14ac:dyDescent="0.2">
      <c r="A21" s="324" t="s">
        <v>783</v>
      </c>
      <c r="B21" s="233">
        <f t="shared" si="6"/>
        <v>0</v>
      </c>
      <c r="C21" s="334">
        <f>'Sch T'!C22</f>
        <v>0</v>
      </c>
      <c r="D21" s="332"/>
      <c r="E21" s="332"/>
      <c r="F21" s="332"/>
      <c r="G21" s="332"/>
      <c r="H21" s="24"/>
    </row>
    <row r="22" spans="1:9" ht="15" customHeight="1" x14ac:dyDescent="0.2">
      <c r="A22" s="335" t="s">
        <v>784</v>
      </c>
      <c r="B22" s="233">
        <f>SUM(C22:G22)</f>
        <v>0</v>
      </c>
      <c r="C22" s="233">
        <f>'Sch U'!E65</f>
        <v>0</v>
      </c>
      <c r="D22" s="233">
        <f>'Sch U'!F65</f>
        <v>0</v>
      </c>
      <c r="E22" s="233">
        <f>'Sch U'!G65</f>
        <v>0</v>
      </c>
      <c r="F22" s="233">
        <f>'Sch U'!H65</f>
        <v>0</v>
      </c>
      <c r="G22" s="233">
        <f>'Sch U'!I65</f>
        <v>0</v>
      </c>
    </row>
    <row r="23" spans="1:9" ht="15" customHeight="1" x14ac:dyDescent="0.2">
      <c r="A23" s="331" t="s">
        <v>785</v>
      </c>
      <c r="B23" s="336">
        <f>SUM(C23:G23)</f>
        <v>0</v>
      </c>
      <c r="C23" s="337">
        <f>SUM(C18:C22)</f>
        <v>0</v>
      </c>
      <c r="D23" s="337">
        <f t="shared" ref="D23:G23" si="7">SUM(D18:D22)</f>
        <v>0</v>
      </c>
      <c r="E23" s="337">
        <f t="shared" si="7"/>
        <v>0</v>
      </c>
      <c r="F23" s="337">
        <f t="shared" si="7"/>
        <v>0</v>
      </c>
      <c r="G23" s="337">
        <f t="shared" si="7"/>
        <v>0</v>
      </c>
      <c r="H23" s="338"/>
      <c r="I23" s="317"/>
    </row>
    <row r="24" spans="1:9" ht="15" customHeight="1" x14ac:dyDescent="0.2">
      <c r="A24" s="339" t="s">
        <v>786</v>
      </c>
      <c r="B24" s="340">
        <f>SUM(C24:G24)</f>
        <v>0</v>
      </c>
      <c r="C24" s="341">
        <f>+C15+C23</f>
        <v>0</v>
      </c>
      <c r="D24" s="341">
        <f>+D15+D23</f>
        <v>0</v>
      </c>
      <c r="E24" s="341">
        <f>+E15+E23</f>
        <v>0</v>
      </c>
      <c r="F24" s="341">
        <f>+F15+F23</f>
        <v>0</v>
      </c>
      <c r="G24" s="342">
        <f>+G15+G23</f>
        <v>0</v>
      </c>
      <c r="H24" s="292">
        <f>'Sch C-1'!E66+'Sch C-1'!E67</f>
        <v>0</v>
      </c>
      <c r="I24" s="292" t="s">
        <v>787</v>
      </c>
    </row>
    <row r="25" spans="1:9" ht="15.6" customHeight="1" x14ac:dyDescent="0.2">
      <c r="A25" s="24"/>
      <c r="B25" s="343"/>
      <c r="C25" s="343"/>
      <c r="D25" s="343"/>
      <c r="E25" s="343"/>
      <c r="F25" s="343"/>
      <c r="G25" s="344"/>
      <c r="H25" s="292">
        <f>B24-H24</f>
        <v>0</v>
      </c>
      <c r="I25" s="345" t="s">
        <v>504</v>
      </c>
    </row>
    <row r="26" spans="1:9" ht="15.6" customHeight="1" x14ac:dyDescent="0.2">
      <c r="A26" s="346"/>
      <c r="B26" s="346"/>
      <c r="C26" s="346"/>
      <c r="D26" s="346"/>
      <c r="E26" s="346"/>
      <c r="F26" s="346"/>
      <c r="G26" s="346"/>
    </row>
    <row r="27" spans="1:9" ht="15.6" customHeight="1" x14ac:dyDescent="0.25">
      <c r="A27" s="347" t="s">
        <v>788</v>
      </c>
      <c r="B27" s="348"/>
      <c r="C27" s="347"/>
      <c r="D27" s="349"/>
      <c r="E27" s="348"/>
      <c r="F27" s="348"/>
      <c r="G27" s="348"/>
      <c r="H27" s="348"/>
      <c r="I27" s="350"/>
    </row>
    <row r="28" spans="1:9" ht="30.95" customHeight="1" x14ac:dyDescent="0.2">
      <c r="A28" s="351" t="s">
        <v>789</v>
      </c>
      <c r="B28" s="352" t="s">
        <v>790</v>
      </c>
      <c r="C28" s="1427" t="s">
        <v>1892</v>
      </c>
      <c r="D28" s="325" t="s">
        <v>506</v>
      </c>
      <c r="E28" s="326" t="s">
        <v>507</v>
      </c>
      <c r="F28" s="327" t="s">
        <v>508</v>
      </c>
      <c r="G28" s="328" t="s">
        <v>509</v>
      </c>
      <c r="H28" s="329" t="s">
        <v>510</v>
      </c>
      <c r="I28" s="330" t="s">
        <v>511</v>
      </c>
    </row>
    <row r="29" spans="1:9" ht="15.6" customHeight="1" x14ac:dyDescent="0.2">
      <c r="A29" s="29" t="s">
        <v>791</v>
      </c>
      <c r="B29" s="354" t="s">
        <v>792</v>
      </c>
      <c r="C29" s="332"/>
      <c r="D29" s="356">
        <f>SUM(E29:I29)</f>
        <v>0</v>
      </c>
      <c r="E29" s="1519">
        <f>'Sch C-3'!$E$14</f>
        <v>0</v>
      </c>
      <c r="F29" s="1519">
        <f>'Sch C-3'!$F$14</f>
        <v>0</v>
      </c>
      <c r="G29" s="1519">
        <f>'Sch C-3'!$G$14</f>
        <v>0</v>
      </c>
      <c r="H29" s="1519">
        <f>'Sch C-3'!$H$14</f>
        <v>0</v>
      </c>
      <c r="I29" s="1519">
        <f>'Sch C-3'!$I$14</f>
        <v>0</v>
      </c>
    </row>
    <row r="30" spans="1:9" ht="15.6" customHeight="1" x14ac:dyDescent="0.2">
      <c r="A30" s="29" t="s">
        <v>793</v>
      </c>
      <c r="B30" s="29" t="s">
        <v>794</v>
      </c>
      <c r="C30" s="332"/>
      <c r="D30" s="356">
        <f t="shared" ref="D30:D56" si="8">SUM(E30:I30)</f>
        <v>0</v>
      </c>
      <c r="E30" s="1519">
        <f>'Sch C-3'!$E$16</f>
        <v>0</v>
      </c>
      <c r="F30" s="1519">
        <f>'Sch C-3'!$F$16</f>
        <v>0</v>
      </c>
      <c r="G30" s="1519">
        <f>'Sch C-3'!$G$16</f>
        <v>0</v>
      </c>
      <c r="H30" s="1519">
        <f>'Sch C-3'!$H$16</f>
        <v>0</v>
      </c>
      <c r="I30" s="1519">
        <f>'Sch C-3'!$I$16</f>
        <v>0</v>
      </c>
    </row>
    <row r="31" spans="1:9" ht="15.6" customHeight="1" x14ac:dyDescent="0.2">
      <c r="A31" s="29" t="s">
        <v>795</v>
      </c>
      <c r="B31" s="29" t="s">
        <v>796</v>
      </c>
      <c r="C31" s="332"/>
      <c r="D31" s="356">
        <f t="shared" si="8"/>
        <v>0</v>
      </c>
      <c r="E31" s="1519">
        <f>'Sch C-3'!$E$18</f>
        <v>0</v>
      </c>
      <c r="F31" s="1519">
        <f>'Sch C-3'!$F$18</f>
        <v>0</v>
      </c>
      <c r="G31" s="1519">
        <f>'Sch C-3'!$G$18</f>
        <v>0</v>
      </c>
      <c r="H31" s="1519">
        <f>'Sch C-3'!$H$18</f>
        <v>0</v>
      </c>
      <c r="I31" s="1519">
        <f>'Sch C-3'!$I$18</f>
        <v>0</v>
      </c>
    </row>
    <row r="32" spans="1:9" ht="15.6" customHeight="1" x14ac:dyDescent="0.2">
      <c r="A32" s="29" t="s">
        <v>797</v>
      </c>
      <c r="B32" s="29" t="s">
        <v>798</v>
      </c>
      <c r="C32" s="332"/>
      <c r="D32" s="356">
        <f t="shared" si="8"/>
        <v>0</v>
      </c>
      <c r="E32" s="1519">
        <f>'Sch C-3'!$E$20</f>
        <v>0</v>
      </c>
      <c r="F32" s="1519">
        <f>'Sch C-3'!$F$20</f>
        <v>0</v>
      </c>
      <c r="G32" s="1519">
        <f>'Sch C-3'!$G$20</f>
        <v>0</v>
      </c>
      <c r="H32" s="1519">
        <f>'Sch C-3'!$H$20</f>
        <v>0</v>
      </c>
      <c r="I32" s="1519">
        <f>'Sch C-3'!$I$20</f>
        <v>0</v>
      </c>
    </row>
    <row r="33" spans="1:9" ht="15.6" customHeight="1" x14ac:dyDescent="0.2">
      <c r="A33" s="29" t="s">
        <v>799</v>
      </c>
      <c r="B33" s="29" t="s">
        <v>800</v>
      </c>
      <c r="C33" s="332"/>
      <c r="D33" s="356">
        <f t="shared" si="8"/>
        <v>0</v>
      </c>
      <c r="E33" s="1519">
        <f>'Sch C-3'!$E$22</f>
        <v>0</v>
      </c>
      <c r="F33" s="1519">
        <f>'Sch C-3'!$F$22</f>
        <v>0</v>
      </c>
      <c r="G33" s="1519">
        <f>'Sch C-3'!$G$22</f>
        <v>0</v>
      </c>
      <c r="H33" s="1519">
        <f>'Sch C-3'!$H$22</f>
        <v>0</v>
      </c>
      <c r="I33" s="1519">
        <f>'Sch C-3'!$I$22</f>
        <v>0</v>
      </c>
    </row>
    <row r="34" spans="1:9" ht="15.6" customHeight="1" x14ac:dyDescent="0.2">
      <c r="A34" s="29" t="s">
        <v>801</v>
      </c>
      <c r="B34" s="29" t="s">
        <v>802</v>
      </c>
      <c r="C34" s="332"/>
      <c r="D34" s="356">
        <f t="shared" si="8"/>
        <v>0</v>
      </c>
      <c r="E34" s="1519">
        <f>'Sch C-3'!$E$24</f>
        <v>0</v>
      </c>
      <c r="F34" s="1519">
        <f>'Sch C-3'!$F$24</f>
        <v>0</v>
      </c>
      <c r="G34" s="1519">
        <f>'Sch C-3'!$G$24</f>
        <v>0</v>
      </c>
      <c r="H34" s="1519">
        <f>'Sch C-3'!$H$24</f>
        <v>0</v>
      </c>
      <c r="I34" s="1519">
        <f>'Sch C-3'!$I$24</f>
        <v>0</v>
      </c>
    </row>
    <row r="35" spans="1:9" ht="15.6" customHeight="1" x14ac:dyDescent="0.2">
      <c r="A35" s="1446"/>
      <c r="B35" s="1447"/>
      <c r="C35" s="552"/>
      <c r="D35" s="356">
        <f t="shared" si="8"/>
        <v>0</v>
      </c>
      <c r="E35" s="358"/>
      <c r="F35" s="359"/>
      <c r="G35" s="359"/>
      <c r="H35" s="359"/>
      <c r="I35" s="360"/>
    </row>
    <row r="36" spans="1:9" ht="15.6" customHeight="1" x14ac:dyDescent="0.2">
      <c r="A36" s="1448"/>
      <c r="B36" s="1449"/>
      <c r="C36" s="552"/>
      <c r="D36" s="356">
        <f t="shared" si="8"/>
        <v>0</v>
      </c>
      <c r="E36" s="358"/>
      <c r="F36" s="359"/>
      <c r="G36" s="359"/>
      <c r="H36" s="359"/>
      <c r="I36" s="360"/>
    </row>
    <row r="37" spans="1:9" ht="15.6" customHeight="1" x14ac:dyDescent="0.2">
      <c r="A37" s="361"/>
      <c r="B37" s="232"/>
      <c r="C37" s="552"/>
      <c r="D37" s="356">
        <f t="shared" si="8"/>
        <v>0</v>
      </c>
      <c r="E37" s="358"/>
      <c r="F37" s="359"/>
      <c r="G37" s="359"/>
      <c r="H37" s="359"/>
      <c r="I37" s="360"/>
    </row>
    <row r="38" spans="1:9" ht="15.6" customHeight="1" x14ac:dyDescent="0.2">
      <c r="A38" s="361"/>
      <c r="B38" s="232"/>
      <c r="C38" s="552"/>
      <c r="D38" s="356">
        <f t="shared" si="8"/>
        <v>0</v>
      </c>
      <c r="E38" s="358"/>
      <c r="F38" s="359"/>
      <c r="G38" s="359"/>
      <c r="H38" s="359"/>
      <c r="I38" s="360"/>
    </row>
    <row r="39" spans="1:9" ht="15.6" customHeight="1" x14ac:dyDescent="0.2">
      <c r="A39" s="361"/>
      <c r="B39" s="232"/>
      <c r="C39" s="552"/>
      <c r="D39" s="356">
        <f t="shared" si="8"/>
        <v>0</v>
      </c>
      <c r="E39" s="358"/>
      <c r="F39" s="359"/>
      <c r="G39" s="359"/>
      <c r="H39" s="359"/>
      <c r="I39" s="360"/>
    </row>
    <row r="40" spans="1:9" ht="15.6" customHeight="1" x14ac:dyDescent="0.2">
      <c r="A40" s="361"/>
      <c r="B40" s="232"/>
      <c r="C40" s="552"/>
      <c r="D40" s="356">
        <f t="shared" si="8"/>
        <v>0</v>
      </c>
      <c r="E40" s="358"/>
      <c r="F40" s="359"/>
      <c r="G40" s="359"/>
      <c r="H40" s="359"/>
      <c r="I40" s="360"/>
    </row>
    <row r="41" spans="1:9" ht="15.6" customHeight="1" x14ac:dyDescent="0.2">
      <c r="A41" s="361"/>
      <c r="B41" s="232"/>
      <c r="C41" s="552"/>
      <c r="D41" s="356">
        <f t="shared" si="8"/>
        <v>0</v>
      </c>
      <c r="E41" s="358"/>
      <c r="F41" s="359"/>
      <c r="G41" s="359"/>
      <c r="H41" s="359"/>
      <c r="I41" s="360"/>
    </row>
    <row r="42" spans="1:9" ht="15.6" customHeight="1" x14ac:dyDescent="0.2">
      <c r="A42" s="361"/>
      <c r="B42" s="232"/>
      <c r="C42" s="552"/>
      <c r="D42" s="356">
        <f t="shared" si="8"/>
        <v>0</v>
      </c>
      <c r="E42" s="358"/>
      <c r="F42" s="359"/>
      <c r="G42" s="359"/>
      <c r="H42" s="359"/>
      <c r="I42" s="360"/>
    </row>
    <row r="43" spans="1:9" ht="15.6" customHeight="1" x14ac:dyDescent="0.2">
      <c r="A43" s="361"/>
      <c r="B43" s="232"/>
      <c r="C43" s="552"/>
      <c r="D43" s="356">
        <f t="shared" si="8"/>
        <v>0</v>
      </c>
      <c r="E43" s="358"/>
      <c r="F43" s="359"/>
      <c r="G43" s="359"/>
      <c r="H43" s="359"/>
      <c r="I43" s="360"/>
    </row>
    <row r="44" spans="1:9" ht="15.6" customHeight="1" x14ac:dyDescent="0.2">
      <c r="A44" s="361"/>
      <c r="B44" s="232"/>
      <c r="C44" s="552"/>
      <c r="D44" s="356">
        <f t="shared" si="8"/>
        <v>0</v>
      </c>
      <c r="E44" s="358"/>
      <c r="F44" s="359"/>
      <c r="G44" s="359"/>
      <c r="H44" s="359"/>
      <c r="I44" s="360"/>
    </row>
    <row r="45" spans="1:9" ht="15.6" customHeight="1" x14ac:dyDescent="0.2">
      <c r="A45" s="361"/>
      <c r="B45" s="232"/>
      <c r="C45" s="552"/>
      <c r="D45" s="356">
        <f t="shared" si="8"/>
        <v>0</v>
      </c>
      <c r="E45" s="358"/>
      <c r="F45" s="359"/>
      <c r="G45" s="359"/>
      <c r="H45" s="359"/>
      <c r="I45" s="360"/>
    </row>
    <row r="46" spans="1:9" ht="15.6" customHeight="1" x14ac:dyDescent="0.2">
      <c r="A46" s="361"/>
      <c r="B46" s="232"/>
      <c r="C46" s="552"/>
      <c r="D46" s="356">
        <f t="shared" si="8"/>
        <v>0</v>
      </c>
      <c r="E46" s="358"/>
      <c r="F46" s="359"/>
      <c r="G46" s="359"/>
      <c r="H46" s="359"/>
      <c r="I46" s="360"/>
    </row>
    <row r="47" spans="1:9" ht="15.6" customHeight="1" x14ac:dyDescent="0.2">
      <c r="A47" s="361"/>
      <c r="B47" s="232"/>
      <c r="C47" s="552"/>
      <c r="D47" s="356">
        <f t="shared" si="8"/>
        <v>0</v>
      </c>
      <c r="E47" s="358"/>
      <c r="F47" s="359"/>
      <c r="G47" s="359"/>
      <c r="H47" s="359"/>
      <c r="I47" s="360"/>
    </row>
    <row r="48" spans="1:9" ht="15.6" customHeight="1" x14ac:dyDescent="0.2">
      <c r="A48" s="361"/>
      <c r="B48" s="232"/>
      <c r="C48" s="552"/>
      <c r="D48" s="356">
        <f t="shared" si="8"/>
        <v>0</v>
      </c>
      <c r="E48" s="358"/>
      <c r="F48" s="359"/>
      <c r="G48" s="359"/>
      <c r="H48" s="359"/>
      <c r="I48" s="359"/>
    </row>
    <row r="49" spans="1:9" ht="15.6" customHeight="1" x14ac:dyDescent="0.2">
      <c r="A49" s="361"/>
      <c r="B49" s="232"/>
      <c r="C49" s="552"/>
      <c r="D49" s="356">
        <f t="shared" si="8"/>
        <v>0</v>
      </c>
      <c r="E49" s="358"/>
      <c r="F49" s="359"/>
      <c r="G49" s="359"/>
      <c r="H49" s="359"/>
      <c r="I49" s="359"/>
    </row>
    <row r="50" spans="1:9" ht="15.6" customHeight="1" x14ac:dyDescent="0.2">
      <c r="A50" s="361"/>
      <c r="B50" s="232"/>
      <c r="C50" s="552"/>
      <c r="D50" s="356">
        <f t="shared" si="8"/>
        <v>0</v>
      </c>
      <c r="E50" s="358"/>
      <c r="F50" s="359"/>
      <c r="G50" s="359"/>
      <c r="H50" s="359"/>
      <c r="I50" s="359"/>
    </row>
    <row r="51" spans="1:9" ht="15.6" customHeight="1" x14ac:dyDescent="0.2">
      <c r="A51" s="361"/>
      <c r="B51" s="232"/>
      <c r="C51" s="552"/>
      <c r="D51" s="356">
        <f t="shared" si="8"/>
        <v>0</v>
      </c>
      <c r="E51" s="358"/>
      <c r="F51" s="359"/>
      <c r="G51" s="359"/>
      <c r="H51" s="359"/>
      <c r="I51" s="359"/>
    </row>
    <row r="52" spans="1:9" ht="15.6" customHeight="1" x14ac:dyDescent="0.2">
      <c r="A52" s="361"/>
      <c r="B52" s="232"/>
      <c r="C52" s="552"/>
      <c r="D52" s="356">
        <f t="shared" si="8"/>
        <v>0</v>
      </c>
      <c r="E52" s="358"/>
      <c r="F52" s="359"/>
      <c r="G52" s="359"/>
      <c r="H52" s="359"/>
      <c r="I52" s="359"/>
    </row>
    <row r="53" spans="1:9" ht="15.6" customHeight="1" x14ac:dyDescent="0.2">
      <c r="A53" s="361"/>
      <c r="B53" s="232"/>
      <c r="C53" s="552"/>
      <c r="D53" s="356">
        <f t="shared" si="8"/>
        <v>0</v>
      </c>
      <c r="E53" s="358"/>
      <c r="F53" s="359"/>
      <c r="G53" s="359"/>
      <c r="H53" s="359"/>
      <c r="I53" s="359"/>
    </row>
    <row r="54" spans="1:9" ht="15.6" customHeight="1" x14ac:dyDescent="0.2">
      <c r="A54" s="361"/>
      <c r="B54" s="232"/>
      <c r="C54" s="552"/>
      <c r="D54" s="356">
        <f t="shared" si="8"/>
        <v>0</v>
      </c>
      <c r="E54" s="358"/>
      <c r="F54" s="359"/>
      <c r="G54" s="359"/>
      <c r="H54" s="359"/>
      <c r="I54" s="359"/>
    </row>
    <row r="55" spans="1:9" ht="15.6" customHeight="1" x14ac:dyDescent="0.2">
      <c r="A55" s="361"/>
      <c r="B55" s="232"/>
      <c r="C55" s="552"/>
      <c r="D55" s="356">
        <f t="shared" si="8"/>
        <v>0</v>
      </c>
      <c r="E55" s="358"/>
      <c r="F55" s="359"/>
      <c r="G55" s="359"/>
      <c r="H55" s="359"/>
      <c r="I55" s="359"/>
    </row>
    <row r="56" spans="1:9" ht="15.6" customHeight="1" x14ac:dyDescent="0.2">
      <c r="A56" s="361"/>
      <c r="B56" s="232"/>
      <c r="C56" s="552"/>
      <c r="D56" s="356">
        <f t="shared" si="8"/>
        <v>0</v>
      </c>
      <c r="E56" s="358"/>
      <c r="F56" s="359"/>
      <c r="G56" s="359"/>
      <c r="H56" s="359"/>
      <c r="I56" s="359"/>
    </row>
    <row r="57" spans="1:9" ht="15.6" customHeight="1" x14ac:dyDescent="0.2"/>
    <row r="58" spans="1:9" ht="15.6" customHeight="1" x14ac:dyDescent="0.2"/>
    <row r="59" spans="1:9" ht="15.6" customHeight="1" x14ac:dyDescent="0.25">
      <c r="A59" s="362" t="s">
        <v>77</v>
      </c>
      <c r="B59" s="363"/>
      <c r="C59" s="363"/>
      <c r="D59" s="364"/>
      <c r="E59" s="88"/>
      <c r="F59" s="363"/>
      <c r="G59" s="363"/>
      <c r="H59" s="363"/>
      <c r="I59" s="365"/>
    </row>
    <row r="60" spans="1:9" ht="30.95" customHeight="1" x14ac:dyDescent="0.2">
      <c r="A60" s="18" t="s">
        <v>803</v>
      </c>
      <c r="B60" s="18" t="s">
        <v>790</v>
      </c>
      <c r="C60" s="1424" t="s">
        <v>1876</v>
      </c>
      <c r="D60" s="366" t="s">
        <v>506</v>
      </c>
      <c r="E60" s="18" t="s">
        <v>507</v>
      </c>
      <c r="F60" s="18" t="s">
        <v>508</v>
      </c>
      <c r="G60" s="18" t="s">
        <v>509</v>
      </c>
      <c r="H60" s="18" t="s">
        <v>510</v>
      </c>
      <c r="I60" s="18" t="s">
        <v>511</v>
      </c>
    </row>
    <row r="61" spans="1:9" ht="15.6" customHeight="1" x14ac:dyDescent="0.2">
      <c r="A61" s="357"/>
      <c r="B61" s="367" t="s">
        <v>804</v>
      </c>
      <c r="D61" s="368">
        <f t="shared" ref="D61:D88" si="9">SUM(E61:I61)</f>
        <v>0</v>
      </c>
      <c r="E61" s="369"/>
      <c r="F61" s="370"/>
      <c r="G61" s="370"/>
      <c r="H61" s="370"/>
      <c r="I61" s="370"/>
    </row>
    <row r="62" spans="1:9" ht="15.6" customHeight="1" x14ac:dyDescent="0.2">
      <c r="A62" s="361"/>
      <c r="B62" s="232"/>
      <c r="C62" s="232"/>
      <c r="D62" s="371">
        <f t="shared" si="9"/>
        <v>0</v>
      </c>
      <c r="E62" s="372">
        <f t="shared" ref="E62:E88" si="10">IFERROR(VLOOKUP(B62,$B$29:$I$56,4,0)*C62,0)</f>
        <v>0</v>
      </c>
      <c r="F62" s="371">
        <f t="shared" ref="F62:F88" si="11">IFERROR(VLOOKUP(B62,$B$29:$I$56,5,0)*C62,0)</f>
        <v>0</v>
      </c>
      <c r="G62" s="371">
        <f t="shared" ref="G62:G88" si="12">IFERROR(VLOOKUP(B62,$B$29:$I$56,6,0)*C62,0)</f>
        <v>0</v>
      </c>
      <c r="H62" s="371">
        <f t="shared" ref="H62:H88" si="13">IFERROR(VLOOKUP(B62,$B$29:$I$56,7,0)*C62,0)</f>
        <v>0</v>
      </c>
      <c r="I62" s="371">
        <f t="shared" ref="I62:I88" si="14">IFERROR(VLOOKUP(B62,$B$29:$I$56,8,0)*C62,0)</f>
        <v>0</v>
      </c>
    </row>
    <row r="63" spans="1:9" ht="15.6" customHeight="1" x14ac:dyDescent="0.2">
      <c r="A63" s="361"/>
      <c r="B63" s="232"/>
      <c r="C63" s="232"/>
      <c r="D63" s="371">
        <f t="shared" si="9"/>
        <v>0</v>
      </c>
      <c r="E63" s="372">
        <f t="shared" si="10"/>
        <v>0</v>
      </c>
      <c r="F63" s="371">
        <f t="shared" si="11"/>
        <v>0</v>
      </c>
      <c r="G63" s="371">
        <f t="shared" si="12"/>
        <v>0</v>
      </c>
      <c r="H63" s="371">
        <f t="shared" si="13"/>
        <v>0</v>
      </c>
      <c r="I63" s="371">
        <f t="shared" si="14"/>
        <v>0</v>
      </c>
    </row>
    <row r="64" spans="1:9" ht="15.6" customHeight="1" x14ac:dyDescent="0.2">
      <c r="A64" s="361"/>
      <c r="B64" s="232"/>
      <c r="C64" s="232"/>
      <c r="D64" s="371">
        <f t="shared" si="9"/>
        <v>0</v>
      </c>
      <c r="E64" s="372">
        <f t="shared" si="10"/>
        <v>0</v>
      </c>
      <c r="F64" s="371">
        <f t="shared" si="11"/>
        <v>0</v>
      </c>
      <c r="G64" s="371">
        <f t="shared" si="12"/>
        <v>0</v>
      </c>
      <c r="H64" s="371">
        <f t="shared" si="13"/>
        <v>0</v>
      </c>
      <c r="I64" s="371">
        <f t="shared" si="14"/>
        <v>0</v>
      </c>
    </row>
    <row r="65" spans="1:9" ht="15.6" customHeight="1" x14ac:dyDescent="0.2">
      <c r="A65" s="361"/>
      <c r="B65" s="232"/>
      <c r="C65" s="232"/>
      <c r="D65" s="371">
        <f t="shared" si="9"/>
        <v>0</v>
      </c>
      <c r="E65" s="372">
        <f t="shared" si="10"/>
        <v>0</v>
      </c>
      <c r="F65" s="371">
        <f t="shared" si="11"/>
        <v>0</v>
      </c>
      <c r="G65" s="371">
        <f t="shared" si="12"/>
        <v>0</v>
      </c>
      <c r="H65" s="371">
        <f t="shared" si="13"/>
        <v>0</v>
      </c>
      <c r="I65" s="371">
        <f t="shared" si="14"/>
        <v>0</v>
      </c>
    </row>
    <row r="66" spans="1:9" ht="15.6" customHeight="1" x14ac:dyDescent="0.2">
      <c r="A66" s="361"/>
      <c r="B66" s="232"/>
      <c r="C66" s="232"/>
      <c r="D66" s="371">
        <f t="shared" si="9"/>
        <v>0</v>
      </c>
      <c r="E66" s="372">
        <f t="shared" si="10"/>
        <v>0</v>
      </c>
      <c r="F66" s="371">
        <f t="shared" si="11"/>
        <v>0</v>
      </c>
      <c r="G66" s="371">
        <f t="shared" si="12"/>
        <v>0</v>
      </c>
      <c r="H66" s="371">
        <f t="shared" si="13"/>
        <v>0</v>
      </c>
      <c r="I66" s="371">
        <f t="shared" si="14"/>
        <v>0</v>
      </c>
    </row>
    <row r="67" spans="1:9" ht="15.6" customHeight="1" x14ac:dyDescent="0.2">
      <c r="A67" s="361"/>
      <c r="B67" s="232"/>
      <c r="C67" s="232"/>
      <c r="D67" s="371">
        <f t="shared" si="9"/>
        <v>0</v>
      </c>
      <c r="E67" s="372">
        <f t="shared" si="10"/>
        <v>0</v>
      </c>
      <c r="F67" s="371">
        <f t="shared" si="11"/>
        <v>0</v>
      </c>
      <c r="G67" s="371">
        <f t="shared" si="12"/>
        <v>0</v>
      </c>
      <c r="H67" s="371">
        <f t="shared" si="13"/>
        <v>0</v>
      </c>
      <c r="I67" s="371">
        <f t="shared" si="14"/>
        <v>0</v>
      </c>
    </row>
    <row r="68" spans="1:9" ht="15.6" customHeight="1" x14ac:dyDescent="0.2">
      <c r="A68" s="361"/>
      <c r="B68" s="232"/>
      <c r="C68" s="232"/>
      <c r="D68" s="371">
        <f t="shared" si="9"/>
        <v>0</v>
      </c>
      <c r="E68" s="372">
        <f t="shared" si="10"/>
        <v>0</v>
      </c>
      <c r="F68" s="371">
        <f t="shared" si="11"/>
        <v>0</v>
      </c>
      <c r="G68" s="371">
        <f t="shared" si="12"/>
        <v>0</v>
      </c>
      <c r="H68" s="371">
        <f t="shared" si="13"/>
        <v>0</v>
      </c>
      <c r="I68" s="371">
        <f t="shared" si="14"/>
        <v>0</v>
      </c>
    </row>
    <row r="69" spans="1:9" ht="15.6" customHeight="1" x14ac:dyDescent="0.2">
      <c r="A69" s="361"/>
      <c r="B69" s="232"/>
      <c r="C69" s="232"/>
      <c r="D69" s="371">
        <f t="shared" si="9"/>
        <v>0</v>
      </c>
      <c r="E69" s="372">
        <f t="shared" si="10"/>
        <v>0</v>
      </c>
      <c r="F69" s="371">
        <f t="shared" si="11"/>
        <v>0</v>
      </c>
      <c r="G69" s="371">
        <f t="shared" si="12"/>
        <v>0</v>
      </c>
      <c r="H69" s="371">
        <f t="shared" si="13"/>
        <v>0</v>
      </c>
      <c r="I69" s="371">
        <f t="shared" si="14"/>
        <v>0</v>
      </c>
    </row>
    <row r="70" spans="1:9" ht="15.6" customHeight="1" x14ac:dyDescent="0.2">
      <c r="A70" s="361"/>
      <c r="B70" s="232"/>
      <c r="C70" s="232"/>
      <c r="D70" s="371">
        <f t="shared" si="9"/>
        <v>0</v>
      </c>
      <c r="E70" s="372">
        <f t="shared" si="10"/>
        <v>0</v>
      </c>
      <c r="F70" s="371">
        <f t="shared" si="11"/>
        <v>0</v>
      </c>
      <c r="G70" s="371">
        <f t="shared" si="12"/>
        <v>0</v>
      </c>
      <c r="H70" s="371">
        <f t="shared" si="13"/>
        <v>0</v>
      </c>
      <c r="I70" s="371">
        <f t="shared" si="14"/>
        <v>0</v>
      </c>
    </row>
    <row r="71" spans="1:9" ht="15.6" customHeight="1" x14ac:dyDescent="0.2">
      <c r="A71" s="361"/>
      <c r="B71" s="232"/>
      <c r="C71" s="232"/>
      <c r="D71" s="371">
        <f t="shared" si="9"/>
        <v>0</v>
      </c>
      <c r="E71" s="372">
        <f t="shared" si="10"/>
        <v>0</v>
      </c>
      <c r="F71" s="371">
        <f t="shared" si="11"/>
        <v>0</v>
      </c>
      <c r="G71" s="371">
        <f t="shared" si="12"/>
        <v>0</v>
      </c>
      <c r="H71" s="371">
        <f t="shared" si="13"/>
        <v>0</v>
      </c>
      <c r="I71" s="371">
        <f t="shared" si="14"/>
        <v>0</v>
      </c>
    </row>
    <row r="72" spans="1:9" ht="15.6" customHeight="1" x14ac:dyDescent="0.2">
      <c r="A72" s="361"/>
      <c r="B72" s="232"/>
      <c r="C72" s="232"/>
      <c r="D72" s="371">
        <f t="shared" si="9"/>
        <v>0</v>
      </c>
      <c r="E72" s="372">
        <f t="shared" si="10"/>
        <v>0</v>
      </c>
      <c r="F72" s="371">
        <f t="shared" si="11"/>
        <v>0</v>
      </c>
      <c r="G72" s="371">
        <f t="shared" si="12"/>
        <v>0</v>
      </c>
      <c r="H72" s="371">
        <f t="shared" si="13"/>
        <v>0</v>
      </c>
      <c r="I72" s="371">
        <f t="shared" si="14"/>
        <v>0</v>
      </c>
    </row>
    <row r="73" spans="1:9" ht="15.6" customHeight="1" x14ac:dyDescent="0.2">
      <c r="A73" s="361"/>
      <c r="B73" s="232"/>
      <c r="C73" s="232"/>
      <c r="D73" s="371">
        <f t="shared" si="9"/>
        <v>0</v>
      </c>
      <c r="E73" s="372">
        <f t="shared" si="10"/>
        <v>0</v>
      </c>
      <c r="F73" s="371">
        <f t="shared" si="11"/>
        <v>0</v>
      </c>
      <c r="G73" s="371">
        <f t="shared" si="12"/>
        <v>0</v>
      </c>
      <c r="H73" s="371">
        <f t="shared" si="13"/>
        <v>0</v>
      </c>
      <c r="I73" s="371">
        <f t="shared" si="14"/>
        <v>0</v>
      </c>
    </row>
    <row r="74" spans="1:9" ht="15.6" customHeight="1" x14ac:dyDescent="0.2">
      <c r="A74" s="361"/>
      <c r="B74" s="232"/>
      <c r="C74" s="232"/>
      <c r="D74" s="371">
        <f t="shared" si="9"/>
        <v>0</v>
      </c>
      <c r="E74" s="372">
        <f t="shared" si="10"/>
        <v>0</v>
      </c>
      <c r="F74" s="371">
        <f t="shared" si="11"/>
        <v>0</v>
      </c>
      <c r="G74" s="371">
        <f t="shared" si="12"/>
        <v>0</v>
      </c>
      <c r="H74" s="371">
        <f t="shared" si="13"/>
        <v>0</v>
      </c>
      <c r="I74" s="371">
        <f t="shared" si="14"/>
        <v>0</v>
      </c>
    </row>
    <row r="75" spans="1:9" ht="15.6" customHeight="1" x14ac:dyDescent="0.2">
      <c r="A75" s="361"/>
      <c r="B75" s="232"/>
      <c r="C75" s="232"/>
      <c r="D75" s="371">
        <f t="shared" si="9"/>
        <v>0</v>
      </c>
      <c r="E75" s="372">
        <f t="shared" si="10"/>
        <v>0</v>
      </c>
      <c r="F75" s="371">
        <f t="shared" si="11"/>
        <v>0</v>
      </c>
      <c r="G75" s="371">
        <f t="shared" si="12"/>
        <v>0</v>
      </c>
      <c r="H75" s="371">
        <f t="shared" si="13"/>
        <v>0</v>
      </c>
      <c r="I75" s="371">
        <f t="shared" si="14"/>
        <v>0</v>
      </c>
    </row>
    <row r="76" spans="1:9" ht="15.6" customHeight="1" x14ac:dyDescent="0.2">
      <c r="A76" s="361"/>
      <c r="B76" s="232"/>
      <c r="C76" s="232"/>
      <c r="D76" s="371">
        <f t="shared" si="9"/>
        <v>0</v>
      </c>
      <c r="E76" s="372">
        <f t="shared" si="10"/>
        <v>0</v>
      </c>
      <c r="F76" s="371">
        <f t="shared" si="11"/>
        <v>0</v>
      </c>
      <c r="G76" s="371">
        <f t="shared" si="12"/>
        <v>0</v>
      </c>
      <c r="H76" s="371">
        <f t="shared" si="13"/>
        <v>0</v>
      </c>
      <c r="I76" s="371">
        <f t="shared" si="14"/>
        <v>0</v>
      </c>
    </row>
    <row r="77" spans="1:9" ht="15.6" customHeight="1" x14ac:dyDescent="0.2">
      <c r="A77" s="361"/>
      <c r="B77" s="232"/>
      <c r="C77" s="232"/>
      <c r="D77" s="371">
        <f t="shared" si="9"/>
        <v>0</v>
      </c>
      <c r="E77" s="372">
        <f t="shared" si="10"/>
        <v>0</v>
      </c>
      <c r="F77" s="371">
        <f t="shared" si="11"/>
        <v>0</v>
      </c>
      <c r="G77" s="371">
        <f t="shared" si="12"/>
        <v>0</v>
      </c>
      <c r="H77" s="371">
        <f t="shared" si="13"/>
        <v>0</v>
      </c>
      <c r="I77" s="371">
        <f t="shared" si="14"/>
        <v>0</v>
      </c>
    </row>
    <row r="78" spans="1:9" ht="15.6" customHeight="1" x14ac:dyDescent="0.2">
      <c r="A78" s="361"/>
      <c r="B78" s="232"/>
      <c r="C78" s="232"/>
      <c r="D78" s="371">
        <f t="shared" si="9"/>
        <v>0</v>
      </c>
      <c r="E78" s="372">
        <f t="shared" si="10"/>
        <v>0</v>
      </c>
      <c r="F78" s="371">
        <f t="shared" si="11"/>
        <v>0</v>
      </c>
      <c r="G78" s="371">
        <f t="shared" si="12"/>
        <v>0</v>
      </c>
      <c r="H78" s="371">
        <f t="shared" si="13"/>
        <v>0</v>
      </c>
      <c r="I78" s="371">
        <f t="shared" si="14"/>
        <v>0</v>
      </c>
    </row>
    <row r="79" spans="1:9" ht="15.6" customHeight="1" x14ac:dyDescent="0.2">
      <c r="A79" s="361"/>
      <c r="B79" s="232"/>
      <c r="C79" s="232"/>
      <c r="D79" s="371">
        <f t="shared" si="9"/>
        <v>0</v>
      </c>
      <c r="E79" s="372">
        <f t="shared" si="10"/>
        <v>0</v>
      </c>
      <c r="F79" s="371">
        <f t="shared" si="11"/>
        <v>0</v>
      </c>
      <c r="G79" s="371">
        <f t="shared" si="12"/>
        <v>0</v>
      </c>
      <c r="H79" s="371">
        <f t="shared" si="13"/>
        <v>0</v>
      </c>
      <c r="I79" s="371">
        <f t="shared" si="14"/>
        <v>0</v>
      </c>
    </row>
    <row r="80" spans="1:9" ht="15.6" customHeight="1" x14ac:dyDescent="0.2">
      <c r="A80" s="361"/>
      <c r="B80" s="232"/>
      <c r="C80" s="232"/>
      <c r="D80" s="371">
        <f t="shared" si="9"/>
        <v>0</v>
      </c>
      <c r="E80" s="372">
        <f t="shared" si="10"/>
        <v>0</v>
      </c>
      <c r="F80" s="371">
        <f t="shared" si="11"/>
        <v>0</v>
      </c>
      <c r="G80" s="371">
        <f t="shared" si="12"/>
        <v>0</v>
      </c>
      <c r="H80" s="371">
        <f t="shared" si="13"/>
        <v>0</v>
      </c>
      <c r="I80" s="371">
        <f t="shared" si="14"/>
        <v>0</v>
      </c>
    </row>
    <row r="81" spans="1:9" ht="15.6" customHeight="1" x14ac:dyDescent="0.2">
      <c r="A81" s="361"/>
      <c r="B81" s="232"/>
      <c r="C81" s="232"/>
      <c r="D81" s="371">
        <f t="shared" si="9"/>
        <v>0</v>
      </c>
      <c r="E81" s="372">
        <f t="shared" si="10"/>
        <v>0</v>
      </c>
      <c r="F81" s="371">
        <f t="shared" si="11"/>
        <v>0</v>
      </c>
      <c r="G81" s="371">
        <f t="shared" si="12"/>
        <v>0</v>
      </c>
      <c r="H81" s="371">
        <f t="shared" si="13"/>
        <v>0</v>
      </c>
      <c r="I81" s="371">
        <f t="shared" si="14"/>
        <v>0</v>
      </c>
    </row>
    <row r="82" spans="1:9" ht="15.6" customHeight="1" x14ac:dyDescent="0.2">
      <c r="A82" s="361"/>
      <c r="B82" s="232"/>
      <c r="C82" s="232"/>
      <c r="D82" s="371">
        <f t="shared" si="9"/>
        <v>0</v>
      </c>
      <c r="E82" s="372">
        <f t="shared" si="10"/>
        <v>0</v>
      </c>
      <c r="F82" s="371">
        <f t="shared" si="11"/>
        <v>0</v>
      </c>
      <c r="G82" s="371">
        <f t="shared" si="12"/>
        <v>0</v>
      </c>
      <c r="H82" s="371">
        <f t="shared" si="13"/>
        <v>0</v>
      </c>
      <c r="I82" s="371">
        <f t="shared" si="14"/>
        <v>0</v>
      </c>
    </row>
    <row r="83" spans="1:9" ht="15.6" customHeight="1" x14ac:dyDescent="0.2">
      <c r="A83" s="361"/>
      <c r="B83" s="232"/>
      <c r="C83" s="232"/>
      <c r="D83" s="371">
        <f t="shared" si="9"/>
        <v>0</v>
      </c>
      <c r="E83" s="372">
        <f t="shared" si="10"/>
        <v>0</v>
      </c>
      <c r="F83" s="371">
        <f t="shared" si="11"/>
        <v>0</v>
      </c>
      <c r="G83" s="371">
        <f t="shared" si="12"/>
        <v>0</v>
      </c>
      <c r="H83" s="371">
        <f t="shared" si="13"/>
        <v>0</v>
      </c>
      <c r="I83" s="371">
        <f t="shared" si="14"/>
        <v>0</v>
      </c>
    </row>
    <row r="84" spans="1:9" ht="15.6" customHeight="1" x14ac:dyDescent="0.2">
      <c r="A84" s="361"/>
      <c r="B84" s="232"/>
      <c r="C84" s="232"/>
      <c r="D84" s="371">
        <f t="shared" si="9"/>
        <v>0</v>
      </c>
      <c r="E84" s="372">
        <f t="shared" si="10"/>
        <v>0</v>
      </c>
      <c r="F84" s="371">
        <f t="shared" si="11"/>
        <v>0</v>
      </c>
      <c r="G84" s="371">
        <f t="shared" si="12"/>
        <v>0</v>
      </c>
      <c r="H84" s="371">
        <f t="shared" si="13"/>
        <v>0</v>
      </c>
      <c r="I84" s="371">
        <f t="shared" si="14"/>
        <v>0</v>
      </c>
    </row>
    <row r="85" spans="1:9" ht="15.6" customHeight="1" x14ac:dyDescent="0.2">
      <c r="A85" s="361"/>
      <c r="B85" s="232"/>
      <c r="C85" s="232"/>
      <c r="D85" s="371">
        <f t="shared" si="9"/>
        <v>0</v>
      </c>
      <c r="E85" s="372">
        <f t="shared" si="10"/>
        <v>0</v>
      </c>
      <c r="F85" s="371">
        <f t="shared" si="11"/>
        <v>0</v>
      </c>
      <c r="G85" s="371">
        <f t="shared" si="12"/>
        <v>0</v>
      </c>
      <c r="H85" s="371">
        <f t="shared" si="13"/>
        <v>0</v>
      </c>
      <c r="I85" s="371">
        <f t="shared" si="14"/>
        <v>0</v>
      </c>
    </row>
    <row r="86" spans="1:9" ht="15.6" customHeight="1" x14ac:dyDescent="0.2">
      <c r="A86" s="361"/>
      <c r="B86" s="232"/>
      <c r="C86" s="232"/>
      <c r="D86" s="371">
        <f t="shared" si="9"/>
        <v>0</v>
      </c>
      <c r="E86" s="372">
        <f t="shared" si="10"/>
        <v>0</v>
      </c>
      <c r="F86" s="371">
        <f t="shared" si="11"/>
        <v>0</v>
      </c>
      <c r="G86" s="371">
        <f t="shared" si="12"/>
        <v>0</v>
      </c>
      <c r="H86" s="371">
        <f t="shared" si="13"/>
        <v>0</v>
      </c>
      <c r="I86" s="371">
        <f t="shared" si="14"/>
        <v>0</v>
      </c>
    </row>
    <row r="87" spans="1:9" ht="15.6" customHeight="1" x14ac:dyDescent="0.2">
      <c r="A87" s="361"/>
      <c r="B87" s="232"/>
      <c r="C87" s="232"/>
      <c r="D87" s="371">
        <f t="shared" si="9"/>
        <v>0</v>
      </c>
      <c r="E87" s="372">
        <f t="shared" si="10"/>
        <v>0</v>
      </c>
      <c r="F87" s="371">
        <f t="shared" si="11"/>
        <v>0</v>
      </c>
      <c r="G87" s="371">
        <f t="shared" si="12"/>
        <v>0</v>
      </c>
      <c r="H87" s="371">
        <f t="shared" si="13"/>
        <v>0</v>
      </c>
      <c r="I87" s="371">
        <f t="shared" si="14"/>
        <v>0</v>
      </c>
    </row>
    <row r="88" spans="1:9" ht="15.6" customHeight="1" x14ac:dyDescent="0.2">
      <c r="A88" s="361"/>
      <c r="B88" s="232"/>
      <c r="C88" s="232"/>
      <c r="D88" s="371">
        <f t="shared" si="9"/>
        <v>0</v>
      </c>
      <c r="E88" s="372">
        <f t="shared" si="10"/>
        <v>0</v>
      </c>
      <c r="F88" s="371">
        <f t="shared" si="11"/>
        <v>0</v>
      </c>
      <c r="G88" s="371">
        <f t="shared" si="12"/>
        <v>0</v>
      </c>
      <c r="H88" s="371">
        <f t="shared" si="13"/>
        <v>0</v>
      </c>
      <c r="I88" s="371">
        <f t="shared" si="14"/>
        <v>0</v>
      </c>
    </row>
    <row r="89" spans="1:9" ht="15.6" customHeight="1" thickBot="1" x14ac:dyDescent="0.25">
      <c r="A89" s="373" t="s">
        <v>514</v>
      </c>
      <c r="B89" s="374"/>
      <c r="C89" s="374"/>
      <c r="D89" s="375">
        <f>SUM(D61:D88)</f>
        <v>0</v>
      </c>
      <c r="E89" s="375">
        <f t="shared" ref="E89:I89" si="15">SUM(E61:E88)</f>
        <v>0</v>
      </c>
      <c r="F89" s="375">
        <f t="shared" si="15"/>
        <v>0</v>
      </c>
      <c r="G89" s="375">
        <f t="shared" si="15"/>
        <v>0</v>
      </c>
      <c r="H89" s="375">
        <f t="shared" si="15"/>
        <v>0</v>
      </c>
      <c r="I89" s="375">
        <f t="shared" si="15"/>
        <v>0</v>
      </c>
    </row>
    <row r="90" spans="1:9" ht="15.6" customHeight="1" thickTop="1" x14ac:dyDescent="0.2"/>
    <row r="91" spans="1:9" ht="15.6" customHeight="1" x14ac:dyDescent="0.2"/>
    <row r="92" spans="1:9" ht="15.6" customHeight="1" x14ac:dyDescent="0.25">
      <c r="A92" s="362" t="s">
        <v>805</v>
      </c>
      <c r="B92" s="363"/>
      <c r="C92" s="363"/>
      <c r="D92" s="364"/>
      <c r="E92" s="88"/>
      <c r="F92" s="376"/>
      <c r="G92" s="363"/>
      <c r="H92" s="363"/>
      <c r="I92" s="377"/>
    </row>
    <row r="93" spans="1:9" ht="30.95" customHeight="1" x14ac:dyDescent="0.2">
      <c r="A93" s="18" t="s">
        <v>803</v>
      </c>
      <c r="B93" s="18" t="s">
        <v>790</v>
      </c>
      <c r="C93" s="1424" t="s">
        <v>1876</v>
      </c>
      <c r="D93" s="366" t="s">
        <v>506</v>
      </c>
      <c r="E93" s="18" t="s">
        <v>507</v>
      </c>
      <c r="F93" s="18" t="s">
        <v>508</v>
      </c>
      <c r="G93" s="18" t="s">
        <v>509</v>
      </c>
      <c r="H93" s="18" t="s">
        <v>510</v>
      </c>
      <c r="I93" s="18" t="s">
        <v>511</v>
      </c>
    </row>
    <row r="94" spans="1:9" ht="15.6" customHeight="1" x14ac:dyDescent="0.2">
      <c r="A94" s="361"/>
      <c r="B94" s="353" t="s">
        <v>804</v>
      </c>
      <c r="D94" s="371">
        <f t="shared" ref="D94:D113" si="16">SUM(E94:I94)</f>
        <v>0</v>
      </c>
      <c r="E94" s="378"/>
      <c r="F94" s="379"/>
      <c r="G94" s="379"/>
      <c r="H94" s="379"/>
      <c r="I94" s="378"/>
    </row>
    <row r="95" spans="1:9" ht="15.6" customHeight="1" x14ac:dyDescent="0.2">
      <c r="A95" s="361"/>
      <c r="B95" s="232"/>
      <c r="C95" s="232"/>
      <c r="D95" s="371">
        <f t="shared" si="16"/>
        <v>0</v>
      </c>
      <c r="E95" s="372">
        <f t="shared" ref="E95:E113" si="17">IFERROR(VLOOKUP(B95,$B$29:$I$56,4,0)*C95,0)</f>
        <v>0</v>
      </c>
      <c r="F95" s="371">
        <f t="shared" ref="F95:F113" si="18">IFERROR(VLOOKUP(B95,$B$29:$I$56,5,0)*C95,0)</f>
        <v>0</v>
      </c>
      <c r="G95" s="371">
        <f t="shared" ref="G95:G113" si="19">IFERROR(VLOOKUP(B95,$B$29:$I$56,6,0)*C95,0)</f>
        <v>0</v>
      </c>
      <c r="H95" s="371">
        <f t="shared" ref="H95:H113" si="20">IFERROR(VLOOKUP(B95,$B$29:$I$56,7,0)*C95,0)</f>
        <v>0</v>
      </c>
      <c r="I95" s="371">
        <f t="shared" ref="I95:I113" si="21">IFERROR(VLOOKUP(B95,$B$29:$I$56,8,0)*C95,0)</f>
        <v>0</v>
      </c>
    </row>
    <row r="96" spans="1:9" ht="15.6" customHeight="1" x14ac:dyDescent="0.2">
      <c r="A96" s="361"/>
      <c r="B96" s="232"/>
      <c r="C96" s="232"/>
      <c r="D96" s="371">
        <f t="shared" si="16"/>
        <v>0</v>
      </c>
      <c r="E96" s="372">
        <f t="shared" si="17"/>
        <v>0</v>
      </c>
      <c r="F96" s="371">
        <f t="shared" si="18"/>
        <v>0</v>
      </c>
      <c r="G96" s="371">
        <f t="shared" si="19"/>
        <v>0</v>
      </c>
      <c r="H96" s="371">
        <f t="shared" si="20"/>
        <v>0</v>
      </c>
      <c r="I96" s="371">
        <f t="shared" si="21"/>
        <v>0</v>
      </c>
    </row>
    <row r="97" spans="1:9" ht="15.6" customHeight="1" x14ac:dyDescent="0.2">
      <c r="A97" s="361"/>
      <c r="B97" s="232"/>
      <c r="C97" s="232"/>
      <c r="D97" s="371">
        <f t="shared" si="16"/>
        <v>0</v>
      </c>
      <c r="E97" s="372">
        <f t="shared" si="17"/>
        <v>0</v>
      </c>
      <c r="F97" s="371">
        <f t="shared" si="18"/>
        <v>0</v>
      </c>
      <c r="G97" s="371">
        <f t="shared" si="19"/>
        <v>0</v>
      </c>
      <c r="H97" s="371">
        <f t="shared" si="20"/>
        <v>0</v>
      </c>
      <c r="I97" s="371">
        <f t="shared" si="21"/>
        <v>0</v>
      </c>
    </row>
    <row r="98" spans="1:9" ht="15.6" customHeight="1" x14ac:dyDescent="0.2">
      <c r="A98" s="361"/>
      <c r="B98" s="232"/>
      <c r="C98" s="232"/>
      <c r="D98" s="371">
        <f t="shared" si="16"/>
        <v>0</v>
      </c>
      <c r="E98" s="372">
        <f t="shared" si="17"/>
        <v>0</v>
      </c>
      <c r="F98" s="371">
        <f t="shared" si="18"/>
        <v>0</v>
      </c>
      <c r="G98" s="371">
        <f t="shared" si="19"/>
        <v>0</v>
      </c>
      <c r="H98" s="371">
        <f t="shared" si="20"/>
        <v>0</v>
      </c>
      <c r="I98" s="371">
        <f t="shared" si="21"/>
        <v>0</v>
      </c>
    </row>
    <row r="99" spans="1:9" ht="15.6" customHeight="1" x14ac:dyDescent="0.2">
      <c r="A99" s="361"/>
      <c r="B99" s="232"/>
      <c r="C99" s="232"/>
      <c r="D99" s="371">
        <f t="shared" si="16"/>
        <v>0</v>
      </c>
      <c r="E99" s="372">
        <f t="shared" si="17"/>
        <v>0</v>
      </c>
      <c r="F99" s="371">
        <f t="shared" si="18"/>
        <v>0</v>
      </c>
      <c r="G99" s="371">
        <f t="shared" si="19"/>
        <v>0</v>
      </c>
      <c r="H99" s="371">
        <f t="shared" si="20"/>
        <v>0</v>
      </c>
      <c r="I99" s="371">
        <f t="shared" si="21"/>
        <v>0</v>
      </c>
    </row>
    <row r="100" spans="1:9" ht="15.6" customHeight="1" x14ac:dyDescent="0.2">
      <c r="A100" s="361"/>
      <c r="B100" s="232"/>
      <c r="C100" s="232"/>
      <c r="D100" s="371">
        <f t="shared" si="16"/>
        <v>0</v>
      </c>
      <c r="E100" s="372">
        <f t="shared" si="17"/>
        <v>0</v>
      </c>
      <c r="F100" s="371">
        <f t="shared" si="18"/>
        <v>0</v>
      </c>
      <c r="G100" s="371">
        <f t="shared" si="19"/>
        <v>0</v>
      </c>
      <c r="H100" s="371">
        <f t="shared" si="20"/>
        <v>0</v>
      </c>
      <c r="I100" s="371">
        <f t="shared" si="21"/>
        <v>0</v>
      </c>
    </row>
    <row r="101" spans="1:9" ht="15.6" customHeight="1" x14ac:dyDescent="0.2">
      <c r="A101" s="361"/>
      <c r="B101" s="232"/>
      <c r="C101" s="232"/>
      <c r="D101" s="371">
        <f t="shared" si="16"/>
        <v>0</v>
      </c>
      <c r="E101" s="372">
        <f t="shared" si="17"/>
        <v>0</v>
      </c>
      <c r="F101" s="371">
        <f t="shared" si="18"/>
        <v>0</v>
      </c>
      <c r="G101" s="371">
        <f t="shared" si="19"/>
        <v>0</v>
      </c>
      <c r="H101" s="371">
        <f t="shared" si="20"/>
        <v>0</v>
      </c>
      <c r="I101" s="371">
        <f t="shared" si="21"/>
        <v>0</v>
      </c>
    </row>
    <row r="102" spans="1:9" ht="15.6" customHeight="1" x14ac:dyDescent="0.2">
      <c r="A102" s="361"/>
      <c r="B102" s="232"/>
      <c r="C102" s="232"/>
      <c r="D102" s="371">
        <f t="shared" si="16"/>
        <v>0</v>
      </c>
      <c r="E102" s="372">
        <f t="shared" si="17"/>
        <v>0</v>
      </c>
      <c r="F102" s="371">
        <f t="shared" si="18"/>
        <v>0</v>
      </c>
      <c r="G102" s="371">
        <f t="shared" si="19"/>
        <v>0</v>
      </c>
      <c r="H102" s="371">
        <f t="shared" si="20"/>
        <v>0</v>
      </c>
      <c r="I102" s="371">
        <f t="shared" si="21"/>
        <v>0</v>
      </c>
    </row>
    <row r="103" spans="1:9" ht="15.6" customHeight="1" x14ac:dyDescent="0.2">
      <c r="A103" s="361"/>
      <c r="B103" s="232"/>
      <c r="C103" s="232"/>
      <c r="D103" s="371">
        <f t="shared" si="16"/>
        <v>0</v>
      </c>
      <c r="E103" s="372">
        <f t="shared" si="17"/>
        <v>0</v>
      </c>
      <c r="F103" s="371">
        <f t="shared" si="18"/>
        <v>0</v>
      </c>
      <c r="G103" s="371">
        <f t="shared" si="19"/>
        <v>0</v>
      </c>
      <c r="H103" s="371">
        <f t="shared" si="20"/>
        <v>0</v>
      </c>
      <c r="I103" s="371">
        <f t="shared" si="21"/>
        <v>0</v>
      </c>
    </row>
    <row r="104" spans="1:9" ht="15.6" customHeight="1" x14ac:dyDescent="0.2">
      <c r="A104" s="361"/>
      <c r="B104" s="232"/>
      <c r="C104" s="232"/>
      <c r="D104" s="371">
        <f t="shared" si="16"/>
        <v>0</v>
      </c>
      <c r="E104" s="372">
        <f t="shared" si="17"/>
        <v>0</v>
      </c>
      <c r="F104" s="371">
        <f t="shared" si="18"/>
        <v>0</v>
      </c>
      <c r="G104" s="371">
        <f t="shared" si="19"/>
        <v>0</v>
      </c>
      <c r="H104" s="371">
        <f t="shared" si="20"/>
        <v>0</v>
      </c>
      <c r="I104" s="371">
        <f t="shared" si="21"/>
        <v>0</v>
      </c>
    </row>
    <row r="105" spans="1:9" ht="15.6" customHeight="1" x14ac:dyDescent="0.2">
      <c r="A105" s="361"/>
      <c r="B105" s="232"/>
      <c r="C105" s="232"/>
      <c r="D105" s="371">
        <f t="shared" si="16"/>
        <v>0</v>
      </c>
      <c r="E105" s="372">
        <f t="shared" si="17"/>
        <v>0</v>
      </c>
      <c r="F105" s="371">
        <f t="shared" si="18"/>
        <v>0</v>
      </c>
      <c r="G105" s="371">
        <f t="shared" si="19"/>
        <v>0</v>
      </c>
      <c r="H105" s="371">
        <f t="shared" si="20"/>
        <v>0</v>
      </c>
      <c r="I105" s="371">
        <f t="shared" si="21"/>
        <v>0</v>
      </c>
    </row>
    <row r="106" spans="1:9" ht="15.6" customHeight="1" x14ac:dyDescent="0.2">
      <c r="A106" s="361"/>
      <c r="B106" s="232"/>
      <c r="C106" s="232"/>
      <c r="D106" s="371">
        <f t="shared" si="16"/>
        <v>0</v>
      </c>
      <c r="E106" s="372">
        <f t="shared" si="17"/>
        <v>0</v>
      </c>
      <c r="F106" s="371">
        <f t="shared" si="18"/>
        <v>0</v>
      </c>
      <c r="G106" s="371">
        <f t="shared" si="19"/>
        <v>0</v>
      </c>
      <c r="H106" s="371">
        <f t="shared" si="20"/>
        <v>0</v>
      </c>
      <c r="I106" s="371">
        <f t="shared" si="21"/>
        <v>0</v>
      </c>
    </row>
    <row r="107" spans="1:9" ht="15.6" customHeight="1" x14ac:dyDescent="0.2">
      <c r="A107" s="361"/>
      <c r="B107" s="232"/>
      <c r="C107" s="232"/>
      <c r="D107" s="371">
        <f t="shared" si="16"/>
        <v>0</v>
      </c>
      <c r="E107" s="372">
        <f t="shared" si="17"/>
        <v>0</v>
      </c>
      <c r="F107" s="371">
        <f t="shared" si="18"/>
        <v>0</v>
      </c>
      <c r="G107" s="371">
        <f t="shared" si="19"/>
        <v>0</v>
      </c>
      <c r="H107" s="371">
        <f t="shared" si="20"/>
        <v>0</v>
      </c>
      <c r="I107" s="371">
        <f t="shared" si="21"/>
        <v>0</v>
      </c>
    </row>
    <row r="108" spans="1:9" ht="15.6" customHeight="1" x14ac:dyDescent="0.2">
      <c r="A108" s="361"/>
      <c r="B108" s="232"/>
      <c r="C108" s="232"/>
      <c r="D108" s="371">
        <f t="shared" si="16"/>
        <v>0</v>
      </c>
      <c r="E108" s="372">
        <f t="shared" si="17"/>
        <v>0</v>
      </c>
      <c r="F108" s="371">
        <f t="shared" si="18"/>
        <v>0</v>
      </c>
      <c r="G108" s="371">
        <f t="shared" si="19"/>
        <v>0</v>
      </c>
      <c r="H108" s="371">
        <f t="shared" si="20"/>
        <v>0</v>
      </c>
      <c r="I108" s="371">
        <f t="shared" si="21"/>
        <v>0</v>
      </c>
    </row>
    <row r="109" spans="1:9" ht="15.6" customHeight="1" x14ac:dyDescent="0.2">
      <c r="A109" s="361"/>
      <c r="B109" s="232"/>
      <c r="C109" s="232"/>
      <c r="D109" s="371">
        <f t="shared" si="16"/>
        <v>0</v>
      </c>
      <c r="E109" s="372">
        <f t="shared" si="17"/>
        <v>0</v>
      </c>
      <c r="F109" s="371">
        <f t="shared" si="18"/>
        <v>0</v>
      </c>
      <c r="G109" s="371">
        <f t="shared" si="19"/>
        <v>0</v>
      </c>
      <c r="H109" s="371">
        <f t="shared" si="20"/>
        <v>0</v>
      </c>
      <c r="I109" s="371">
        <f t="shared" si="21"/>
        <v>0</v>
      </c>
    </row>
    <row r="110" spans="1:9" ht="15.6" customHeight="1" x14ac:dyDescent="0.2">
      <c r="A110" s="361"/>
      <c r="B110" s="232"/>
      <c r="C110" s="232"/>
      <c r="D110" s="371">
        <f t="shared" si="16"/>
        <v>0</v>
      </c>
      <c r="E110" s="372">
        <f t="shared" si="17"/>
        <v>0</v>
      </c>
      <c r="F110" s="371">
        <f t="shared" si="18"/>
        <v>0</v>
      </c>
      <c r="G110" s="371">
        <f t="shared" si="19"/>
        <v>0</v>
      </c>
      <c r="H110" s="371">
        <f t="shared" si="20"/>
        <v>0</v>
      </c>
      <c r="I110" s="371">
        <f t="shared" si="21"/>
        <v>0</v>
      </c>
    </row>
    <row r="111" spans="1:9" ht="15.6" customHeight="1" x14ac:dyDescent="0.2">
      <c r="A111" s="361"/>
      <c r="B111" s="232"/>
      <c r="C111" s="232"/>
      <c r="D111" s="371">
        <f t="shared" si="16"/>
        <v>0</v>
      </c>
      <c r="E111" s="372">
        <f t="shared" si="17"/>
        <v>0</v>
      </c>
      <c r="F111" s="371">
        <f t="shared" si="18"/>
        <v>0</v>
      </c>
      <c r="G111" s="371">
        <f t="shared" si="19"/>
        <v>0</v>
      </c>
      <c r="H111" s="371">
        <f t="shared" si="20"/>
        <v>0</v>
      </c>
      <c r="I111" s="371">
        <f t="shared" si="21"/>
        <v>0</v>
      </c>
    </row>
    <row r="112" spans="1:9" ht="15.6" customHeight="1" x14ac:dyDescent="0.2">
      <c r="A112" s="361"/>
      <c r="B112" s="232"/>
      <c r="C112" s="232"/>
      <c r="D112" s="371">
        <f t="shared" si="16"/>
        <v>0</v>
      </c>
      <c r="E112" s="372">
        <f t="shared" si="17"/>
        <v>0</v>
      </c>
      <c r="F112" s="371">
        <f t="shared" si="18"/>
        <v>0</v>
      </c>
      <c r="G112" s="371">
        <f t="shared" si="19"/>
        <v>0</v>
      </c>
      <c r="H112" s="371">
        <f t="shared" si="20"/>
        <v>0</v>
      </c>
      <c r="I112" s="371">
        <f t="shared" si="21"/>
        <v>0</v>
      </c>
    </row>
    <row r="113" spans="1:9" ht="15.6" customHeight="1" x14ac:dyDescent="0.2">
      <c r="A113" s="361"/>
      <c r="B113" s="232"/>
      <c r="C113" s="232"/>
      <c r="D113" s="371">
        <f t="shared" si="16"/>
        <v>0</v>
      </c>
      <c r="E113" s="372">
        <f t="shared" si="17"/>
        <v>0</v>
      </c>
      <c r="F113" s="371">
        <f t="shared" si="18"/>
        <v>0</v>
      </c>
      <c r="G113" s="371">
        <f t="shared" si="19"/>
        <v>0</v>
      </c>
      <c r="H113" s="371">
        <f t="shared" si="20"/>
        <v>0</v>
      </c>
      <c r="I113" s="371">
        <f t="shared" si="21"/>
        <v>0</v>
      </c>
    </row>
    <row r="114" spans="1:9" ht="15.6" customHeight="1" thickBot="1" x14ac:dyDescent="0.25">
      <c r="A114" s="373" t="s">
        <v>514</v>
      </c>
      <c r="B114" s="374"/>
      <c r="C114" s="374"/>
      <c r="D114" s="375">
        <f t="shared" ref="D114" si="22">SUM(D94:D113)</f>
        <v>0</v>
      </c>
      <c r="E114" s="375">
        <f t="shared" ref="E114:I114" si="23">SUM(E94:E113)</f>
        <v>0</v>
      </c>
      <c r="F114" s="375">
        <f t="shared" si="23"/>
        <v>0</v>
      </c>
      <c r="G114" s="375">
        <f t="shared" si="23"/>
        <v>0</v>
      </c>
      <c r="H114" s="375">
        <f t="shared" si="23"/>
        <v>0</v>
      </c>
      <c r="I114" s="375">
        <f t="shared" si="23"/>
        <v>0</v>
      </c>
    </row>
    <row r="115" spans="1:9" ht="15.6" customHeight="1" thickTop="1" x14ac:dyDescent="0.2"/>
    <row r="116" spans="1:9" ht="15.6" customHeight="1" x14ac:dyDescent="0.2"/>
    <row r="117" spans="1:9" ht="15.6" customHeight="1" x14ac:dyDescent="0.25">
      <c r="A117" s="362" t="s">
        <v>806</v>
      </c>
      <c r="B117" s="363"/>
      <c r="C117" s="363"/>
      <c r="D117" s="364"/>
      <c r="E117" s="88"/>
      <c r="F117" s="376"/>
      <c r="G117" s="363"/>
      <c r="H117" s="363"/>
      <c r="I117" s="365"/>
    </row>
    <row r="118" spans="1:9" ht="30.95" customHeight="1" x14ac:dyDescent="0.2">
      <c r="A118" s="18" t="s">
        <v>803</v>
      </c>
      <c r="B118" s="18" t="s">
        <v>790</v>
      </c>
      <c r="C118" s="1424" t="s">
        <v>1876</v>
      </c>
      <c r="D118" s="366" t="s">
        <v>506</v>
      </c>
      <c r="E118" s="18" t="s">
        <v>507</v>
      </c>
      <c r="F118" s="18" t="s">
        <v>508</v>
      </c>
      <c r="G118" s="18" t="s">
        <v>509</v>
      </c>
      <c r="H118" s="18" t="s">
        <v>510</v>
      </c>
      <c r="I118" s="18" t="s">
        <v>511</v>
      </c>
    </row>
    <row r="119" spans="1:9" ht="15.6" customHeight="1" x14ac:dyDescent="0.2">
      <c r="A119" s="361"/>
      <c r="B119" s="353" t="s">
        <v>804</v>
      </c>
      <c r="D119" s="371">
        <f t="shared" ref="D119:D129" si="24">SUM(E119:I119)</f>
        <v>0</v>
      </c>
      <c r="E119" s="378"/>
      <c r="F119" s="379"/>
      <c r="G119" s="379"/>
      <c r="H119" s="379"/>
      <c r="I119" s="378"/>
    </row>
    <row r="120" spans="1:9" ht="15.6" customHeight="1" x14ac:dyDescent="0.2">
      <c r="A120" s="361"/>
      <c r="B120" s="232"/>
      <c r="C120" s="232"/>
      <c r="D120" s="371">
        <f t="shared" si="24"/>
        <v>0</v>
      </c>
      <c r="E120" s="372">
        <f t="shared" ref="E120:E129" si="25">IFERROR(VLOOKUP(B120,$B$29:$I$56,4,0)*C120,0)</f>
        <v>0</v>
      </c>
      <c r="F120" s="371">
        <f t="shared" ref="F120:F129" si="26">IFERROR(VLOOKUP(B120,$B$29:$I$56,5,0)*C120,0)</f>
        <v>0</v>
      </c>
      <c r="G120" s="371">
        <f t="shared" ref="G120:G129" si="27">IFERROR(VLOOKUP(B120,$B$29:$I$56,6,0)*C120,0)</f>
        <v>0</v>
      </c>
      <c r="H120" s="371">
        <f t="shared" ref="H120:H129" si="28">IFERROR(VLOOKUP(B120,$B$29:$I$56,7,0)*C120,0)</f>
        <v>0</v>
      </c>
      <c r="I120" s="371">
        <f t="shared" ref="I120:I129" si="29">IFERROR(VLOOKUP(B120,$B$29:$I$56,8,0)*C120,0)</f>
        <v>0</v>
      </c>
    </row>
    <row r="121" spans="1:9" ht="15.6" customHeight="1" x14ac:dyDescent="0.2">
      <c r="A121" s="361"/>
      <c r="B121" s="232"/>
      <c r="C121" s="232"/>
      <c r="D121" s="371">
        <f t="shared" si="24"/>
        <v>0</v>
      </c>
      <c r="E121" s="372">
        <f t="shared" si="25"/>
        <v>0</v>
      </c>
      <c r="F121" s="371">
        <f t="shared" si="26"/>
        <v>0</v>
      </c>
      <c r="G121" s="371">
        <f t="shared" si="27"/>
        <v>0</v>
      </c>
      <c r="H121" s="371">
        <f t="shared" si="28"/>
        <v>0</v>
      </c>
      <c r="I121" s="371">
        <f t="shared" si="29"/>
        <v>0</v>
      </c>
    </row>
    <row r="122" spans="1:9" ht="15.6" customHeight="1" x14ac:dyDescent="0.2">
      <c r="A122" s="361"/>
      <c r="B122" s="232"/>
      <c r="C122" s="232"/>
      <c r="D122" s="371">
        <f t="shared" si="24"/>
        <v>0</v>
      </c>
      <c r="E122" s="372">
        <f t="shared" si="25"/>
        <v>0</v>
      </c>
      <c r="F122" s="371">
        <f t="shared" si="26"/>
        <v>0</v>
      </c>
      <c r="G122" s="371">
        <f t="shared" si="27"/>
        <v>0</v>
      </c>
      <c r="H122" s="371">
        <f t="shared" si="28"/>
        <v>0</v>
      </c>
      <c r="I122" s="371">
        <f t="shared" si="29"/>
        <v>0</v>
      </c>
    </row>
    <row r="123" spans="1:9" ht="15.6" customHeight="1" x14ac:dyDescent="0.2">
      <c r="A123" s="361"/>
      <c r="B123" s="232"/>
      <c r="C123" s="232"/>
      <c r="D123" s="371">
        <f t="shared" si="24"/>
        <v>0</v>
      </c>
      <c r="E123" s="372">
        <f t="shared" si="25"/>
        <v>0</v>
      </c>
      <c r="F123" s="371">
        <f t="shared" si="26"/>
        <v>0</v>
      </c>
      <c r="G123" s="371">
        <f t="shared" si="27"/>
        <v>0</v>
      </c>
      <c r="H123" s="371">
        <f t="shared" si="28"/>
        <v>0</v>
      </c>
      <c r="I123" s="371">
        <f t="shared" si="29"/>
        <v>0</v>
      </c>
    </row>
    <row r="124" spans="1:9" ht="15.6" customHeight="1" x14ac:dyDescent="0.2">
      <c r="A124" s="361"/>
      <c r="B124" s="232"/>
      <c r="C124" s="232"/>
      <c r="D124" s="371">
        <f t="shared" si="24"/>
        <v>0</v>
      </c>
      <c r="E124" s="372">
        <f t="shared" si="25"/>
        <v>0</v>
      </c>
      <c r="F124" s="371">
        <f t="shared" si="26"/>
        <v>0</v>
      </c>
      <c r="G124" s="371">
        <f t="shared" si="27"/>
        <v>0</v>
      </c>
      <c r="H124" s="371">
        <f t="shared" si="28"/>
        <v>0</v>
      </c>
      <c r="I124" s="371">
        <f t="shared" si="29"/>
        <v>0</v>
      </c>
    </row>
    <row r="125" spans="1:9" ht="15.6" customHeight="1" x14ac:dyDescent="0.2">
      <c r="A125" s="361"/>
      <c r="B125" s="232"/>
      <c r="C125" s="232"/>
      <c r="D125" s="371">
        <f t="shared" si="24"/>
        <v>0</v>
      </c>
      <c r="E125" s="372">
        <f t="shared" si="25"/>
        <v>0</v>
      </c>
      <c r="F125" s="371">
        <f t="shared" si="26"/>
        <v>0</v>
      </c>
      <c r="G125" s="371">
        <f t="shared" si="27"/>
        <v>0</v>
      </c>
      <c r="H125" s="371">
        <f t="shared" si="28"/>
        <v>0</v>
      </c>
      <c r="I125" s="371">
        <f t="shared" si="29"/>
        <v>0</v>
      </c>
    </row>
    <row r="126" spans="1:9" ht="15.6" customHeight="1" x14ac:dyDescent="0.2">
      <c r="A126" s="361"/>
      <c r="B126" s="232"/>
      <c r="C126" s="232"/>
      <c r="D126" s="371">
        <f t="shared" si="24"/>
        <v>0</v>
      </c>
      <c r="E126" s="372">
        <f t="shared" si="25"/>
        <v>0</v>
      </c>
      <c r="F126" s="371">
        <f t="shared" si="26"/>
        <v>0</v>
      </c>
      <c r="G126" s="371">
        <f t="shared" si="27"/>
        <v>0</v>
      </c>
      <c r="H126" s="371">
        <f t="shared" si="28"/>
        <v>0</v>
      </c>
      <c r="I126" s="371">
        <f t="shared" si="29"/>
        <v>0</v>
      </c>
    </row>
    <row r="127" spans="1:9" ht="15.6" customHeight="1" x14ac:dyDescent="0.2">
      <c r="A127" s="361"/>
      <c r="B127" s="232"/>
      <c r="C127" s="232"/>
      <c r="D127" s="371">
        <f t="shared" si="24"/>
        <v>0</v>
      </c>
      <c r="E127" s="372">
        <f t="shared" si="25"/>
        <v>0</v>
      </c>
      <c r="F127" s="371">
        <f t="shared" si="26"/>
        <v>0</v>
      </c>
      <c r="G127" s="371">
        <f t="shared" si="27"/>
        <v>0</v>
      </c>
      <c r="H127" s="371">
        <f t="shared" si="28"/>
        <v>0</v>
      </c>
      <c r="I127" s="371">
        <f t="shared" si="29"/>
        <v>0</v>
      </c>
    </row>
    <row r="128" spans="1:9" ht="15.6" customHeight="1" x14ac:dyDescent="0.2">
      <c r="A128" s="361"/>
      <c r="B128" s="232"/>
      <c r="C128" s="232"/>
      <c r="D128" s="371">
        <f t="shared" si="24"/>
        <v>0</v>
      </c>
      <c r="E128" s="372">
        <f t="shared" si="25"/>
        <v>0</v>
      </c>
      <c r="F128" s="371">
        <f t="shared" si="26"/>
        <v>0</v>
      </c>
      <c r="G128" s="371">
        <f t="shared" si="27"/>
        <v>0</v>
      </c>
      <c r="H128" s="371">
        <f t="shared" si="28"/>
        <v>0</v>
      </c>
      <c r="I128" s="371">
        <f t="shared" si="29"/>
        <v>0</v>
      </c>
    </row>
    <row r="129" spans="1:9" ht="15.6" customHeight="1" x14ac:dyDescent="0.2">
      <c r="A129" s="361"/>
      <c r="B129" s="232"/>
      <c r="C129" s="232"/>
      <c r="D129" s="371">
        <f t="shared" si="24"/>
        <v>0</v>
      </c>
      <c r="E129" s="372">
        <f t="shared" si="25"/>
        <v>0</v>
      </c>
      <c r="F129" s="371">
        <f t="shared" si="26"/>
        <v>0</v>
      </c>
      <c r="G129" s="371">
        <f t="shared" si="27"/>
        <v>0</v>
      </c>
      <c r="H129" s="371">
        <f t="shared" si="28"/>
        <v>0</v>
      </c>
      <c r="I129" s="371">
        <f t="shared" si="29"/>
        <v>0</v>
      </c>
    </row>
    <row r="130" spans="1:9" ht="15.6" customHeight="1" thickBot="1" x14ac:dyDescent="0.25">
      <c r="A130" s="373" t="s">
        <v>514</v>
      </c>
      <c r="B130" s="374"/>
      <c r="C130" s="374"/>
      <c r="D130" s="375">
        <f t="shared" ref="D130" si="30">SUM(D119:D129)</f>
        <v>0</v>
      </c>
      <c r="E130" s="375">
        <f t="shared" ref="E130:I130" si="31">SUM(E119:E129)</f>
        <v>0</v>
      </c>
      <c r="F130" s="375">
        <f t="shared" si="31"/>
        <v>0</v>
      </c>
      <c r="G130" s="375">
        <f t="shared" si="31"/>
        <v>0</v>
      </c>
      <c r="H130" s="375">
        <f t="shared" si="31"/>
        <v>0</v>
      </c>
      <c r="I130" s="375">
        <f t="shared" si="31"/>
        <v>0</v>
      </c>
    </row>
    <row r="131" spans="1:9" ht="15.6" customHeight="1" thickTop="1" x14ac:dyDescent="0.2"/>
    <row r="132" spans="1:9" ht="15.6" customHeight="1" x14ac:dyDescent="0.2"/>
    <row r="133" spans="1:9" ht="15.6" customHeight="1" x14ac:dyDescent="0.25">
      <c r="A133" s="362" t="s">
        <v>807</v>
      </c>
      <c r="B133" s="363"/>
      <c r="C133" s="363"/>
      <c r="D133" s="364"/>
      <c r="E133" s="88"/>
      <c r="F133" s="376"/>
      <c r="G133" s="363"/>
      <c r="H133" s="363"/>
      <c r="I133" s="365"/>
    </row>
    <row r="134" spans="1:9" ht="30.95" customHeight="1" x14ac:dyDescent="0.2">
      <c r="A134" s="18" t="s">
        <v>803</v>
      </c>
      <c r="B134" s="18" t="s">
        <v>790</v>
      </c>
      <c r="C134" s="1424" t="s">
        <v>1876</v>
      </c>
      <c r="D134" s="366" t="s">
        <v>506</v>
      </c>
      <c r="E134" s="18" t="s">
        <v>507</v>
      </c>
      <c r="F134" s="18" t="s">
        <v>508</v>
      </c>
      <c r="G134" s="18" t="s">
        <v>509</v>
      </c>
      <c r="H134" s="18" t="s">
        <v>510</v>
      </c>
      <c r="I134" s="18" t="s">
        <v>511</v>
      </c>
    </row>
    <row r="135" spans="1:9" ht="15.6" customHeight="1" x14ac:dyDescent="0.2">
      <c r="A135" s="361"/>
      <c r="B135" s="353" t="s">
        <v>804</v>
      </c>
      <c r="D135" s="233">
        <f t="shared" ref="D135:D142" si="32">SUM(E135:I135)</f>
        <v>0</v>
      </c>
      <c r="E135" s="333"/>
      <c r="F135" s="232"/>
      <c r="G135" s="232"/>
      <c r="H135" s="232"/>
      <c r="I135" s="333"/>
    </row>
    <row r="136" spans="1:9" ht="15.6" customHeight="1" x14ac:dyDescent="0.2">
      <c r="A136" s="361"/>
      <c r="B136" s="232"/>
      <c r="C136" s="232"/>
      <c r="D136" s="233">
        <f t="shared" si="32"/>
        <v>0</v>
      </c>
      <c r="E136" s="380">
        <f t="shared" ref="E136:E142" si="33">IFERROR(VLOOKUP(B136,$B$29:$I$56,4,0)*C136,0)</f>
        <v>0</v>
      </c>
      <c r="F136" s="381">
        <f t="shared" ref="F136:F142" si="34">IFERROR(VLOOKUP(B136,$B$29:$I$56,5,0)*C136,0)</f>
        <v>0</v>
      </c>
      <c r="G136" s="381">
        <f t="shared" ref="G136:G142" si="35">IFERROR(VLOOKUP(B136,$B$29:$I$56,6,0)*C136,0)</f>
        <v>0</v>
      </c>
      <c r="H136" s="381">
        <f t="shared" ref="H136:H142" si="36">IFERROR(VLOOKUP(B136,$B$29:$I$56,7,0)*C136,0)</f>
        <v>0</v>
      </c>
      <c r="I136" s="381">
        <f t="shared" ref="I136:I142" si="37">IFERROR(VLOOKUP(B136,$B$29:$I$56,8,0)*C136,0)</f>
        <v>0</v>
      </c>
    </row>
    <row r="137" spans="1:9" ht="15.6" customHeight="1" x14ac:dyDescent="0.2">
      <c r="A137" s="361"/>
      <c r="B137" s="232"/>
      <c r="C137" s="232"/>
      <c r="D137" s="233">
        <f t="shared" si="32"/>
        <v>0</v>
      </c>
      <c r="E137" s="380">
        <f t="shared" si="33"/>
        <v>0</v>
      </c>
      <c r="F137" s="381">
        <f t="shared" si="34"/>
        <v>0</v>
      </c>
      <c r="G137" s="381">
        <f t="shared" si="35"/>
        <v>0</v>
      </c>
      <c r="H137" s="381">
        <f t="shared" si="36"/>
        <v>0</v>
      </c>
      <c r="I137" s="381">
        <f t="shared" si="37"/>
        <v>0</v>
      </c>
    </row>
    <row r="138" spans="1:9" ht="15.6" customHeight="1" x14ac:dyDescent="0.2">
      <c r="A138" s="361"/>
      <c r="B138" s="232"/>
      <c r="C138" s="232"/>
      <c r="D138" s="233">
        <f t="shared" si="32"/>
        <v>0</v>
      </c>
      <c r="E138" s="380">
        <f t="shared" si="33"/>
        <v>0</v>
      </c>
      <c r="F138" s="381">
        <f t="shared" si="34"/>
        <v>0</v>
      </c>
      <c r="G138" s="381">
        <f t="shared" si="35"/>
        <v>0</v>
      </c>
      <c r="H138" s="381">
        <f t="shared" si="36"/>
        <v>0</v>
      </c>
      <c r="I138" s="381">
        <f t="shared" si="37"/>
        <v>0</v>
      </c>
    </row>
    <row r="139" spans="1:9" ht="15.6" customHeight="1" x14ac:dyDescent="0.2">
      <c r="A139" s="361"/>
      <c r="B139" s="232"/>
      <c r="C139" s="232"/>
      <c r="D139" s="233">
        <f t="shared" si="32"/>
        <v>0</v>
      </c>
      <c r="E139" s="380">
        <f t="shared" si="33"/>
        <v>0</v>
      </c>
      <c r="F139" s="381">
        <f t="shared" si="34"/>
        <v>0</v>
      </c>
      <c r="G139" s="381">
        <f t="shared" si="35"/>
        <v>0</v>
      </c>
      <c r="H139" s="381">
        <f t="shared" si="36"/>
        <v>0</v>
      </c>
      <c r="I139" s="381">
        <f t="shared" si="37"/>
        <v>0</v>
      </c>
    </row>
    <row r="140" spans="1:9" ht="15.6" customHeight="1" x14ac:dyDescent="0.2">
      <c r="A140" s="361"/>
      <c r="B140" s="232"/>
      <c r="C140" s="232"/>
      <c r="D140" s="233">
        <f t="shared" si="32"/>
        <v>0</v>
      </c>
      <c r="E140" s="380">
        <f t="shared" si="33"/>
        <v>0</v>
      </c>
      <c r="F140" s="381">
        <f t="shared" si="34"/>
        <v>0</v>
      </c>
      <c r="G140" s="381">
        <f t="shared" si="35"/>
        <v>0</v>
      </c>
      <c r="H140" s="381">
        <f t="shared" si="36"/>
        <v>0</v>
      </c>
      <c r="I140" s="381">
        <f t="shared" si="37"/>
        <v>0</v>
      </c>
    </row>
    <row r="141" spans="1:9" ht="15.6" customHeight="1" x14ac:dyDescent="0.2">
      <c r="A141" s="361"/>
      <c r="B141" s="232"/>
      <c r="C141" s="232"/>
      <c r="D141" s="233">
        <f t="shared" si="32"/>
        <v>0</v>
      </c>
      <c r="E141" s="380">
        <f t="shared" si="33"/>
        <v>0</v>
      </c>
      <c r="F141" s="381">
        <f t="shared" si="34"/>
        <v>0</v>
      </c>
      <c r="G141" s="381">
        <f t="shared" si="35"/>
        <v>0</v>
      </c>
      <c r="H141" s="381">
        <f t="shared" si="36"/>
        <v>0</v>
      </c>
      <c r="I141" s="381">
        <f t="shared" si="37"/>
        <v>0</v>
      </c>
    </row>
    <row r="142" spans="1:9" ht="15.6" customHeight="1" x14ac:dyDescent="0.2">
      <c r="A142" s="361"/>
      <c r="B142" s="232"/>
      <c r="C142" s="232"/>
      <c r="D142" s="233">
        <f t="shared" si="32"/>
        <v>0</v>
      </c>
      <c r="E142" s="380">
        <f t="shared" si="33"/>
        <v>0</v>
      </c>
      <c r="F142" s="381">
        <f t="shared" si="34"/>
        <v>0</v>
      </c>
      <c r="G142" s="381">
        <f t="shared" si="35"/>
        <v>0</v>
      </c>
      <c r="H142" s="381">
        <f t="shared" si="36"/>
        <v>0</v>
      </c>
      <c r="I142" s="381">
        <f t="shared" si="37"/>
        <v>0</v>
      </c>
    </row>
    <row r="143" spans="1:9" ht="15.6" customHeight="1" thickBot="1" x14ac:dyDescent="0.25">
      <c r="A143" s="373" t="s">
        <v>514</v>
      </c>
      <c r="B143" s="374"/>
      <c r="C143" s="374"/>
      <c r="D143" s="382">
        <f t="shared" ref="D143" si="38">SUM(D135:D142)</f>
        <v>0</v>
      </c>
      <c r="E143" s="382">
        <f t="shared" ref="E143:I143" si="39">SUM(E135:E142)</f>
        <v>0</v>
      </c>
      <c r="F143" s="382">
        <f t="shared" si="39"/>
        <v>0</v>
      </c>
      <c r="G143" s="382">
        <f t="shared" si="39"/>
        <v>0</v>
      </c>
      <c r="H143" s="382">
        <f t="shared" si="39"/>
        <v>0</v>
      </c>
      <c r="I143" s="382">
        <f t="shared" si="39"/>
        <v>0</v>
      </c>
    </row>
    <row r="144" spans="1:9" ht="15.6" customHeight="1" thickTop="1" x14ac:dyDescent="0.2"/>
    <row r="145" spans="1:9" ht="15.6" customHeight="1" x14ac:dyDescent="0.2"/>
    <row r="146" spans="1:9" ht="15.6" customHeight="1" x14ac:dyDescent="0.25">
      <c r="A146" s="362" t="s">
        <v>808</v>
      </c>
      <c r="B146" s="363"/>
      <c r="C146" s="363"/>
      <c r="D146" s="364"/>
      <c r="E146" s="88"/>
      <c r="F146" s="376"/>
      <c r="G146" s="363"/>
      <c r="H146" s="363"/>
      <c r="I146" s="365"/>
    </row>
    <row r="147" spans="1:9" ht="30.95" customHeight="1" x14ac:dyDescent="0.2">
      <c r="A147" s="18" t="s">
        <v>803</v>
      </c>
      <c r="B147" s="18" t="s">
        <v>790</v>
      </c>
      <c r="C147" s="1424" t="s">
        <v>1876</v>
      </c>
      <c r="D147" s="366" t="s">
        <v>506</v>
      </c>
      <c r="E147" s="18" t="s">
        <v>507</v>
      </c>
      <c r="F147" s="18" t="s">
        <v>508</v>
      </c>
      <c r="G147" s="18" t="s">
        <v>509</v>
      </c>
      <c r="H147" s="18" t="s">
        <v>510</v>
      </c>
      <c r="I147" s="18" t="s">
        <v>511</v>
      </c>
    </row>
    <row r="148" spans="1:9" ht="15.6" customHeight="1" x14ac:dyDescent="0.2">
      <c r="A148" s="361"/>
      <c r="B148" s="353" t="s">
        <v>804</v>
      </c>
      <c r="D148" s="371">
        <f t="shared" ref="D148:D155" si="40">SUM(E148:I148)</f>
        <v>0</v>
      </c>
      <c r="E148" s="378"/>
      <c r="F148" s="379"/>
      <c r="G148" s="379"/>
      <c r="H148" s="379"/>
      <c r="I148" s="378"/>
    </row>
    <row r="149" spans="1:9" ht="15.6" customHeight="1" x14ac:dyDescent="0.2">
      <c r="A149" s="361"/>
      <c r="B149" s="232"/>
      <c r="C149" s="232"/>
      <c r="D149" s="371">
        <f t="shared" si="40"/>
        <v>0</v>
      </c>
      <c r="E149" s="372">
        <f t="shared" ref="E149:E155" si="41">IFERROR(VLOOKUP(B149,$B$29:$I$56,4,0)*C149,0)</f>
        <v>0</v>
      </c>
      <c r="F149" s="371">
        <f t="shared" ref="F149:F155" si="42">IFERROR(VLOOKUP(B149,$B$29:$I$56,5,0)*C149,0)</f>
        <v>0</v>
      </c>
      <c r="G149" s="371">
        <f t="shared" ref="G149:G155" si="43">IFERROR(VLOOKUP(B149,$B$29:$I$56,6,0)*C149,0)</f>
        <v>0</v>
      </c>
      <c r="H149" s="371">
        <f t="shared" ref="H149:H155" si="44">IFERROR(VLOOKUP(B149,$B$29:$I$56,7,0)*C149,0)</f>
        <v>0</v>
      </c>
      <c r="I149" s="371">
        <f t="shared" ref="I149:I155" si="45">IFERROR(VLOOKUP(B149,$B$29:$I$56,8,0)*C149,0)</f>
        <v>0</v>
      </c>
    </row>
    <row r="150" spans="1:9" ht="15.6" customHeight="1" x14ac:dyDescent="0.2">
      <c r="A150" s="361"/>
      <c r="B150" s="232"/>
      <c r="C150" s="232"/>
      <c r="D150" s="371">
        <f t="shared" si="40"/>
        <v>0</v>
      </c>
      <c r="E150" s="372">
        <f t="shared" si="41"/>
        <v>0</v>
      </c>
      <c r="F150" s="371">
        <f t="shared" si="42"/>
        <v>0</v>
      </c>
      <c r="G150" s="371">
        <f t="shared" si="43"/>
        <v>0</v>
      </c>
      <c r="H150" s="371">
        <f t="shared" si="44"/>
        <v>0</v>
      </c>
      <c r="I150" s="371">
        <f t="shared" si="45"/>
        <v>0</v>
      </c>
    </row>
    <row r="151" spans="1:9" ht="15.6" customHeight="1" x14ac:dyDescent="0.2">
      <c r="A151" s="361"/>
      <c r="B151" s="232"/>
      <c r="C151" s="232"/>
      <c r="D151" s="371">
        <f t="shared" si="40"/>
        <v>0</v>
      </c>
      <c r="E151" s="372">
        <f t="shared" si="41"/>
        <v>0</v>
      </c>
      <c r="F151" s="371">
        <f t="shared" si="42"/>
        <v>0</v>
      </c>
      <c r="G151" s="371">
        <f t="shared" si="43"/>
        <v>0</v>
      </c>
      <c r="H151" s="371">
        <f t="shared" si="44"/>
        <v>0</v>
      </c>
      <c r="I151" s="371">
        <f t="shared" si="45"/>
        <v>0</v>
      </c>
    </row>
    <row r="152" spans="1:9" ht="15.6" customHeight="1" x14ac:dyDescent="0.2">
      <c r="A152" s="361"/>
      <c r="B152" s="232"/>
      <c r="C152" s="232"/>
      <c r="D152" s="371">
        <f t="shared" si="40"/>
        <v>0</v>
      </c>
      <c r="E152" s="372">
        <f t="shared" si="41"/>
        <v>0</v>
      </c>
      <c r="F152" s="371">
        <f t="shared" si="42"/>
        <v>0</v>
      </c>
      <c r="G152" s="371">
        <f t="shared" si="43"/>
        <v>0</v>
      </c>
      <c r="H152" s="371">
        <f t="shared" si="44"/>
        <v>0</v>
      </c>
      <c r="I152" s="371">
        <f t="shared" si="45"/>
        <v>0</v>
      </c>
    </row>
    <row r="153" spans="1:9" ht="15.6" customHeight="1" x14ac:dyDescent="0.2">
      <c r="A153" s="361"/>
      <c r="B153" s="232"/>
      <c r="C153" s="232"/>
      <c r="D153" s="371">
        <f t="shared" si="40"/>
        <v>0</v>
      </c>
      <c r="E153" s="372">
        <f t="shared" si="41"/>
        <v>0</v>
      </c>
      <c r="F153" s="371">
        <f t="shared" si="42"/>
        <v>0</v>
      </c>
      <c r="G153" s="371">
        <f t="shared" si="43"/>
        <v>0</v>
      </c>
      <c r="H153" s="371">
        <f t="shared" si="44"/>
        <v>0</v>
      </c>
      <c r="I153" s="371">
        <f t="shared" si="45"/>
        <v>0</v>
      </c>
    </row>
    <row r="154" spans="1:9" ht="15.6" customHeight="1" x14ac:dyDescent="0.2">
      <c r="A154" s="361"/>
      <c r="B154" s="232"/>
      <c r="C154" s="232"/>
      <c r="D154" s="371">
        <f t="shared" si="40"/>
        <v>0</v>
      </c>
      <c r="E154" s="372">
        <f t="shared" si="41"/>
        <v>0</v>
      </c>
      <c r="F154" s="371">
        <f t="shared" si="42"/>
        <v>0</v>
      </c>
      <c r="G154" s="371">
        <f t="shared" si="43"/>
        <v>0</v>
      </c>
      <c r="H154" s="371">
        <f t="shared" si="44"/>
        <v>0</v>
      </c>
      <c r="I154" s="371">
        <f t="shared" si="45"/>
        <v>0</v>
      </c>
    </row>
    <row r="155" spans="1:9" ht="15.6" customHeight="1" x14ac:dyDescent="0.2">
      <c r="A155" s="361"/>
      <c r="B155" s="232"/>
      <c r="C155" s="232"/>
      <c r="D155" s="371">
        <f t="shared" si="40"/>
        <v>0</v>
      </c>
      <c r="E155" s="372">
        <f t="shared" si="41"/>
        <v>0</v>
      </c>
      <c r="F155" s="371">
        <f t="shared" si="42"/>
        <v>0</v>
      </c>
      <c r="G155" s="371">
        <f t="shared" si="43"/>
        <v>0</v>
      </c>
      <c r="H155" s="371">
        <f t="shared" si="44"/>
        <v>0</v>
      </c>
      <c r="I155" s="371">
        <f t="shared" si="45"/>
        <v>0</v>
      </c>
    </row>
    <row r="156" spans="1:9" ht="15.6" customHeight="1" thickBot="1" x14ac:dyDescent="0.25">
      <c r="A156" s="373" t="s">
        <v>514</v>
      </c>
      <c r="B156" s="374"/>
      <c r="C156" s="374"/>
      <c r="D156" s="375">
        <f t="shared" ref="D156" si="46">SUM(D148:D155)</f>
        <v>0</v>
      </c>
      <c r="E156" s="375">
        <f t="shared" ref="E156:I156" si="47">SUM(E148:E155)</f>
        <v>0</v>
      </c>
      <c r="F156" s="375">
        <f t="shared" si="47"/>
        <v>0</v>
      </c>
      <c r="G156" s="375">
        <f t="shared" si="47"/>
        <v>0</v>
      </c>
      <c r="H156" s="375">
        <f t="shared" si="47"/>
        <v>0</v>
      </c>
      <c r="I156" s="375">
        <f t="shared" si="47"/>
        <v>0</v>
      </c>
    </row>
    <row r="157" spans="1:9" ht="15.75" thickTop="1" x14ac:dyDescent="0.2"/>
  </sheetData>
  <sheetProtection algorithmName="SHA-512" hashValue="djrNU20PObihyrA/wswv2QVaAk7ihGfTUJtX6MZ2EFZTMeV8j5PMj010Ty7p2gNF19JqBPRklfTpWAplKHec0g==" saltValue="SE35Rpm5H5xyUtviEJVOTg==" spinCount="100000" sheet="1" objects="1" scenarios="1"/>
  <dataValidations count="1">
    <dataValidation type="list" allowBlank="1" showInputMessage="1" showErrorMessage="1" sqref="B62:B88 B95:B113 B120:B129 B136:B142 B149:B155" xr:uid="{7B417BFB-C279-48AA-A8C9-7D3C8E584B58}">
      <formula1>$B$29:$B$56</formula1>
    </dataValidation>
  </dataValidations>
  <pageMargins left="0.7" right="0.7" top="0.75" bottom="0.75" header="0.3" footer="0.3"/>
  <pageSetup scale="57" fitToHeight="0" orientation="portrait" r:id="rId1"/>
  <rowBreaks count="2" manualBreakCount="2">
    <brk id="57" max="8" man="1"/>
    <brk id="115"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C43195E-95B2-4703-8307-8BEF514C7B63}">
          <x14:formula1>
            <xm:f>'Input List'!$F$3:$F$7</xm:f>
          </x14:formula1>
          <xm:sqref>C35:C56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E1BA4-D75B-4FB5-9950-67048FDEEFD9}">
  <dimension ref="A1:I120"/>
  <sheetViews>
    <sheetView workbookViewId="0"/>
  </sheetViews>
  <sheetFormatPr defaultColWidth="9" defaultRowHeight="15" x14ac:dyDescent="0.2"/>
  <cols>
    <col min="1" max="1" width="34.375" style="27" customWidth="1"/>
    <col min="2" max="9" width="13.625" style="27" customWidth="1"/>
    <col min="10" max="16384" width="9" style="27"/>
  </cols>
  <sheetData>
    <row r="1" spans="1:9" ht="15.6" customHeight="1" x14ac:dyDescent="0.25">
      <c r="A1" s="383" t="s">
        <v>809</v>
      </c>
      <c r="B1" s="384"/>
      <c r="C1" s="385"/>
      <c r="D1" s="1425"/>
      <c r="E1" s="1425"/>
      <c r="F1" s="386"/>
      <c r="G1" s="387"/>
      <c r="H1" s="388"/>
      <c r="I1" s="388"/>
    </row>
    <row r="2" spans="1:9" ht="13.35" customHeight="1" x14ac:dyDescent="0.25">
      <c r="A2" s="5" t="s">
        <v>2</v>
      </c>
      <c r="B2" s="389"/>
      <c r="C2" s="386"/>
      <c r="D2" s="390" t="s">
        <v>3</v>
      </c>
      <c r="E2" s="391"/>
      <c r="F2" s="391"/>
      <c r="G2" s="392"/>
      <c r="H2" s="388"/>
      <c r="I2" s="388"/>
    </row>
    <row r="3" spans="1:9" ht="13.35" customHeight="1" x14ac:dyDescent="0.25">
      <c r="A3" s="5" t="s">
        <v>1893</v>
      </c>
      <c r="B3" s="385"/>
      <c r="C3" s="393"/>
      <c r="D3" s="394">
        <f>+'Sch A'!$A$6</f>
        <v>0</v>
      </c>
      <c r="E3" s="395"/>
      <c r="F3" s="395"/>
      <c r="G3" s="396"/>
      <c r="H3" s="388"/>
      <c r="I3" s="388"/>
    </row>
    <row r="4" spans="1:9" ht="13.35" customHeight="1" x14ac:dyDescent="0.25">
      <c r="A4" s="393"/>
      <c r="B4" s="397"/>
      <c r="C4" s="387"/>
      <c r="D4" s="398" t="s">
        <v>4</v>
      </c>
      <c r="E4" s="393"/>
      <c r="F4" s="393"/>
      <c r="G4" s="399"/>
      <c r="H4" s="388"/>
      <c r="I4" s="388"/>
    </row>
    <row r="5" spans="1:9" ht="13.35" customHeight="1" x14ac:dyDescent="0.25">
      <c r="A5" s="387"/>
      <c r="B5" s="397"/>
      <c r="C5" s="387"/>
      <c r="D5" s="400" t="s">
        <v>5</v>
      </c>
      <c r="E5" s="401">
        <f>+'Sch A'!$F$12</f>
        <v>0</v>
      </c>
      <c r="F5" s="400" t="s">
        <v>6</v>
      </c>
      <c r="G5" s="401">
        <f>+'Sch A'!$H$12</f>
        <v>0</v>
      </c>
      <c r="H5" s="388"/>
      <c r="I5" s="388"/>
    </row>
    <row r="6" spans="1:9" ht="13.35" customHeight="1" x14ac:dyDescent="0.25">
      <c r="A6" s="386"/>
      <c r="B6" s="387"/>
      <c r="C6" s="387"/>
      <c r="D6" s="387"/>
      <c r="E6" s="387"/>
      <c r="F6" s="387"/>
      <c r="G6" s="387"/>
      <c r="H6" s="388"/>
      <c r="I6" s="388"/>
    </row>
    <row r="7" spans="1:9" ht="15" customHeight="1" x14ac:dyDescent="0.25">
      <c r="A7" s="402" t="s">
        <v>771</v>
      </c>
      <c r="B7" s="403" t="s">
        <v>742</v>
      </c>
      <c r="C7" s="404"/>
      <c r="D7" s="404"/>
      <c r="E7" s="404"/>
      <c r="F7" s="404"/>
      <c r="G7" s="405"/>
      <c r="H7" s="388"/>
      <c r="I7" s="388"/>
    </row>
    <row r="8" spans="1:9" ht="15" customHeight="1" x14ac:dyDescent="0.25">
      <c r="A8" s="406" t="s">
        <v>810</v>
      </c>
      <c r="B8" s="407"/>
      <c r="C8" s="408"/>
      <c r="D8" s="408"/>
      <c r="E8" s="408"/>
      <c r="F8" s="408"/>
      <c r="G8" s="409"/>
      <c r="H8" s="388"/>
      <c r="I8" s="388"/>
    </row>
    <row r="9" spans="1:9" ht="15.75" x14ac:dyDescent="0.25">
      <c r="A9" s="410"/>
      <c r="B9" s="411" t="s">
        <v>506</v>
      </c>
      <c r="C9" s="326" t="s">
        <v>507</v>
      </c>
      <c r="D9" s="412" t="s">
        <v>508</v>
      </c>
      <c r="E9" s="328" t="s">
        <v>509</v>
      </c>
      <c r="F9" s="329" t="s">
        <v>510</v>
      </c>
      <c r="G9" s="1535" t="s">
        <v>511</v>
      </c>
      <c r="H9" s="1530"/>
      <c r="I9" s="388"/>
    </row>
    <row r="10" spans="1:9" ht="15" customHeight="1" x14ac:dyDescent="0.25">
      <c r="A10" s="414" t="s">
        <v>812</v>
      </c>
      <c r="B10" s="415"/>
      <c r="C10" s="416"/>
      <c r="D10" s="416"/>
      <c r="E10" s="416"/>
      <c r="F10" s="416"/>
      <c r="G10" s="1533"/>
      <c r="H10" s="1531"/>
      <c r="I10" s="388"/>
    </row>
    <row r="11" spans="1:9" ht="15" customHeight="1" x14ac:dyDescent="0.35">
      <c r="A11" s="418" t="s">
        <v>813</v>
      </c>
      <c r="B11" s="419">
        <f t="shared" ref="B11:B15" si="0">SUM(C11:G11)</f>
        <v>0</v>
      </c>
      <c r="C11" s="419">
        <f>E67</f>
        <v>0</v>
      </c>
      <c r="D11" s="419">
        <f t="shared" ref="D11:G11" si="1">F67</f>
        <v>0</v>
      </c>
      <c r="E11" s="419">
        <f t="shared" si="1"/>
        <v>0</v>
      </c>
      <c r="F11" s="419">
        <f t="shared" si="1"/>
        <v>0</v>
      </c>
      <c r="G11" s="1534">
        <f t="shared" si="1"/>
        <v>0</v>
      </c>
      <c r="H11" s="1532"/>
      <c r="I11" s="388"/>
    </row>
    <row r="12" spans="1:9" ht="15" customHeight="1" x14ac:dyDescent="0.35">
      <c r="A12" s="418" t="s">
        <v>814</v>
      </c>
      <c r="B12" s="419">
        <f t="shared" si="0"/>
        <v>0</v>
      </c>
      <c r="C12" s="419">
        <f>E80</f>
        <v>0</v>
      </c>
      <c r="D12" s="419">
        <f t="shared" ref="D12:G12" si="2">F80</f>
        <v>0</v>
      </c>
      <c r="E12" s="419">
        <f t="shared" si="2"/>
        <v>0</v>
      </c>
      <c r="F12" s="419">
        <f t="shared" si="2"/>
        <v>0</v>
      </c>
      <c r="G12" s="1534">
        <f t="shared" si="2"/>
        <v>0</v>
      </c>
      <c r="H12" s="1532"/>
      <c r="I12" s="388"/>
    </row>
    <row r="13" spans="1:9" ht="15" customHeight="1" x14ac:dyDescent="0.35">
      <c r="A13" s="418" t="s">
        <v>815</v>
      </c>
      <c r="B13" s="419">
        <f t="shared" si="0"/>
        <v>0</v>
      </c>
      <c r="C13" s="419">
        <f>E93</f>
        <v>0</v>
      </c>
      <c r="D13" s="419">
        <f>F93</f>
        <v>0</v>
      </c>
      <c r="E13" s="419">
        <f>G93</f>
        <v>0</v>
      </c>
      <c r="F13" s="419">
        <f>H93</f>
        <v>0</v>
      </c>
      <c r="G13" s="1534">
        <f>I93</f>
        <v>0</v>
      </c>
      <c r="H13" s="1532"/>
      <c r="I13" s="388"/>
    </row>
    <row r="14" spans="1:9" ht="15" customHeight="1" x14ac:dyDescent="0.35">
      <c r="A14" s="418" t="s">
        <v>816</v>
      </c>
      <c r="B14" s="419">
        <f t="shared" si="0"/>
        <v>0</v>
      </c>
      <c r="C14" s="419">
        <f>E106</f>
        <v>0</v>
      </c>
      <c r="D14" s="419">
        <f t="shared" ref="D14:G14" si="3">F106</f>
        <v>0</v>
      </c>
      <c r="E14" s="419">
        <f t="shared" si="3"/>
        <v>0</v>
      </c>
      <c r="F14" s="419">
        <f t="shared" si="3"/>
        <v>0</v>
      </c>
      <c r="G14" s="1534">
        <f t="shared" si="3"/>
        <v>0</v>
      </c>
      <c r="H14" s="1532"/>
      <c r="I14" s="388"/>
    </row>
    <row r="15" spans="1:9" ht="15" customHeight="1" x14ac:dyDescent="0.35">
      <c r="A15" s="418" t="s">
        <v>817</v>
      </c>
      <c r="B15" s="419">
        <f t="shared" si="0"/>
        <v>0</v>
      </c>
      <c r="C15" s="419">
        <f>E119</f>
        <v>0</v>
      </c>
      <c r="D15" s="419">
        <f t="shared" ref="D15:G15" si="4">F119</f>
        <v>0</v>
      </c>
      <c r="E15" s="419">
        <f t="shared" si="4"/>
        <v>0</v>
      </c>
      <c r="F15" s="419">
        <f t="shared" si="4"/>
        <v>0</v>
      </c>
      <c r="G15" s="1534">
        <f t="shared" si="4"/>
        <v>0</v>
      </c>
      <c r="H15" s="1532"/>
      <c r="I15" s="388"/>
    </row>
    <row r="16" spans="1:9" ht="15" customHeight="1" x14ac:dyDescent="0.25">
      <c r="A16" s="421" t="s">
        <v>818</v>
      </c>
      <c r="B16" s="419">
        <f>SUM(C16:G16)</f>
        <v>0</v>
      </c>
      <c r="C16" s="419">
        <f>SUM(C11:C15)</f>
        <v>0</v>
      </c>
      <c r="D16" s="419">
        <f>SUM(D11:D15)</f>
        <v>0</v>
      </c>
      <c r="E16" s="419">
        <f>SUM(E11:E15)</f>
        <v>0</v>
      </c>
      <c r="F16" s="419">
        <f>SUM(F11:F15)</f>
        <v>0</v>
      </c>
      <c r="G16" s="1534">
        <f>SUM(G11:G15)</f>
        <v>0</v>
      </c>
      <c r="H16" s="1532"/>
      <c r="I16" s="388"/>
    </row>
    <row r="17" spans="1:9" ht="15" customHeight="1" x14ac:dyDescent="0.25">
      <c r="A17" s="423"/>
      <c r="B17" s="424"/>
      <c r="C17" s="424"/>
      <c r="D17" s="424"/>
      <c r="E17" s="424"/>
      <c r="F17" s="424"/>
      <c r="G17" s="424"/>
      <c r="H17" s="388"/>
      <c r="I17" s="388"/>
    </row>
    <row r="18" spans="1:9" ht="15" customHeight="1" x14ac:dyDescent="0.25">
      <c r="A18" s="347" t="s">
        <v>788</v>
      </c>
      <c r="B18" s="425"/>
      <c r="C18" s="425"/>
      <c r="D18" s="426"/>
      <c r="E18" s="426"/>
      <c r="F18" s="427"/>
      <c r="G18" s="425"/>
      <c r="H18" s="425"/>
      <c r="I18" s="428"/>
    </row>
    <row r="19" spans="1:9" ht="26.1" customHeight="1" x14ac:dyDescent="0.2">
      <c r="A19" s="429" t="s">
        <v>789</v>
      </c>
      <c r="B19" s="18" t="s">
        <v>790</v>
      </c>
      <c r="C19" s="1427" t="s">
        <v>1892</v>
      </c>
      <c r="D19" s="366" t="s">
        <v>506</v>
      </c>
      <c r="E19" s="18" t="s">
        <v>507</v>
      </c>
      <c r="F19" s="18" t="s">
        <v>508</v>
      </c>
      <c r="G19" s="18" t="s">
        <v>509</v>
      </c>
      <c r="H19" s="18" t="s">
        <v>510</v>
      </c>
      <c r="I19" s="18" t="s">
        <v>511</v>
      </c>
    </row>
    <row r="20" spans="1:9" ht="15" customHeight="1" x14ac:dyDescent="0.2">
      <c r="A20" s="430"/>
      <c r="B20" s="431"/>
      <c r="C20" s="431"/>
      <c r="D20" s="356">
        <f t="shared" ref="D20:D39" si="5">SUM(E20:I20)</f>
        <v>0</v>
      </c>
      <c r="E20" s="358"/>
      <c r="F20" s="359"/>
      <c r="G20" s="359"/>
      <c r="H20" s="359"/>
      <c r="I20" s="432"/>
    </row>
    <row r="21" spans="1:9" ht="15" customHeight="1" x14ac:dyDescent="0.2">
      <c r="A21" s="430"/>
      <c r="B21" s="431"/>
      <c r="C21" s="431"/>
      <c r="D21" s="356">
        <f t="shared" si="5"/>
        <v>0</v>
      </c>
      <c r="E21" s="358"/>
      <c r="F21" s="359"/>
      <c r="G21" s="359"/>
      <c r="H21" s="359"/>
      <c r="I21" s="432"/>
    </row>
    <row r="22" spans="1:9" ht="15" customHeight="1" x14ac:dyDescent="0.2">
      <c r="A22" s="430"/>
      <c r="B22" s="431"/>
      <c r="C22" s="431"/>
      <c r="D22" s="356">
        <f t="shared" si="5"/>
        <v>0</v>
      </c>
      <c r="E22" s="358"/>
      <c r="F22" s="359"/>
      <c r="G22" s="359"/>
      <c r="H22" s="359"/>
      <c r="I22" s="432"/>
    </row>
    <row r="23" spans="1:9" ht="15" customHeight="1" x14ac:dyDescent="0.2">
      <c r="A23" s="430"/>
      <c r="B23" s="431"/>
      <c r="C23" s="431"/>
      <c r="D23" s="356">
        <f t="shared" si="5"/>
        <v>0</v>
      </c>
      <c r="E23" s="358"/>
      <c r="F23" s="359"/>
      <c r="G23" s="359"/>
      <c r="H23" s="359"/>
      <c r="I23" s="432"/>
    </row>
    <row r="24" spans="1:9" ht="15" customHeight="1" x14ac:dyDescent="0.2">
      <c r="A24" s="430"/>
      <c r="B24" s="431"/>
      <c r="C24" s="431"/>
      <c r="D24" s="356">
        <f t="shared" si="5"/>
        <v>0</v>
      </c>
      <c r="E24" s="358"/>
      <c r="F24" s="359"/>
      <c r="G24" s="359"/>
      <c r="H24" s="359"/>
      <c r="I24" s="432"/>
    </row>
    <row r="25" spans="1:9" ht="15" customHeight="1" x14ac:dyDescent="0.2">
      <c r="A25" s="430"/>
      <c r="B25" s="431"/>
      <c r="C25" s="431"/>
      <c r="D25" s="356">
        <f t="shared" si="5"/>
        <v>0</v>
      </c>
      <c r="E25" s="358"/>
      <c r="F25" s="359"/>
      <c r="G25" s="359"/>
      <c r="H25" s="359"/>
      <c r="I25" s="432"/>
    </row>
    <row r="26" spans="1:9" ht="15" customHeight="1" x14ac:dyDescent="0.2">
      <c r="A26" s="430"/>
      <c r="B26" s="431"/>
      <c r="C26" s="431"/>
      <c r="D26" s="356">
        <f t="shared" si="5"/>
        <v>0</v>
      </c>
      <c r="E26" s="358"/>
      <c r="F26" s="359"/>
      <c r="G26" s="359"/>
      <c r="H26" s="359"/>
      <c r="I26" s="432"/>
    </row>
    <row r="27" spans="1:9" ht="15" customHeight="1" x14ac:dyDescent="0.2">
      <c r="A27" s="430"/>
      <c r="B27" s="431"/>
      <c r="C27" s="431"/>
      <c r="D27" s="356">
        <f t="shared" si="5"/>
        <v>0</v>
      </c>
      <c r="E27" s="358"/>
      <c r="F27" s="359"/>
      <c r="G27" s="359"/>
      <c r="H27" s="359"/>
      <c r="I27" s="432"/>
    </row>
    <row r="28" spans="1:9" ht="15" customHeight="1" x14ac:dyDescent="0.2">
      <c r="A28" s="430"/>
      <c r="B28" s="431"/>
      <c r="C28" s="431"/>
      <c r="D28" s="356">
        <f t="shared" si="5"/>
        <v>0</v>
      </c>
      <c r="E28" s="358"/>
      <c r="F28" s="359"/>
      <c r="G28" s="359"/>
      <c r="H28" s="359"/>
      <c r="I28" s="432"/>
    </row>
    <row r="29" spans="1:9" ht="15" customHeight="1" x14ac:dyDescent="0.2">
      <c r="A29" s="430"/>
      <c r="B29" s="431"/>
      <c r="C29" s="431"/>
      <c r="D29" s="356">
        <f t="shared" si="5"/>
        <v>0</v>
      </c>
      <c r="E29" s="358"/>
      <c r="F29" s="359"/>
      <c r="G29" s="359"/>
      <c r="H29" s="359"/>
      <c r="I29" s="432"/>
    </row>
    <row r="30" spans="1:9" ht="15" customHeight="1" x14ac:dyDescent="0.2">
      <c r="A30" s="430"/>
      <c r="B30" s="431"/>
      <c r="C30" s="431"/>
      <c r="D30" s="356">
        <f t="shared" si="5"/>
        <v>0</v>
      </c>
      <c r="E30" s="358"/>
      <c r="F30" s="359"/>
      <c r="G30" s="359"/>
      <c r="H30" s="359"/>
      <c r="I30" s="432"/>
    </row>
    <row r="31" spans="1:9" ht="15" customHeight="1" x14ac:dyDescent="0.2">
      <c r="A31" s="430"/>
      <c r="B31" s="431"/>
      <c r="C31" s="431"/>
      <c r="D31" s="356">
        <f t="shared" si="5"/>
        <v>0</v>
      </c>
      <c r="E31" s="358"/>
      <c r="F31" s="359"/>
      <c r="G31" s="359"/>
      <c r="H31" s="359"/>
      <c r="I31" s="432"/>
    </row>
    <row r="32" spans="1:9" ht="15" customHeight="1" x14ac:dyDescent="0.2">
      <c r="A32" s="430"/>
      <c r="B32" s="431"/>
      <c r="C32" s="431"/>
      <c r="D32" s="356">
        <f t="shared" si="5"/>
        <v>0</v>
      </c>
      <c r="E32" s="358"/>
      <c r="F32" s="359"/>
      <c r="G32" s="359"/>
      <c r="H32" s="359"/>
      <c r="I32" s="432"/>
    </row>
    <row r="33" spans="1:9" ht="15" customHeight="1" x14ac:dyDescent="0.2">
      <c r="A33" s="430"/>
      <c r="B33" s="431"/>
      <c r="C33" s="431"/>
      <c r="D33" s="356">
        <f t="shared" si="5"/>
        <v>0</v>
      </c>
      <c r="E33" s="358"/>
      <c r="F33" s="359"/>
      <c r="G33" s="359"/>
      <c r="H33" s="359"/>
      <c r="I33" s="432"/>
    </row>
    <row r="34" spans="1:9" ht="15" customHeight="1" x14ac:dyDescent="0.2">
      <c r="A34" s="430"/>
      <c r="B34" s="431"/>
      <c r="C34" s="431"/>
      <c r="D34" s="356">
        <f t="shared" si="5"/>
        <v>0</v>
      </c>
      <c r="E34" s="358"/>
      <c r="F34" s="359"/>
      <c r="G34" s="359"/>
      <c r="H34" s="359"/>
      <c r="I34" s="432"/>
    </row>
    <row r="35" spans="1:9" ht="15" customHeight="1" x14ac:dyDescent="0.2">
      <c r="A35" s="430"/>
      <c r="B35" s="431"/>
      <c r="C35" s="431"/>
      <c r="D35" s="356">
        <f t="shared" si="5"/>
        <v>0</v>
      </c>
      <c r="E35" s="358"/>
      <c r="F35" s="359"/>
      <c r="G35" s="359"/>
      <c r="H35" s="359"/>
      <c r="I35" s="432"/>
    </row>
    <row r="36" spans="1:9" ht="15" customHeight="1" x14ac:dyDescent="0.2">
      <c r="A36" s="430"/>
      <c r="B36" s="431"/>
      <c r="C36" s="431"/>
      <c r="D36" s="356">
        <f t="shared" si="5"/>
        <v>0</v>
      </c>
      <c r="E36" s="358"/>
      <c r="F36" s="359"/>
      <c r="G36" s="359"/>
      <c r="H36" s="359"/>
      <c r="I36" s="432"/>
    </row>
    <row r="37" spans="1:9" ht="15" customHeight="1" x14ac:dyDescent="0.2">
      <c r="A37" s="430"/>
      <c r="B37" s="431"/>
      <c r="C37" s="431"/>
      <c r="D37" s="356">
        <f t="shared" si="5"/>
        <v>0</v>
      </c>
      <c r="E37" s="358"/>
      <c r="F37" s="359"/>
      <c r="G37" s="359"/>
      <c r="H37" s="359"/>
      <c r="I37" s="432"/>
    </row>
    <row r="38" spans="1:9" ht="15" customHeight="1" x14ac:dyDescent="0.2">
      <c r="A38" s="430"/>
      <c r="B38" s="431"/>
      <c r="C38" s="431"/>
      <c r="D38" s="356">
        <f t="shared" si="5"/>
        <v>0</v>
      </c>
      <c r="E38" s="358"/>
      <c r="F38" s="359"/>
      <c r="G38" s="359"/>
      <c r="H38" s="359"/>
      <c r="I38" s="432"/>
    </row>
    <row r="39" spans="1:9" ht="15" customHeight="1" x14ac:dyDescent="0.2">
      <c r="A39" s="430"/>
      <c r="B39" s="431"/>
      <c r="C39" s="431"/>
      <c r="D39" s="356">
        <f t="shared" si="5"/>
        <v>0</v>
      </c>
      <c r="E39" s="358"/>
      <c r="F39" s="359"/>
      <c r="G39" s="359"/>
      <c r="H39" s="359"/>
      <c r="I39" s="432"/>
    </row>
    <row r="40" spans="1:9" ht="15" customHeight="1" x14ac:dyDescent="0.25">
      <c r="A40" s="388"/>
      <c r="B40" s="388"/>
      <c r="C40" s="388"/>
      <c r="D40" s="388"/>
      <c r="E40" s="388"/>
      <c r="F40" s="388"/>
      <c r="G40" s="388"/>
      <c r="H40" s="388"/>
      <c r="I40" s="388"/>
    </row>
    <row r="41" spans="1:9" ht="15" customHeight="1" x14ac:dyDescent="0.25">
      <c r="A41" s="388"/>
      <c r="B41" s="388"/>
      <c r="C41" s="388"/>
      <c r="D41" s="388"/>
      <c r="E41" s="388"/>
      <c r="F41" s="388"/>
      <c r="G41" s="388"/>
      <c r="H41" s="388"/>
      <c r="I41" s="388"/>
    </row>
    <row r="42" spans="1:9" ht="15" customHeight="1" x14ac:dyDescent="0.25">
      <c r="A42" s="433" t="s">
        <v>740</v>
      </c>
      <c r="B42" s="425"/>
      <c r="C42" s="425"/>
      <c r="D42" s="426"/>
      <c r="E42" s="426"/>
      <c r="F42" s="427"/>
      <c r="G42" s="425"/>
      <c r="H42" s="425"/>
      <c r="I42" s="428"/>
    </row>
    <row r="43" spans="1:9" ht="26.1" customHeight="1" x14ac:dyDescent="0.2">
      <c r="A43" s="18" t="s">
        <v>803</v>
      </c>
      <c r="B43" s="18" t="s">
        <v>790</v>
      </c>
      <c r="C43" s="1424" t="s">
        <v>1876</v>
      </c>
      <c r="D43" s="366" t="s">
        <v>506</v>
      </c>
      <c r="E43" s="18" t="s">
        <v>507</v>
      </c>
      <c r="F43" s="18" t="s">
        <v>508</v>
      </c>
      <c r="G43" s="18" t="s">
        <v>509</v>
      </c>
      <c r="H43" s="18" t="s">
        <v>510</v>
      </c>
      <c r="I43" s="18" t="s">
        <v>511</v>
      </c>
    </row>
    <row r="44" spans="1:9" ht="15" customHeight="1" x14ac:dyDescent="0.25">
      <c r="A44" s="430"/>
      <c r="B44" s="434" t="s">
        <v>804</v>
      </c>
      <c r="C44" s="435"/>
      <c r="D44" s="419">
        <f t="shared" ref="D44:D66" si="6">SUM(E44:I44)</f>
        <v>0</v>
      </c>
      <c r="E44" s="436"/>
      <c r="F44" s="431"/>
      <c r="G44" s="431"/>
      <c r="H44" s="431"/>
      <c r="I44" s="437"/>
    </row>
    <row r="45" spans="1:9" ht="15" customHeight="1" x14ac:dyDescent="0.2">
      <c r="A45" s="430"/>
      <c r="B45" s="431"/>
      <c r="C45" s="431"/>
      <c r="D45" s="419">
        <f t="shared" si="6"/>
        <v>0</v>
      </c>
      <c r="E45" s="438">
        <f>IFERROR(VLOOKUP(B45,$B$20:$I$39,4,0)*C45,0)</f>
        <v>0</v>
      </c>
      <c r="F45" s="438">
        <f>IFERROR(VLOOKUP(B45,$B$20:$I$39,5,0)*C45,0)</f>
        <v>0</v>
      </c>
      <c r="G45" s="438">
        <f>IFERROR(VLOOKUP(B45,$B$20:$I$39,6,0)*C45,0)</f>
        <v>0</v>
      </c>
      <c r="H45" s="438">
        <f>IFERROR(VLOOKUP(B45,$B$20:$I$39,7,0)*C45,0)</f>
        <v>0</v>
      </c>
      <c r="I45" s="438">
        <f>IFERROR(VLOOKUP(B45,$B$20:$I$39,8,0)*C45,0)</f>
        <v>0</v>
      </c>
    </row>
    <row r="46" spans="1:9" ht="15" customHeight="1" x14ac:dyDescent="0.2">
      <c r="A46" s="430"/>
      <c r="B46" s="431"/>
      <c r="C46" s="431"/>
      <c r="D46" s="419">
        <f t="shared" si="6"/>
        <v>0</v>
      </c>
      <c r="E46" s="438">
        <f t="shared" ref="E46:E66" si="7">IFERROR(VLOOKUP(B46,$B$20:$I$39,4,0)*C46,0)</f>
        <v>0</v>
      </c>
      <c r="F46" s="438">
        <f t="shared" ref="F46:F66" si="8">IFERROR(VLOOKUP(B46,$B$20:$I$39,5,0)*C46,0)</f>
        <v>0</v>
      </c>
      <c r="G46" s="438">
        <f t="shared" ref="G46:G66" si="9">IFERROR(VLOOKUP(B46,$B$20:$I$39,6,0)*C46,0)</f>
        <v>0</v>
      </c>
      <c r="H46" s="438">
        <f t="shared" ref="H46:H66" si="10">IFERROR(VLOOKUP(B46,$B$20:$I$39,7,0)*C46,0)</f>
        <v>0</v>
      </c>
      <c r="I46" s="438">
        <f t="shared" ref="I46:I66" si="11">IFERROR(VLOOKUP(B46,$B$20:$I$39,8,0)*C46,0)</f>
        <v>0</v>
      </c>
    </row>
    <row r="47" spans="1:9" ht="15" customHeight="1" x14ac:dyDescent="0.2">
      <c r="A47" s="430"/>
      <c r="B47" s="431"/>
      <c r="C47" s="431"/>
      <c r="D47" s="419">
        <f t="shared" si="6"/>
        <v>0</v>
      </c>
      <c r="E47" s="438">
        <f t="shared" si="7"/>
        <v>0</v>
      </c>
      <c r="F47" s="438">
        <f t="shared" si="8"/>
        <v>0</v>
      </c>
      <c r="G47" s="438">
        <f t="shared" si="9"/>
        <v>0</v>
      </c>
      <c r="H47" s="438">
        <f t="shared" si="10"/>
        <v>0</v>
      </c>
      <c r="I47" s="438">
        <f t="shared" si="11"/>
        <v>0</v>
      </c>
    </row>
    <row r="48" spans="1:9" ht="15" customHeight="1" x14ac:dyDescent="0.2">
      <c r="A48" s="430"/>
      <c r="B48" s="431"/>
      <c r="C48" s="431"/>
      <c r="D48" s="419">
        <f t="shared" si="6"/>
        <v>0</v>
      </c>
      <c r="E48" s="438">
        <f t="shared" si="7"/>
        <v>0</v>
      </c>
      <c r="F48" s="438">
        <f t="shared" si="8"/>
        <v>0</v>
      </c>
      <c r="G48" s="438">
        <f t="shared" si="9"/>
        <v>0</v>
      </c>
      <c r="H48" s="438">
        <f t="shared" si="10"/>
        <v>0</v>
      </c>
      <c r="I48" s="438">
        <f t="shared" si="11"/>
        <v>0</v>
      </c>
    </row>
    <row r="49" spans="1:9" ht="15" customHeight="1" x14ac:dyDescent="0.2">
      <c r="A49" s="430"/>
      <c r="B49" s="431"/>
      <c r="C49" s="431"/>
      <c r="D49" s="419">
        <f t="shared" si="6"/>
        <v>0</v>
      </c>
      <c r="E49" s="438">
        <f t="shared" si="7"/>
        <v>0</v>
      </c>
      <c r="F49" s="438">
        <f t="shared" si="8"/>
        <v>0</v>
      </c>
      <c r="G49" s="438">
        <f t="shared" si="9"/>
        <v>0</v>
      </c>
      <c r="H49" s="438">
        <f t="shared" si="10"/>
        <v>0</v>
      </c>
      <c r="I49" s="438">
        <f t="shared" si="11"/>
        <v>0</v>
      </c>
    </row>
    <row r="50" spans="1:9" ht="15" customHeight="1" x14ac:dyDescent="0.2">
      <c r="A50" s="430"/>
      <c r="B50" s="431"/>
      <c r="C50" s="431"/>
      <c r="D50" s="419">
        <f t="shared" si="6"/>
        <v>0</v>
      </c>
      <c r="E50" s="438">
        <f t="shared" si="7"/>
        <v>0</v>
      </c>
      <c r="F50" s="438">
        <f t="shared" si="8"/>
        <v>0</v>
      </c>
      <c r="G50" s="438">
        <f t="shared" si="9"/>
        <v>0</v>
      </c>
      <c r="H50" s="438">
        <f t="shared" si="10"/>
        <v>0</v>
      </c>
      <c r="I50" s="438">
        <f t="shared" si="11"/>
        <v>0</v>
      </c>
    </row>
    <row r="51" spans="1:9" ht="15" customHeight="1" x14ac:dyDescent="0.2">
      <c r="A51" s="430"/>
      <c r="B51" s="431"/>
      <c r="C51" s="431"/>
      <c r="D51" s="419">
        <f t="shared" si="6"/>
        <v>0</v>
      </c>
      <c r="E51" s="438">
        <f t="shared" si="7"/>
        <v>0</v>
      </c>
      <c r="F51" s="438">
        <f t="shared" si="8"/>
        <v>0</v>
      </c>
      <c r="G51" s="438">
        <f t="shared" si="9"/>
        <v>0</v>
      </c>
      <c r="H51" s="438">
        <f t="shared" si="10"/>
        <v>0</v>
      </c>
      <c r="I51" s="438">
        <f t="shared" si="11"/>
        <v>0</v>
      </c>
    </row>
    <row r="52" spans="1:9" ht="15" customHeight="1" x14ac:dyDescent="0.2">
      <c r="A52" s="430"/>
      <c r="B52" s="431"/>
      <c r="C52" s="431"/>
      <c r="D52" s="419">
        <f t="shared" si="6"/>
        <v>0</v>
      </c>
      <c r="E52" s="438">
        <f t="shared" si="7"/>
        <v>0</v>
      </c>
      <c r="F52" s="438">
        <f t="shared" si="8"/>
        <v>0</v>
      </c>
      <c r="G52" s="438">
        <f t="shared" si="9"/>
        <v>0</v>
      </c>
      <c r="H52" s="438">
        <f t="shared" si="10"/>
        <v>0</v>
      </c>
      <c r="I52" s="438">
        <f t="shared" si="11"/>
        <v>0</v>
      </c>
    </row>
    <row r="53" spans="1:9" ht="15" customHeight="1" x14ac:dyDescent="0.2">
      <c r="A53" s="430"/>
      <c r="B53" s="431"/>
      <c r="C53" s="431"/>
      <c r="D53" s="419">
        <f t="shared" si="6"/>
        <v>0</v>
      </c>
      <c r="E53" s="438">
        <f t="shared" si="7"/>
        <v>0</v>
      </c>
      <c r="F53" s="438">
        <f t="shared" si="8"/>
        <v>0</v>
      </c>
      <c r="G53" s="438">
        <f t="shared" si="9"/>
        <v>0</v>
      </c>
      <c r="H53" s="438">
        <f t="shared" si="10"/>
        <v>0</v>
      </c>
      <c r="I53" s="438">
        <f t="shared" si="11"/>
        <v>0</v>
      </c>
    </row>
    <row r="54" spans="1:9" ht="15" customHeight="1" x14ac:dyDescent="0.2">
      <c r="A54" s="430"/>
      <c r="B54" s="431"/>
      <c r="C54" s="431"/>
      <c r="D54" s="419">
        <f t="shared" si="6"/>
        <v>0</v>
      </c>
      <c r="E54" s="438">
        <f t="shared" si="7"/>
        <v>0</v>
      </c>
      <c r="F54" s="438">
        <f t="shared" si="8"/>
        <v>0</v>
      </c>
      <c r="G54" s="438">
        <f t="shared" si="9"/>
        <v>0</v>
      </c>
      <c r="H54" s="438">
        <f t="shared" si="10"/>
        <v>0</v>
      </c>
      <c r="I54" s="438">
        <f t="shared" si="11"/>
        <v>0</v>
      </c>
    </row>
    <row r="55" spans="1:9" ht="15" customHeight="1" x14ac:dyDescent="0.2">
      <c r="A55" s="430"/>
      <c r="B55" s="431"/>
      <c r="C55" s="431"/>
      <c r="D55" s="419">
        <f t="shared" si="6"/>
        <v>0</v>
      </c>
      <c r="E55" s="438">
        <f t="shared" si="7"/>
        <v>0</v>
      </c>
      <c r="F55" s="438">
        <f t="shared" si="8"/>
        <v>0</v>
      </c>
      <c r="G55" s="438">
        <f t="shared" si="9"/>
        <v>0</v>
      </c>
      <c r="H55" s="438">
        <f t="shared" si="10"/>
        <v>0</v>
      </c>
      <c r="I55" s="438">
        <f t="shared" si="11"/>
        <v>0</v>
      </c>
    </row>
    <row r="56" spans="1:9" ht="15" customHeight="1" x14ac:dyDescent="0.2">
      <c r="A56" s="430"/>
      <c r="B56" s="431"/>
      <c r="C56" s="431"/>
      <c r="D56" s="419">
        <f t="shared" si="6"/>
        <v>0</v>
      </c>
      <c r="E56" s="438">
        <f t="shared" si="7"/>
        <v>0</v>
      </c>
      <c r="F56" s="438">
        <f t="shared" si="8"/>
        <v>0</v>
      </c>
      <c r="G56" s="438">
        <f t="shared" si="9"/>
        <v>0</v>
      </c>
      <c r="H56" s="438">
        <f t="shared" si="10"/>
        <v>0</v>
      </c>
      <c r="I56" s="438">
        <f t="shared" si="11"/>
        <v>0</v>
      </c>
    </row>
    <row r="57" spans="1:9" ht="15" customHeight="1" x14ac:dyDescent="0.2">
      <c r="A57" s="430"/>
      <c r="B57" s="431"/>
      <c r="C57" s="431"/>
      <c r="D57" s="419">
        <f t="shared" si="6"/>
        <v>0</v>
      </c>
      <c r="E57" s="438">
        <f t="shared" si="7"/>
        <v>0</v>
      </c>
      <c r="F57" s="438">
        <f t="shared" si="8"/>
        <v>0</v>
      </c>
      <c r="G57" s="438">
        <f t="shared" si="9"/>
        <v>0</v>
      </c>
      <c r="H57" s="438">
        <f t="shared" si="10"/>
        <v>0</v>
      </c>
      <c r="I57" s="438">
        <f t="shared" si="11"/>
        <v>0</v>
      </c>
    </row>
    <row r="58" spans="1:9" ht="15" customHeight="1" x14ac:dyDescent="0.2">
      <c r="A58" s="430"/>
      <c r="B58" s="431"/>
      <c r="C58" s="431"/>
      <c r="D58" s="419">
        <f t="shared" si="6"/>
        <v>0</v>
      </c>
      <c r="E58" s="438">
        <f t="shared" si="7"/>
        <v>0</v>
      </c>
      <c r="F58" s="438">
        <f t="shared" si="8"/>
        <v>0</v>
      </c>
      <c r="G58" s="438">
        <f t="shared" si="9"/>
        <v>0</v>
      </c>
      <c r="H58" s="438">
        <f t="shared" si="10"/>
        <v>0</v>
      </c>
      <c r="I58" s="438">
        <f t="shared" si="11"/>
        <v>0</v>
      </c>
    </row>
    <row r="59" spans="1:9" ht="15" customHeight="1" x14ac:dyDescent="0.2">
      <c r="A59" s="430"/>
      <c r="B59" s="431"/>
      <c r="C59" s="431"/>
      <c r="D59" s="419">
        <f t="shared" si="6"/>
        <v>0</v>
      </c>
      <c r="E59" s="438">
        <f t="shared" si="7"/>
        <v>0</v>
      </c>
      <c r="F59" s="438">
        <f t="shared" si="8"/>
        <v>0</v>
      </c>
      <c r="G59" s="438">
        <f t="shared" si="9"/>
        <v>0</v>
      </c>
      <c r="H59" s="438">
        <f t="shared" si="10"/>
        <v>0</v>
      </c>
      <c r="I59" s="438">
        <f t="shared" si="11"/>
        <v>0</v>
      </c>
    </row>
    <row r="60" spans="1:9" ht="15" customHeight="1" x14ac:dyDescent="0.2">
      <c r="A60" s="430"/>
      <c r="B60" s="431"/>
      <c r="C60" s="431"/>
      <c r="D60" s="419">
        <f t="shared" si="6"/>
        <v>0</v>
      </c>
      <c r="E60" s="438">
        <f t="shared" si="7"/>
        <v>0</v>
      </c>
      <c r="F60" s="438">
        <f t="shared" si="8"/>
        <v>0</v>
      </c>
      <c r="G60" s="438">
        <f t="shared" si="9"/>
        <v>0</v>
      </c>
      <c r="H60" s="438">
        <f t="shared" si="10"/>
        <v>0</v>
      </c>
      <c r="I60" s="438">
        <f t="shared" si="11"/>
        <v>0</v>
      </c>
    </row>
    <row r="61" spans="1:9" ht="15" customHeight="1" x14ac:dyDescent="0.2">
      <c r="A61" s="430"/>
      <c r="B61" s="431"/>
      <c r="C61" s="431"/>
      <c r="D61" s="419">
        <f t="shared" si="6"/>
        <v>0</v>
      </c>
      <c r="E61" s="438">
        <f t="shared" si="7"/>
        <v>0</v>
      </c>
      <c r="F61" s="438">
        <f t="shared" si="8"/>
        <v>0</v>
      </c>
      <c r="G61" s="438">
        <f t="shared" si="9"/>
        <v>0</v>
      </c>
      <c r="H61" s="438">
        <f t="shared" si="10"/>
        <v>0</v>
      </c>
      <c r="I61" s="438">
        <f t="shared" si="11"/>
        <v>0</v>
      </c>
    </row>
    <row r="62" spans="1:9" ht="15" customHeight="1" x14ac:dyDescent="0.2">
      <c r="A62" s="430"/>
      <c r="B62" s="431"/>
      <c r="C62" s="431"/>
      <c r="D62" s="419">
        <f t="shared" si="6"/>
        <v>0</v>
      </c>
      <c r="E62" s="438">
        <f t="shared" si="7"/>
        <v>0</v>
      </c>
      <c r="F62" s="438">
        <f t="shared" si="8"/>
        <v>0</v>
      </c>
      <c r="G62" s="438">
        <f t="shared" si="9"/>
        <v>0</v>
      </c>
      <c r="H62" s="438">
        <f t="shared" si="10"/>
        <v>0</v>
      </c>
      <c r="I62" s="438">
        <f t="shared" si="11"/>
        <v>0</v>
      </c>
    </row>
    <row r="63" spans="1:9" ht="15" customHeight="1" x14ac:dyDescent="0.2">
      <c r="A63" s="430"/>
      <c r="B63" s="431"/>
      <c r="C63" s="431"/>
      <c r="D63" s="419">
        <f t="shared" si="6"/>
        <v>0</v>
      </c>
      <c r="E63" s="438">
        <f t="shared" si="7"/>
        <v>0</v>
      </c>
      <c r="F63" s="438">
        <f t="shared" si="8"/>
        <v>0</v>
      </c>
      <c r="G63" s="438">
        <f t="shared" si="9"/>
        <v>0</v>
      </c>
      <c r="H63" s="438">
        <f t="shared" si="10"/>
        <v>0</v>
      </c>
      <c r="I63" s="438">
        <f t="shared" si="11"/>
        <v>0</v>
      </c>
    </row>
    <row r="64" spans="1:9" ht="15" customHeight="1" x14ac:dyDescent="0.2">
      <c r="A64" s="430"/>
      <c r="B64" s="431"/>
      <c r="C64" s="431"/>
      <c r="D64" s="419">
        <f t="shared" si="6"/>
        <v>0</v>
      </c>
      <c r="E64" s="438">
        <f t="shared" si="7"/>
        <v>0</v>
      </c>
      <c r="F64" s="438">
        <f t="shared" si="8"/>
        <v>0</v>
      </c>
      <c r="G64" s="438">
        <f t="shared" si="9"/>
        <v>0</v>
      </c>
      <c r="H64" s="438">
        <f t="shared" si="10"/>
        <v>0</v>
      </c>
      <c r="I64" s="438">
        <f t="shared" si="11"/>
        <v>0</v>
      </c>
    </row>
    <row r="65" spans="1:9" ht="15" customHeight="1" x14ac:dyDescent="0.2">
      <c r="A65" s="430"/>
      <c r="B65" s="431"/>
      <c r="C65" s="431"/>
      <c r="D65" s="419">
        <f t="shared" si="6"/>
        <v>0</v>
      </c>
      <c r="E65" s="438">
        <f t="shared" si="7"/>
        <v>0</v>
      </c>
      <c r="F65" s="438">
        <f t="shared" si="8"/>
        <v>0</v>
      </c>
      <c r="G65" s="438">
        <f t="shared" si="9"/>
        <v>0</v>
      </c>
      <c r="H65" s="438">
        <f t="shared" si="10"/>
        <v>0</v>
      </c>
      <c r="I65" s="438">
        <f t="shared" si="11"/>
        <v>0</v>
      </c>
    </row>
    <row r="66" spans="1:9" ht="15" customHeight="1" x14ac:dyDescent="0.2">
      <c r="A66" s="430"/>
      <c r="B66" s="431"/>
      <c r="C66" s="431"/>
      <c r="D66" s="419">
        <f t="shared" si="6"/>
        <v>0</v>
      </c>
      <c r="E66" s="438">
        <f t="shared" si="7"/>
        <v>0</v>
      </c>
      <c r="F66" s="438">
        <f t="shared" si="8"/>
        <v>0</v>
      </c>
      <c r="G66" s="438">
        <f t="shared" si="9"/>
        <v>0</v>
      </c>
      <c r="H66" s="438">
        <f t="shared" si="10"/>
        <v>0</v>
      </c>
      <c r="I66" s="438">
        <f t="shared" si="11"/>
        <v>0</v>
      </c>
    </row>
    <row r="67" spans="1:9" ht="15" customHeight="1" thickBot="1" x14ac:dyDescent="0.3">
      <c r="A67" s="439" t="s">
        <v>820</v>
      </c>
      <c r="B67" s="440"/>
      <c r="C67" s="440"/>
      <c r="D67" s="441">
        <f>SUM(D44:D66)</f>
        <v>0</v>
      </c>
      <c r="E67" s="441">
        <f t="shared" ref="E67:I67" si="12">SUM(E44:E66)</f>
        <v>0</v>
      </c>
      <c r="F67" s="441">
        <f t="shared" si="12"/>
        <v>0</v>
      </c>
      <c r="G67" s="441">
        <f t="shared" si="12"/>
        <v>0</v>
      </c>
      <c r="H67" s="441">
        <f t="shared" si="12"/>
        <v>0</v>
      </c>
      <c r="I67" s="441">
        <f t="shared" si="12"/>
        <v>0</v>
      </c>
    </row>
    <row r="68" spans="1:9" ht="15" customHeight="1" thickTop="1" x14ac:dyDescent="0.25">
      <c r="A68" s="388"/>
      <c r="B68" s="388"/>
      <c r="C68" s="388"/>
      <c r="D68" s="388"/>
      <c r="E68" s="388"/>
      <c r="F68" s="388"/>
      <c r="G68" s="388"/>
      <c r="H68" s="388"/>
      <c r="I68" s="388"/>
    </row>
    <row r="69" spans="1:9" ht="15" customHeight="1" x14ac:dyDescent="0.25">
      <c r="A69" s="388"/>
      <c r="B69" s="388"/>
      <c r="C69" s="388"/>
      <c r="D69" s="388"/>
      <c r="E69" s="388"/>
      <c r="F69" s="388"/>
      <c r="G69" s="388"/>
      <c r="H69" s="388"/>
      <c r="I69" s="388"/>
    </row>
    <row r="70" spans="1:9" ht="15" customHeight="1" x14ac:dyDescent="0.25">
      <c r="A70" s="433" t="s">
        <v>43</v>
      </c>
      <c r="B70" s="425"/>
      <c r="C70" s="425"/>
      <c r="D70" s="426"/>
      <c r="E70" s="426"/>
      <c r="F70" s="427"/>
      <c r="G70" s="425"/>
      <c r="H70" s="425"/>
      <c r="I70" s="428"/>
    </row>
    <row r="71" spans="1:9" ht="26.1" customHeight="1" x14ac:dyDescent="0.2">
      <c r="A71" s="18" t="s">
        <v>803</v>
      </c>
      <c r="B71" s="18" t="s">
        <v>790</v>
      </c>
      <c r="C71" s="1424" t="s">
        <v>1876</v>
      </c>
      <c r="D71" s="366" t="s">
        <v>506</v>
      </c>
      <c r="E71" s="18" t="s">
        <v>507</v>
      </c>
      <c r="F71" s="18" t="s">
        <v>508</v>
      </c>
      <c r="G71" s="18" t="s">
        <v>509</v>
      </c>
      <c r="H71" s="18" t="s">
        <v>510</v>
      </c>
      <c r="I71" s="18" t="s">
        <v>511</v>
      </c>
    </row>
    <row r="72" spans="1:9" ht="15" customHeight="1" x14ac:dyDescent="0.25">
      <c r="A72" s="430"/>
      <c r="B72" s="434" t="s">
        <v>804</v>
      </c>
      <c r="C72" s="435"/>
      <c r="D72" s="419">
        <f t="shared" ref="D72:D79" si="13">SUM(E72:I72)</f>
        <v>0</v>
      </c>
      <c r="E72" s="436"/>
      <c r="F72" s="431"/>
      <c r="G72" s="431"/>
      <c r="H72" s="431"/>
      <c r="I72" s="437"/>
    </row>
    <row r="73" spans="1:9" ht="15" customHeight="1" x14ac:dyDescent="0.2">
      <c r="A73" s="430"/>
      <c r="B73" s="431"/>
      <c r="C73" s="431"/>
      <c r="D73" s="419">
        <f t="shared" si="13"/>
        <v>0</v>
      </c>
      <c r="E73" s="438">
        <f t="shared" ref="E73:E79" si="14">IFERROR(VLOOKUP(B73,$B$20:$I$39,4,0)*C73,0)</f>
        <v>0</v>
      </c>
      <c r="F73" s="438">
        <f t="shared" ref="F73:F79" si="15">IFERROR(VLOOKUP(B73,$B$20:$I$39,5,0)*C73,0)</f>
        <v>0</v>
      </c>
      <c r="G73" s="438">
        <f t="shared" ref="G73:G79" si="16">IFERROR(VLOOKUP(B73,$B$20:$I$39,6,0)*C73,0)</f>
        <v>0</v>
      </c>
      <c r="H73" s="438">
        <f t="shared" ref="H73:H79" si="17">IFERROR(VLOOKUP(B73,$B$20:$I$39,7,0)*C73,0)</f>
        <v>0</v>
      </c>
      <c r="I73" s="438">
        <f t="shared" ref="I73:I79" si="18">IFERROR(VLOOKUP(B73,$B$20:$I$39,8,0)*C73,0)</f>
        <v>0</v>
      </c>
    </row>
    <row r="74" spans="1:9" ht="15" customHeight="1" x14ac:dyDescent="0.2">
      <c r="A74" s="430"/>
      <c r="B74" s="431"/>
      <c r="C74" s="431"/>
      <c r="D74" s="419">
        <f t="shared" si="13"/>
        <v>0</v>
      </c>
      <c r="E74" s="438">
        <f t="shared" si="14"/>
        <v>0</v>
      </c>
      <c r="F74" s="438">
        <f t="shared" si="15"/>
        <v>0</v>
      </c>
      <c r="G74" s="438">
        <f t="shared" si="16"/>
        <v>0</v>
      </c>
      <c r="H74" s="438">
        <f t="shared" si="17"/>
        <v>0</v>
      </c>
      <c r="I74" s="438">
        <f t="shared" si="18"/>
        <v>0</v>
      </c>
    </row>
    <row r="75" spans="1:9" ht="15" customHeight="1" x14ac:dyDescent="0.2">
      <c r="A75" s="430"/>
      <c r="B75" s="431"/>
      <c r="C75" s="431"/>
      <c r="D75" s="419">
        <f t="shared" si="13"/>
        <v>0</v>
      </c>
      <c r="E75" s="438">
        <f t="shared" si="14"/>
        <v>0</v>
      </c>
      <c r="F75" s="438">
        <f t="shared" si="15"/>
        <v>0</v>
      </c>
      <c r="G75" s="438">
        <f t="shared" si="16"/>
        <v>0</v>
      </c>
      <c r="H75" s="438">
        <f t="shared" si="17"/>
        <v>0</v>
      </c>
      <c r="I75" s="438">
        <f t="shared" si="18"/>
        <v>0</v>
      </c>
    </row>
    <row r="76" spans="1:9" ht="15" customHeight="1" x14ac:dyDescent="0.2">
      <c r="A76" s="430"/>
      <c r="B76" s="431"/>
      <c r="C76" s="431"/>
      <c r="D76" s="419">
        <f t="shared" si="13"/>
        <v>0</v>
      </c>
      <c r="E76" s="438">
        <f t="shared" si="14"/>
        <v>0</v>
      </c>
      <c r="F76" s="438">
        <f t="shared" si="15"/>
        <v>0</v>
      </c>
      <c r="G76" s="438">
        <f t="shared" si="16"/>
        <v>0</v>
      </c>
      <c r="H76" s="438">
        <f t="shared" si="17"/>
        <v>0</v>
      </c>
      <c r="I76" s="438">
        <f t="shared" si="18"/>
        <v>0</v>
      </c>
    </row>
    <row r="77" spans="1:9" ht="15" customHeight="1" x14ac:dyDescent="0.2">
      <c r="A77" s="430"/>
      <c r="B77" s="431"/>
      <c r="C77" s="431"/>
      <c r="D77" s="419">
        <f t="shared" si="13"/>
        <v>0</v>
      </c>
      <c r="E77" s="438">
        <f t="shared" si="14"/>
        <v>0</v>
      </c>
      <c r="F77" s="438">
        <f t="shared" si="15"/>
        <v>0</v>
      </c>
      <c r="G77" s="438">
        <f t="shared" si="16"/>
        <v>0</v>
      </c>
      <c r="H77" s="438">
        <f t="shared" si="17"/>
        <v>0</v>
      </c>
      <c r="I77" s="438">
        <f t="shared" si="18"/>
        <v>0</v>
      </c>
    </row>
    <row r="78" spans="1:9" ht="15" customHeight="1" x14ac:dyDescent="0.2">
      <c r="A78" s="430"/>
      <c r="B78" s="431"/>
      <c r="C78" s="431"/>
      <c r="D78" s="419">
        <f t="shared" si="13"/>
        <v>0</v>
      </c>
      <c r="E78" s="438">
        <f t="shared" si="14"/>
        <v>0</v>
      </c>
      <c r="F78" s="438">
        <f t="shared" si="15"/>
        <v>0</v>
      </c>
      <c r="G78" s="438">
        <f t="shared" si="16"/>
        <v>0</v>
      </c>
      <c r="H78" s="438">
        <f t="shared" si="17"/>
        <v>0</v>
      </c>
      <c r="I78" s="438">
        <f t="shared" si="18"/>
        <v>0</v>
      </c>
    </row>
    <row r="79" spans="1:9" ht="15" customHeight="1" x14ac:dyDescent="0.2">
      <c r="A79" s="430"/>
      <c r="B79" s="431"/>
      <c r="C79" s="431"/>
      <c r="D79" s="419">
        <f t="shared" si="13"/>
        <v>0</v>
      </c>
      <c r="E79" s="438">
        <f t="shared" si="14"/>
        <v>0</v>
      </c>
      <c r="F79" s="438">
        <f t="shared" si="15"/>
        <v>0</v>
      </c>
      <c r="G79" s="438">
        <f t="shared" si="16"/>
        <v>0</v>
      </c>
      <c r="H79" s="438">
        <f t="shared" si="17"/>
        <v>0</v>
      </c>
      <c r="I79" s="438">
        <f t="shared" si="18"/>
        <v>0</v>
      </c>
    </row>
    <row r="80" spans="1:9" ht="15" customHeight="1" thickBot="1" x14ac:dyDescent="0.3">
      <c r="A80" s="439" t="s">
        <v>821</v>
      </c>
      <c r="B80" s="440"/>
      <c r="C80" s="440"/>
      <c r="D80" s="441">
        <f t="shared" ref="D80:I80" si="19">SUM(D72:D79)</f>
        <v>0</v>
      </c>
      <c r="E80" s="441">
        <f t="shared" si="19"/>
        <v>0</v>
      </c>
      <c r="F80" s="441">
        <f t="shared" si="19"/>
        <v>0</v>
      </c>
      <c r="G80" s="441">
        <f t="shared" si="19"/>
        <v>0</v>
      </c>
      <c r="H80" s="441">
        <f t="shared" si="19"/>
        <v>0</v>
      </c>
      <c r="I80" s="441">
        <f t="shared" si="19"/>
        <v>0</v>
      </c>
    </row>
    <row r="81" spans="1:9" ht="15" customHeight="1" thickTop="1" x14ac:dyDescent="0.25">
      <c r="A81" s="387"/>
      <c r="B81" s="388"/>
      <c r="C81" s="388"/>
      <c r="D81" s="442"/>
      <c r="E81" s="442"/>
      <c r="F81" s="442"/>
      <c r="G81" s="442"/>
      <c r="H81" s="442"/>
      <c r="I81" s="442"/>
    </row>
    <row r="82" spans="1:9" ht="15" customHeight="1" x14ac:dyDescent="0.25">
      <c r="A82" s="388"/>
      <c r="B82" s="388"/>
      <c r="C82" s="388"/>
      <c r="D82" s="388"/>
      <c r="E82" s="388"/>
      <c r="F82" s="388"/>
      <c r="G82" s="388"/>
      <c r="H82" s="388"/>
      <c r="I82" s="388"/>
    </row>
    <row r="83" spans="1:9" ht="15" customHeight="1" x14ac:dyDescent="0.25">
      <c r="A83" s="433" t="s">
        <v>743</v>
      </c>
      <c r="B83" s="425"/>
      <c r="C83" s="425"/>
      <c r="D83" s="426"/>
      <c r="E83" s="426"/>
      <c r="F83" s="427"/>
      <c r="G83" s="425"/>
      <c r="H83" s="425"/>
      <c r="I83" s="443"/>
    </row>
    <row r="84" spans="1:9" ht="26.1" customHeight="1" x14ac:dyDescent="0.2">
      <c r="A84" s="18" t="s">
        <v>803</v>
      </c>
      <c r="B84" s="18" t="s">
        <v>790</v>
      </c>
      <c r="C84" s="1424" t="s">
        <v>1876</v>
      </c>
      <c r="D84" s="366" t="s">
        <v>506</v>
      </c>
      <c r="E84" s="18" t="s">
        <v>507</v>
      </c>
      <c r="F84" s="18" t="s">
        <v>508</v>
      </c>
      <c r="G84" s="18" t="s">
        <v>509</v>
      </c>
      <c r="H84" s="18" t="s">
        <v>510</v>
      </c>
      <c r="I84" s="18" t="s">
        <v>511</v>
      </c>
    </row>
    <row r="85" spans="1:9" ht="15" customHeight="1" x14ac:dyDescent="0.25">
      <c r="A85" s="430"/>
      <c r="B85" s="434" t="s">
        <v>804</v>
      </c>
      <c r="C85" s="435"/>
      <c r="D85" s="419">
        <f t="shared" ref="D85:D92" si="20">SUM(E85:I85)</f>
        <v>0</v>
      </c>
      <c r="E85" s="436"/>
      <c r="F85" s="431"/>
      <c r="G85" s="431"/>
      <c r="H85" s="431"/>
      <c r="I85" s="437"/>
    </row>
    <row r="86" spans="1:9" ht="15" customHeight="1" x14ac:dyDescent="0.2">
      <c r="A86" s="430"/>
      <c r="B86" s="431"/>
      <c r="C86" s="431"/>
      <c r="D86" s="419">
        <f t="shared" si="20"/>
        <v>0</v>
      </c>
      <c r="E86" s="438">
        <f t="shared" ref="E86:E92" si="21">IFERROR(VLOOKUP(B86,$B$20:$I$39,4,0)*C86,0)</f>
        <v>0</v>
      </c>
      <c r="F86" s="438">
        <f t="shared" ref="F86:F92" si="22">IFERROR(VLOOKUP(B86,$B$20:$I$39,5,0)*C86,0)</f>
        <v>0</v>
      </c>
      <c r="G86" s="438">
        <f t="shared" ref="G86:G92" si="23">IFERROR(VLOOKUP(B86,$B$20:$I$39,6,0)*C86,0)</f>
        <v>0</v>
      </c>
      <c r="H86" s="438">
        <f t="shared" ref="H86:H92" si="24">IFERROR(VLOOKUP(B86,$B$20:$I$39,7,0)*C86,0)</f>
        <v>0</v>
      </c>
      <c r="I86" s="438">
        <f t="shared" ref="I86:I92" si="25">IFERROR(VLOOKUP(B86,$B$20:$I$39,8,0)*C86,0)</f>
        <v>0</v>
      </c>
    </row>
    <row r="87" spans="1:9" ht="15" customHeight="1" x14ac:dyDescent="0.2">
      <c r="A87" s="430"/>
      <c r="B87" s="431"/>
      <c r="C87" s="431"/>
      <c r="D87" s="419">
        <f t="shared" si="20"/>
        <v>0</v>
      </c>
      <c r="E87" s="438">
        <f t="shared" si="21"/>
        <v>0</v>
      </c>
      <c r="F87" s="438">
        <f t="shared" si="22"/>
        <v>0</v>
      </c>
      <c r="G87" s="438">
        <f t="shared" si="23"/>
        <v>0</v>
      </c>
      <c r="H87" s="438">
        <f t="shared" si="24"/>
        <v>0</v>
      </c>
      <c r="I87" s="438">
        <f t="shared" si="25"/>
        <v>0</v>
      </c>
    </row>
    <row r="88" spans="1:9" ht="15" customHeight="1" x14ac:dyDescent="0.2">
      <c r="A88" s="430"/>
      <c r="B88" s="431"/>
      <c r="C88" s="431"/>
      <c r="D88" s="419">
        <f t="shared" si="20"/>
        <v>0</v>
      </c>
      <c r="E88" s="438">
        <f t="shared" si="21"/>
        <v>0</v>
      </c>
      <c r="F88" s="438">
        <f t="shared" si="22"/>
        <v>0</v>
      </c>
      <c r="G88" s="438">
        <f t="shared" si="23"/>
        <v>0</v>
      </c>
      <c r="H88" s="438">
        <f t="shared" si="24"/>
        <v>0</v>
      </c>
      <c r="I88" s="438">
        <f t="shared" si="25"/>
        <v>0</v>
      </c>
    </row>
    <row r="89" spans="1:9" ht="15" customHeight="1" x14ac:dyDescent="0.2">
      <c r="A89" s="430"/>
      <c r="B89" s="431"/>
      <c r="C89" s="431"/>
      <c r="D89" s="419">
        <f t="shared" si="20"/>
        <v>0</v>
      </c>
      <c r="E89" s="438">
        <f t="shared" si="21"/>
        <v>0</v>
      </c>
      <c r="F89" s="438">
        <f t="shared" si="22"/>
        <v>0</v>
      </c>
      <c r="G89" s="438">
        <f t="shared" si="23"/>
        <v>0</v>
      </c>
      <c r="H89" s="438">
        <f t="shared" si="24"/>
        <v>0</v>
      </c>
      <c r="I89" s="438">
        <f t="shared" si="25"/>
        <v>0</v>
      </c>
    </row>
    <row r="90" spans="1:9" ht="15" customHeight="1" x14ac:dyDescent="0.2">
      <c r="A90" s="430"/>
      <c r="B90" s="431"/>
      <c r="C90" s="431"/>
      <c r="D90" s="419">
        <f t="shared" si="20"/>
        <v>0</v>
      </c>
      <c r="E90" s="438">
        <f t="shared" si="21"/>
        <v>0</v>
      </c>
      <c r="F90" s="438">
        <f t="shared" si="22"/>
        <v>0</v>
      </c>
      <c r="G90" s="438">
        <f t="shared" si="23"/>
        <v>0</v>
      </c>
      <c r="H90" s="438">
        <f t="shared" si="24"/>
        <v>0</v>
      </c>
      <c r="I90" s="438">
        <f t="shared" si="25"/>
        <v>0</v>
      </c>
    </row>
    <row r="91" spans="1:9" ht="15" customHeight="1" x14ac:dyDescent="0.2">
      <c r="A91" s="430"/>
      <c r="B91" s="431"/>
      <c r="C91" s="431"/>
      <c r="D91" s="419">
        <f t="shared" si="20"/>
        <v>0</v>
      </c>
      <c r="E91" s="438">
        <f t="shared" si="21"/>
        <v>0</v>
      </c>
      <c r="F91" s="438">
        <f t="shared" si="22"/>
        <v>0</v>
      </c>
      <c r="G91" s="438">
        <f t="shared" si="23"/>
        <v>0</v>
      </c>
      <c r="H91" s="438">
        <f t="shared" si="24"/>
        <v>0</v>
      </c>
      <c r="I91" s="438">
        <f t="shared" si="25"/>
        <v>0</v>
      </c>
    </row>
    <row r="92" spans="1:9" ht="15" customHeight="1" x14ac:dyDescent="0.2">
      <c r="A92" s="430"/>
      <c r="B92" s="431"/>
      <c r="C92" s="431"/>
      <c r="D92" s="419">
        <f t="shared" si="20"/>
        <v>0</v>
      </c>
      <c r="E92" s="438">
        <f t="shared" si="21"/>
        <v>0</v>
      </c>
      <c r="F92" s="438">
        <f t="shared" si="22"/>
        <v>0</v>
      </c>
      <c r="G92" s="438">
        <f t="shared" si="23"/>
        <v>0</v>
      </c>
      <c r="H92" s="438">
        <f t="shared" si="24"/>
        <v>0</v>
      </c>
      <c r="I92" s="438">
        <f t="shared" si="25"/>
        <v>0</v>
      </c>
    </row>
    <row r="93" spans="1:9" ht="15" customHeight="1" thickBot="1" x14ac:dyDescent="0.3">
      <c r="A93" s="439" t="s">
        <v>822</v>
      </c>
      <c r="B93" s="440"/>
      <c r="C93" s="440"/>
      <c r="D93" s="441">
        <f t="shared" ref="D93:I93" si="26">SUM(D85:D92)</f>
        <v>0</v>
      </c>
      <c r="E93" s="441">
        <f t="shared" si="26"/>
        <v>0</v>
      </c>
      <c r="F93" s="441">
        <f t="shared" si="26"/>
        <v>0</v>
      </c>
      <c r="G93" s="441">
        <f t="shared" si="26"/>
        <v>0</v>
      </c>
      <c r="H93" s="441">
        <f t="shared" si="26"/>
        <v>0</v>
      </c>
      <c r="I93" s="441">
        <f t="shared" si="26"/>
        <v>0</v>
      </c>
    </row>
    <row r="94" spans="1:9" ht="15" customHeight="1" thickTop="1" x14ac:dyDescent="0.25">
      <c r="A94" s="388"/>
      <c r="B94" s="388"/>
      <c r="C94" s="388"/>
      <c r="D94" s="388"/>
      <c r="E94" s="388"/>
      <c r="F94" s="388"/>
      <c r="G94" s="388"/>
      <c r="H94" s="388"/>
      <c r="I94" s="388"/>
    </row>
    <row r="95" spans="1:9" ht="15" customHeight="1" x14ac:dyDescent="0.25">
      <c r="A95" s="388"/>
      <c r="B95" s="388"/>
      <c r="C95" s="388"/>
      <c r="D95" s="388"/>
      <c r="E95" s="388"/>
      <c r="F95" s="388"/>
      <c r="G95" s="388"/>
      <c r="H95" s="388"/>
      <c r="I95" s="388"/>
    </row>
    <row r="96" spans="1:9" ht="15" customHeight="1" x14ac:dyDescent="0.25">
      <c r="A96" s="433" t="s">
        <v>741</v>
      </c>
      <c r="B96" s="425"/>
      <c r="C96" s="425"/>
      <c r="D96" s="426"/>
      <c r="E96" s="426"/>
      <c r="F96" s="427"/>
      <c r="G96" s="425"/>
      <c r="H96" s="425"/>
      <c r="I96" s="443"/>
    </row>
    <row r="97" spans="1:9" ht="26.1" customHeight="1" x14ac:dyDescent="0.2">
      <c r="A97" s="18" t="s">
        <v>803</v>
      </c>
      <c r="B97" s="18" t="s">
        <v>790</v>
      </c>
      <c r="C97" s="1424" t="s">
        <v>1876</v>
      </c>
      <c r="D97" s="366" t="s">
        <v>506</v>
      </c>
      <c r="E97" s="18" t="s">
        <v>507</v>
      </c>
      <c r="F97" s="18" t="s">
        <v>508</v>
      </c>
      <c r="G97" s="18" t="s">
        <v>509</v>
      </c>
      <c r="H97" s="18" t="s">
        <v>510</v>
      </c>
      <c r="I97" s="18" t="s">
        <v>511</v>
      </c>
    </row>
    <row r="98" spans="1:9" ht="15" customHeight="1" x14ac:dyDescent="0.25">
      <c r="A98" s="430"/>
      <c r="B98" s="434" t="s">
        <v>804</v>
      </c>
      <c r="C98" s="435"/>
      <c r="D98" s="419">
        <f t="shared" ref="D98:D105" si="27">SUM(E98:I98)</f>
        <v>0</v>
      </c>
      <c r="E98" s="436"/>
      <c r="F98" s="431"/>
      <c r="G98" s="431"/>
      <c r="H98" s="431"/>
      <c r="I98" s="437"/>
    </row>
    <row r="99" spans="1:9" ht="15" customHeight="1" x14ac:dyDescent="0.2">
      <c r="A99" s="430"/>
      <c r="B99" s="431"/>
      <c r="C99" s="431"/>
      <c r="D99" s="419">
        <f t="shared" si="27"/>
        <v>0</v>
      </c>
      <c r="E99" s="438">
        <f t="shared" ref="E99:E105" si="28">IFERROR(VLOOKUP(B99,$B$20:$I$39,4,0)*C99,0)</f>
        <v>0</v>
      </c>
      <c r="F99" s="438">
        <f t="shared" ref="F99:F105" si="29">IFERROR(VLOOKUP(B99,$B$20:$I$39,5,0)*C99,0)</f>
        <v>0</v>
      </c>
      <c r="G99" s="438">
        <f t="shared" ref="G99:G105" si="30">IFERROR(VLOOKUP(B99,$B$20:$I$39,6,0)*C99,0)</f>
        <v>0</v>
      </c>
      <c r="H99" s="438">
        <f t="shared" ref="H99:H105" si="31">IFERROR(VLOOKUP(B99,$B$20:$I$39,7,0)*C99,0)</f>
        <v>0</v>
      </c>
      <c r="I99" s="438">
        <f t="shared" ref="I99:I105" si="32">IFERROR(VLOOKUP(B99,$B$20:$I$39,8,0)*C99,0)</f>
        <v>0</v>
      </c>
    </row>
    <row r="100" spans="1:9" ht="15" customHeight="1" x14ac:dyDescent="0.2">
      <c r="A100" s="430"/>
      <c r="B100" s="431"/>
      <c r="C100" s="431"/>
      <c r="D100" s="419">
        <f t="shared" si="27"/>
        <v>0</v>
      </c>
      <c r="E100" s="438">
        <f t="shared" si="28"/>
        <v>0</v>
      </c>
      <c r="F100" s="438">
        <f t="shared" si="29"/>
        <v>0</v>
      </c>
      <c r="G100" s="438">
        <f t="shared" si="30"/>
        <v>0</v>
      </c>
      <c r="H100" s="438">
        <f t="shared" si="31"/>
        <v>0</v>
      </c>
      <c r="I100" s="438">
        <f t="shared" si="32"/>
        <v>0</v>
      </c>
    </row>
    <row r="101" spans="1:9" ht="15" customHeight="1" x14ac:dyDescent="0.2">
      <c r="A101" s="430"/>
      <c r="B101" s="431"/>
      <c r="C101" s="431"/>
      <c r="D101" s="419">
        <f t="shared" si="27"/>
        <v>0</v>
      </c>
      <c r="E101" s="438">
        <f t="shared" si="28"/>
        <v>0</v>
      </c>
      <c r="F101" s="438">
        <f t="shared" si="29"/>
        <v>0</v>
      </c>
      <c r="G101" s="438">
        <f t="shared" si="30"/>
        <v>0</v>
      </c>
      <c r="H101" s="438">
        <f t="shared" si="31"/>
        <v>0</v>
      </c>
      <c r="I101" s="438">
        <f t="shared" si="32"/>
        <v>0</v>
      </c>
    </row>
    <row r="102" spans="1:9" ht="15" customHeight="1" x14ac:dyDescent="0.2">
      <c r="A102" s="430"/>
      <c r="B102" s="431"/>
      <c r="C102" s="431"/>
      <c r="D102" s="419">
        <f t="shared" si="27"/>
        <v>0</v>
      </c>
      <c r="E102" s="438">
        <f t="shared" si="28"/>
        <v>0</v>
      </c>
      <c r="F102" s="438">
        <f t="shared" si="29"/>
        <v>0</v>
      </c>
      <c r="G102" s="438">
        <f t="shared" si="30"/>
        <v>0</v>
      </c>
      <c r="H102" s="438">
        <f t="shared" si="31"/>
        <v>0</v>
      </c>
      <c r="I102" s="438">
        <f t="shared" si="32"/>
        <v>0</v>
      </c>
    </row>
    <row r="103" spans="1:9" ht="15" customHeight="1" x14ac:dyDescent="0.2">
      <c r="A103" s="430"/>
      <c r="B103" s="431"/>
      <c r="C103" s="431"/>
      <c r="D103" s="419">
        <f t="shared" si="27"/>
        <v>0</v>
      </c>
      <c r="E103" s="438">
        <f t="shared" si="28"/>
        <v>0</v>
      </c>
      <c r="F103" s="438">
        <f t="shared" si="29"/>
        <v>0</v>
      </c>
      <c r="G103" s="438">
        <f t="shared" si="30"/>
        <v>0</v>
      </c>
      <c r="H103" s="438">
        <f t="shared" si="31"/>
        <v>0</v>
      </c>
      <c r="I103" s="438">
        <f t="shared" si="32"/>
        <v>0</v>
      </c>
    </row>
    <row r="104" spans="1:9" ht="15" customHeight="1" x14ac:dyDescent="0.2">
      <c r="A104" s="430"/>
      <c r="B104" s="431"/>
      <c r="C104" s="431"/>
      <c r="D104" s="419">
        <f t="shared" si="27"/>
        <v>0</v>
      </c>
      <c r="E104" s="438">
        <f t="shared" si="28"/>
        <v>0</v>
      </c>
      <c r="F104" s="438">
        <f t="shared" si="29"/>
        <v>0</v>
      </c>
      <c r="G104" s="438">
        <f t="shared" si="30"/>
        <v>0</v>
      </c>
      <c r="H104" s="438">
        <f t="shared" si="31"/>
        <v>0</v>
      </c>
      <c r="I104" s="438">
        <f t="shared" si="32"/>
        <v>0</v>
      </c>
    </row>
    <row r="105" spans="1:9" ht="15" customHeight="1" x14ac:dyDescent="0.2">
      <c r="A105" s="430"/>
      <c r="B105" s="431"/>
      <c r="C105" s="431"/>
      <c r="D105" s="419">
        <f t="shared" si="27"/>
        <v>0</v>
      </c>
      <c r="E105" s="438">
        <f t="shared" si="28"/>
        <v>0</v>
      </c>
      <c r="F105" s="438">
        <f t="shared" si="29"/>
        <v>0</v>
      </c>
      <c r="G105" s="438">
        <f t="shared" si="30"/>
        <v>0</v>
      </c>
      <c r="H105" s="438">
        <f t="shared" si="31"/>
        <v>0</v>
      </c>
      <c r="I105" s="438">
        <f t="shared" si="32"/>
        <v>0</v>
      </c>
    </row>
    <row r="106" spans="1:9" ht="15" customHeight="1" thickBot="1" x14ac:dyDescent="0.3">
      <c r="A106" s="439" t="s">
        <v>823</v>
      </c>
      <c r="B106" s="440"/>
      <c r="C106" s="440"/>
      <c r="D106" s="441">
        <f t="shared" ref="D106:I106" si="33">SUM(D98:D105)</f>
        <v>0</v>
      </c>
      <c r="E106" s="441">
        <f t="shared" si="33"/>
        <v>0</v>
      </c>
      <c r="F106" s="441">
        <f t="shared" si="33"/>
        <v>0</v>
      </c>
      <c r="G106" s="441">
        <f t="shared" si="33"/>
        <v>0</v>
      </c>
      <c r="H106" s="441">
        <f t="shared" si="33"/>
        <v>0</v>
      </c>
      <c r="I106" s="441">
        <f t="shared" si="33"/>
        <v>0</v>
      </c>
    </row>
    <row r="107" spans="1:9" ht="15" customHeight="1" thickTop="1" x14ac:dyDescent="0.25">
      <c r="A107" s="388"/>
      <c r="B107" s="388"/>
      <c r="C107" s="388"/>
      <c r="D107" s="388"/>
      <c r="E107" s="388"/>
      <c r="F107" s="388"/>
      <c r="G107" s="388"/>
      <c r="H107" s="388"/>
      <c r="I107" s="388"/>
    </row>
    <row r="108" spans="1:9" ht="15" customHeight="1" x14ac:dyDescent="0.25">
      <c r="A108" s="388"/>
      <c r="B108" s="388"/>
      <c r="C108" s="388"/>
      <c r="D108" s="388"/>
      <c r="E108" s="388"/>
      <c r="F108" s="388"/>
      <c r="G108" s="388"/>
      <c r="H108" s="388"/>
      <c r="I108" s="388"/>
    </row>
    <row r="109" spans="1:9" ht="15" customHeight="1" x14ac:dyDescent="0.25">
      <c r="A109" s="433" t="s">
        <v>824</v>
      </c>
      <c r="B109" s="425"/>
      <c r="C109" s="425"/>
      <c r="D109" s="426"/>
      <c r="E109" s="426"/>
      <c r="F109" s="427"/>
      <c r="G109" s="425"/>
      <c r="H109" s="425"/>
      <c r="I109" s="443"/>
    </row>
    <row r="110" spans="1:9" ht="26.1" customHeight="1" x14ac:dyDescent="0.2">
      <c r="A110" s="18" t="s">
        <v>803</v>
      </c>
      <c r="B110" s="18" t="s">
        <v>790</v>
      </c>
      <c r="C110" s="1424" t="s">
        <v>1876</v>
      </c>
      <c r="D110" s="366" t="s">
        <v>506</v>
      </c>
      <c r="E110" s="18" t="s">
        <v>507</v>
      </c>
      <c r="F110" s="18" t="s">
        <v>508</v>
      </c>
      <c r="G110" s="18" t="s">
        <v>509</v>
      </c>
      <c r="H110" s="18" t="s">
        <v>510</v>
      </c>
      <c r="I110" s="18" t="s">
        <v>511</v>
      </c>
    </row>
    <row r="111" spans="1:9" ht="15" customHeight="1" x14ac:dyDescent="0.25">
      <c r="A111" s="430"/>
      <c r="B111" s="434" t="s">
        <v>804</v>
      </c>
      <c r="C111" s="435"/>
      <c r="D111" s="419">
        <f t="shared" ref="D111:D118" si="34">SUM(E111:I111)</f>
        <v>0</v>
      </c>
      <c r="E111" s="436"/>
      <c r="F111" s="431"/>
      <c r="G111" s="431"/>
      <c r="H111" s="431"/>
      <c r="I111" s="437"/>
    </row>
    <row r="112" spans="1:9" ht="15" customHeight="1" x14ac:dyDescent="0.2">
      <c r="A112" s="430"/>
      <c r="B112" s="431"/>
      <c r="C112" s="431"/>
      <c r="D112" s="419">
        <f t="shared" si="34"/>
        <v>0</v>
      </c>
      <c r="E112" s="438">
        <f t="shared" ref="E112:E118" si="35">IFERROR(VLOOKUP(B112,$B$20:$I$39,4,0)*C112,0)</f>
        <v>0</v>
      </c>
      <c r="F112" s="438">
        <f t="shared" ref="F112:F118" si="36">IFERROR(VLOOKUP(B112,$B$20:$I$39,5,0)*C112,0)</f>
        <v>0</v>
      </c>
      <c r="G112" s="438">
        <f t="shared" ref="G112:G118" si="37">IFERROR(VLOOKUP(B112,$B$20:$I$39,6,0)*C112,0)</f>
        <v>0</v>
      </c>
      <c r="H112" s="438">
        <f t="shared" ref="H112:H118" si="38">IFERROR(VLOOKUP(B112,$B$20:$I$39,7,0)*C112,0)</f>
        <v>0</v>
      </c>
      <c r="I112" s="438">
        <f t="shared" ref="I112:I118" si="39">IFERROR(VLOOKUP(B112,$B$20:$I$39,8,0)*C112,0)</f>
        <v>0</v>
      </c>
    </row>
    <row r="113" spans="1:9" ht="15" customHeight="1" x14ac:dyDescent="0.2">
      <c r="A113" s="430"/>
      <c r="B113" s="431"/>
      <c r="C113" s="431"/>
      <c r="D113" s="419">
        <f t="shared" si="34"/>
        <v>0</v>
      </c>
      <c r="E113" s="438">
        <f t="shared" si="35"/>
        <v>0</v>
      </c>
      <c r="F113" s="438">
        <f t="shared" si="36"/>
        <v>0</v>
      </c>
      <c r="G113" s="438">
        <f t="shared" si="37"/>
        <v>0</v>
      </c>
      <c r="H113" s="438">
        <f t="shared" si="38"/>
        <v>0</v>
      </c>
      <c r="I113" s="438">
        <f t="shared" si="39"/>
        <v>0</v>
      </c>
    </row>
    <row r="114" spans="1:9" ht="15" customHeight="1" x14ac:dyDescent="0.2">
      <c r="A114" s="430"/>
      <c r="B114" s="431"/>
      <c r="C114" s="431"/>
      <c r="D114" s="419">
        <f t="shared" si="34"/>
        <v>0</v>
      </c>
      <c r="E114" s="438">
        <f t="shared" si="35"/>
        <v>0</v>
      </c>
      <c r="F114" s="438">
        <f t="shared" si="36"/>
        <v>0</v>
      </c>
      <c r="G114" s="438">
        <f t="shared" si="37"/>
        <v>0</v>
      </c>
      <c r="H114" s="438">
        <f t="shared" si="38"/>
        <v>0</v>
      </c>
      <c r="I114" s="438">
        <f t="shared" si="39"/>
        <v>0</v>
      </c>
    </row>
    <row r="115" spans="1:9" ht="15" customHeight="1" x14ac:dyDescent="0.2">
      <c r="A115" s="430"/>
      <c r="B115" s="431"/>
      <c r="C115" s="431"/>
      <c r="D115" s="419">
        <f t="shared" si="34"/>
        <v>0</v>
      </c>
      <c r="E115" s="438">
        <f t="shared" si="35"/>
        <v>0</v>
      </c>
      <c r="F115" s="438">
        <f t="shared" si="36"/>
        <v>0</v>
      </c>
      <c r="G115" s="438">
        <f t="shared" si="37"/>
        <v>0</v>
      </c>
      <c r="H115" s="438">
        <f t="shared" si="38"/>
        <v>0</v>
      </c>
      <c r="I115" s="438">
        <f t="shared" si="39"/>
        <v>0</v>
      </c>
    </row>
    <row r="116" spans="1:9" ht="15" customHeight="1" x14ac:dyDescent="0.2">
      <c r="A116" s="430"/>
      <c r="B116" s="431"/>
      <c r="C116" s="431"/>
      <c r="D116" s="419">
        <f t="shared" si="34"/>
        <v>0</v>
      </c>
      <c r="E116" s="438">
        <f t="shared" si="35"/>
        <v>0</v>
      </c>
      <c r="F116" s="438">
        <f t="shared" si="36"/>
        <v>0</v>
      </c>
      <c r="G116" s="438">
        <f t="shared" si="37"/>
        <v>0</v>
      </c>
      <c r="H116" s="438">
        <f t="shared" si="38"/>
        <v>0</v>
      </c>
      <c r="I116" s="438">
        <f t="shared" si="39"/>
        <v>0</v>
      </c>
    </row>
    <row r="117" spans="1:9" ht="15" customHeight="1" x14ac:dyDescent="0.2">
      <c r="A117" s="430"/>
      <c r="B117" s="431"/>
      <c r="C117" s="431"/>
      <c r="D117" s="419">
        <f t="shared" si="34"/>
        <v>0</v>
      </c>
      <c r="E117" s="438">
        <f t="shared" si="35"/>
        <v>0</v>
      </c>
      <c r="F117" s="438">
        <f t="shared" si="36"/>
        <v>0</v>
      </c>
      <c r="G117" s="438">
        <f t="shared" si="37"/>
        <v>0</v>
      </c>
      <c r="H117" s="438">
        <f t="shared" si="38"/>
        <v>0</v>
      </c>
      <c r="I117" s="438">
        <f t="shared" si="39"/>
        <v>0</v>
      </c>
    </row>
    <row r="118" spans="1:9" ht="15" customHeight="1" x14ac:dyDescent="0.2">
      <c r="A118" s="430"/>
      <c r="B118" s="431"/>
      <c r="C118" s="431"/>
      <c r="D118" s="419">
        <f t="shared" si="34"/>
        <v>0</v>
      </c>
      <c r="E118" s="438">
        <f t="shared" si="35"/>
        <v>0</v>
      </c>
      <c r="F118" s="438">
        <f t="shared" si="36"/>
        <v>0</v>
      </c>
      <c r="G118" s="438">
        <f t="shared" si="37"/>
        <v>0</v>
      </c>
      <c r="H118" s="438">
        <f t="shared" si="38"/>
        <v>0</v>
      </c>
      <c r="I118" s="438">
        <f t="shared" si="39"/>
        <v>0</v>
      </c>
    </row>
    <row r="119" spans="1:9" ht="15" customHeight="1" thickBot="1" x14ac:dyDescent="0.3">
      <c r="A119" s="439" t="s">
        <v>825</v>
      </c>
      <c r="B119" s="440"/>
      <c r="C119" s="440"/>
      <c r="D119" s="441">
        <f t="shared" ref="D119:I119" si="40">SUM(D111:D118)</f>
        <v>0</v>
      </c>
      <c r="E119" s="441">
        <f t="shared" si="40"/>
        <v>0</v>
      </c>
      <c r="F119" s="441">
        <f t="shared" si="40"/>
        <v>0</v>
      </c>
      <c r="G119" s="441">
        <f t="shared" si="40"/>
        <v>0</v>
      </c>
      <c r="H119" s="441">
        <f t="shared" si="40"/>
        <v>0</v>
      </c>
      <c r="I119" s="441">
        <f t="shared" si="40"/>
        <v>0</v>
      </c>
    </row>
    <row r="120" spans="1:9" ht="15.75" thickTop="1" x14ac:dyDescent="0.2"/>
  </sheetData>
  <sheetProtection algorithmName="SHA-512" hashValue="u48dsD1Wqz7/6KCDYKsGCXSOIkrHE0Shfi4aGiyOH/mL0HsufZgS3s2hZoMRmb5DHitA+aIf2f1OoJmGr/TzlA==" saltValue="xIsjYnt8BRg/WYP27eK+SA==" spinCount="100000" sheet="1" objects="1" scenarios="1"/>
  <dataValidations count="1">
    <dataValidation type="list" allowBlank="1" showInputMessage="1" showErrorMessage="1" sqref="B45:B66 B112:B118 B99:B105 B86:B92 B73:B79" xr:uid="{3F53DBC1-9FD8-45C7-B241-9483F42717D0}">
      <formula1>$B$20:$B$39</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3A131-EC74-4301-9E37-5A0394EAA4B1}">
  <dimension ref="A1:I120"/>
  <sheetViews>
    <sheetView workbookViewId="0"/>
  </sheetViews>
  <sheetFormatPr defaultColWidth="9" defaultRowHeight="15" x14ac:dyDescent="0.2"/>
  <cols>
    <col min="1" max="1" width="34.375" style="27" customWidth="1"/>
    <col min="2" max="9" width="13.625" style="27" customWidth="1"/>
    <col min="10" max="16384" width="9" style="27"/>
  </cols>
  <sheetData>
    <row r="1" spans="1:9" ht="15" customHeight="1" x14ac:dyDescent="0.25">
      <c r="A1" s="383" t="s">
        <v>826</v>
      </c>
      <c r="B1" s="384"/>
      <c r="C1" s="385"/>
      <c r="D1" s="386"/>
      <c r="E1" s="386"/>
      <c r="F1" s="386"/>
      <c r="G1" s="387"/>
      <c r="H1" s="388"/>
      <c r="I1" s="388"/>
    </row>
    <row r="2" spans="1:9" ht="13.35" customHeight="1" x14ac:dyDescent="0.25">
      <c r="A2" s="5" t="s">
        <v>2</v>
      </c>
      <c r="B2" s="389"/>
      <c r="C2" s="386"/>
      <c r="D2" s="390" t="s">
        <v>3</v>
      </c>
      <c r="E2" s="391"/>
      <c r="F2" s="391"/>
      <c r="G2" s="392"/>
      <c r="H2" s="388"/>
      <c r="I2" s="388"/>
    </row>
    <row r="3" spans="1:9" ht="13.35" customHeight="1" x14ac:dyDescent="0.25">
      <c r="A3" s="5" t="s">
        <v>1893</v>
      </c>
      <c r="B3" s="385"/>
      <c r="C3" s="393"/>
      <c r="D3" s="394">
        <f>+'Sch A'!$A$6</f>
        <v>0</v>
      </c>
      <c r="E3" s="395"/>
      <c r="F3" s="395"/>
      <c r="G3" s="396"/>
      <c r="H3" s="388"/>
      <c r="I3" s="388"/>
    </row>
    <row r="4" spans="1:9" ht="13.35" customHeight="1" x14ac:dyDescent="0.25">
      <c r="A4" s="393"/>
      <c r="B4" s="397"/>
      <c r="C4" s="387"/>
      <c r="D4" s="398" t="s">
        <v>4</v>
      </c>
      <c r="E4" s="393"/>
      <c r="F4" s="393"/>
      <c r="G4" s="399"/>
      <c r="H4" s="388"/>
      <c r="I4" s="388"/>
    </row>
    <row r="5" spans="1:9" ht="13.35" customHeight="1" x14ac:dyDescent="0.25">
      <c r="A5" s="387"/>
      <c r="B5" s="397"/>
      <c r="C5" s="387"/>
      <c r="D5" s="400" t="s">
        <v>5</v>
      </c>
      <c r="E5" s="401">
        <f>+'Sch A'!$F$12</f>
        <v>0</v>
      </c>
      <c r="F5" s="400" t="s">
        <v>6</v>
      </c>
      <c r="G5" s="401">
        <f>+'Sch A'!$H$12</f>
        <v>0</v>
      </c>
      <c r="H5" s="388"/>
      <c r="I5" s="388"/>
    </row>
    <row r="6" spans="1:9" ht="13.35" customHeight="1" x14ac:dyDescent="0.25">
      <c r="A6" s="386"/>
      <c r="B6" s="387"/>
      <c r="C6" s="387"/>
      <c r="D6" s="387"/>
      <c r="E6" s="387"/>
      <c r="F6" s="387"/>
      <c r="G6" s="387"/>
      <c r="H6" s="388"/>
      <c r="I6" s="388"/>
    </row>
    <row r="7" spans="1:9" ht="15" customHeight="1" x14ac:dyDescent="0.25">
      <c r="A7" s="402" t="s">
        <v>771</v>
      </c>
      <c r="B7" s="403" t="s">
        <v>750</v>
      </c>
      <c r="C7" s="404"/>
      <c r="D7" s="404"/>
      <c r="E7" s="404"/>
      <c r="F7" s="404"/>
      <c r="G7" s="405"/>
      <c r="H7" s="388"/>
      <c r="I7" s="388"/>
    </row>
    <row r="8" spans="1:9" ht="15" customHeight="1" x14ac:dyDescent="0.25">
      <c r="A8" s="406" t="s">
        <v>810</v>
      </c>
      <c r="B8" s="407"/>
      <c r="C8" s="408"/>
      <c r="D8" s="408"/>
      <c r="E8" s="408"/>
      <c r="F8" s="408"/>
      <c r="G8" s="409"/>
      <c r="H8" s="388"/>
      <c r="I8" s="388"/>
    </row>
    <row r="9" spans="1:9" ht="15.75" x14ac:dyDescent="0.25">
      <c r="A9" s="410"/>
      <c r="B9" s="411" t="s">
        <v>506</v>
      </c>
      <c r="C9" s="326" t="s">
        <v>507</v>
      </c>
      <c r="D9" s="412" t="s">
        <v>508</v>
      </c>
      <c r="E9" s="328" t="s">
        <v>509</v>
      </c>
      <c r="F9" s="329" t="s">
        <v>510</v>
      </c>
      <c r="G9" s="330" t="s">
        <v>511</v>
      </c>
      <c r="H9" s="1530"/>
      <c r="I9" s="388"/>
    </row>
    <row r="10" spans="1:9" ht="15" customHeight="1" x14ac:dyDescent="0.25">
      <c r="A10" s="414" t="s">
        <v>812</v>
      </c>
      <c r="B10" s="415"/>
      <c r="C10" s="416"/>
      <c r="D10" s="416"/>
      <c r="E10" s="416"/>
      <c r="F10" s="416"/>
      <c r="G10" s="1533"/>
      <c r="H10" s="1531"/>
      <c r="I10" s="388"/>
    </row>
    <row r="11" spans="1:9" ht="15" customHeight="1" x14ac:dyDescent="0.35">
      <c r="A11" s="418" t="s">
        <v>813</v>
      </c>
      <c r="B11" s="419">
        <f t="shared" ref="B11:B15" si="0">SUM(C11:G11)</f>
        <v>0</v>
      </c>
      <c r="C11" s="419">
        <f>E67</f>
        <v>0</v>
      </c>
      <c r="D11" s="419">
        <f t="shared" ref="D11:G11" si="1">F67</f>
        <v>0</v>
      </c>
      <c r="E11" s="419">
        <f t="shared" si="1"/>
        <v>0</v>
      </c>
      <c r="F11" s="419">
        <f t="shared" si="1"/>
        <v>0</v>
      </c>
      <c r="G11" s="419">
        <f t="shared" si="1"/>
        <v>0</v>
      </c>
      <c r="H11" s="1532"/>
      <c r="I11" s="388"/>
    </row>
    <row r="12" spans="1:9" ht="15" customHeight="1" x14ac:dyDescent="0.35">
      <c r="A12" s="418" t="s">
        <v>814</v>
      </c>
      <c r="B12" s="419">
        <f t="shared" si="0"/>
        <v>0</v>
      </c>
      <c r="C12" s="419">
        <f>E80</f>
        <v>0</v>
      </c>
      <c r="D12" s="419">
        <f t="shared" ref="D12:G12" si="2">F80</f>
        <v>0</v>
      </c>
      <c r="E12" s="419">
        <f t="shared" si="2"/>
        <v>0</v>
      </c>
      <c r="F12" s="419">
        <f t="shared" si="2"/>
        <v>0</v>
      </c>
      <c r="G12" s="419">
        <f t="shared" si="2"/>
        <v>0</v>
      </c>
      <c r="H12" s="1532"/>
      <c r="I12" s="388"/>
    </row>
    <row r="13" spans="1:9" ht="15" customHeight="1" x14ac:dyDescent="0.35">
      <c r="A13" s="418" t="s">
        <v>827</v>
      </c>
      <c r="B13" s="419">
        <f t="shared" si="0"/>
        <v>0</v>
      </c>
      <c r="C13" s="419">
        <f>E93</f>
        <v>0</v>
      </c>
      <c r="D13" s="419">
        <f>F93</f>
        <v>0</v>
      </c>
      <c r="E13" s="419">
        <f>G93</f>
        <v>0</v>
      </c>
      <c r="F13" s="419">
        <f>H93</f>
        <v>0</v>
      </c>
      <c r="G13" s="419">
        <f>I93</f>
        <v>0</v>
      </c>
      <c r="H13" s="1532"/>
      <c r="I13" s="388"/>
    </row>
    <row r="14" spans="1:9" ht="15" customHeight="1" x14ac:dyDescent="0.35">
      <c r="A14" s="418" t="s">
        <v>816</v>
      </c>
      <c r="B14" s="419">
        <f t="shared" si="0"/>
        <v>0</v>
      </c>
      <c r="C14" s="419">
        <f>E106</f>
        <v>0</v>
      </c>
      <c r="D14" s="419">
        <f t="shared" ref="D14:G14" si="3">F106</f>
        <v>0</v>
      </c>
      <c r="E14" s="419">
        <f t="shared" si="3"/>
        <v>0</v>
      </c>
      <c r="F14" s="419">
        <f t="shared" si="3"/>
        <v>0</v>
      </c>
      <c r="G14" s="419">
        <f t="shared" si="3"/>
        <v>0</v>
      </c>
      <c r="H14" s="1532"/>
      <c r="I14" s="388"/>
    </row>
    <row r="15" spans="1:9" ht="15" customHeight="1" x14ac:dyDescent="0.35">
      <c r="A15" s="418" t="s">
        <v>817</v>
      </c>
      <c r="B15" s="419">
        <f t="shared" si="0"/>
        <v>0</v>
      </c>
      <c r="C15" s="419">
        <f>E119</f>
        <v>0</v>
      </c>
      <c r="D15" s="419">
        <f t="shared" ref="D15:G15" si="4">F119</f>
        <v>0</v>
      </c>
      <c r="E15" s="419">
        <f t="shared" si="4"/>
        <v>0</v>
      </c>
      <c r="F15" s="419">
        <f t="shared" si="4"/>
        <v>0</v>
      </c>
      <c r="G15" s="419">
        <f t="shared" si="4"/>
        <v>0</v>
      </c>
      <c r="H15" s="1532"/>
      <c r="I15" s="388"/>
    </row>
    <row r="16" spans="1:9" ht="15" customHeight="1" x14ac:dyDescent="0.25">
      <c r="A16" s="421" t="s">
        <v>818</v>
      </c>
      <c r="B16" s="419">
        <f>SUM(C16:G16)</f>
        <v>0</v>
      </c>
      <c r="C16" s="419">
        <f>SUM(C11:C15)</f>
        <v>0</v>
      </c>
      <c r="D16" s="419">
        <f>SUM(D11:D15)</f>
        <v>0</v>
      </c>
      <c r="E16" s="419">
        <f>SUM(E11:E15)</f>
        <v>0</v>
      </c>
      <c r="F16" s="419">
        <f>SUM(F11:F15)</f>
        <v>0</v>
      </c>
      <c r="G16" s="419">
        <f>SUM(G11:G15)</f>
        <v>0</v>
      </c>
      <c r="H16" s="1532"/>
      <c r="I16" s="388"/>
    </row>
    <row r="17" spans="1:9" ht="15" customHeight="1" x14ac:dyDescent="0.25">
      <c r="A17" s="445"/>
      <c r="B17" s="445"/>
      <c r="C17" s="445"/>
      <c r="D17" s="445"/>
      <c r="E17" s="445"/>
      <c r="F17" s="445"/>
      <c r="G17" s="445"/>
      <c r="H17" s="388"/>
      <c r="I17" s="388"/>
    </row>
    <row r="18" spans="1:9" ht="15" customHeight="1" x14ac:dyDescent="0.25">
      <c r="A18" s="347" t="s">
        <v>788</v>
      </c>
      <c r="B18" s="425"/>
      <c r="C18" s="425"/>
      <c r="D18" s="426"/>
      <c r="E18" s="426"/>
      <c r="F18" s="427"/>
      <c r="G18" s="425"/>
      <c r="H18" s="425"/>
      <c r="I18" s="428"/>
    </row>
    <row r="19" spans="1:9" ht="26.1" customHeight="1" x14ac:dyDescent="0.2">
      <c r="A19" s="429" t="s">
        <v>789</v>
      </c>
      <c r="B19" s="18" t="s">
        <v>790</v>
      </c>
      <c r="C19" s="1427" t="s">
        <v>1892</v>
      </c>
      <c r="D19" s="366" t="s">
        <v>506</v>
      </c>
      <c r="E19" s="18" t="s">
        <v>507</v>
      </c>
      <c r="F19" s="18" t="s">
        <v>508</v>
      </c>
      <c r="G19" s="18" t="s">
        <v>509</v>
      </c>
      <c r="H19" s="18" t="s">
        <v>510</v>
      </c>
      <c r="I19" s="18" t="s">
        <v>511</v>
      </c>
    </row>
    <row r="20" spans="1:9" ht="15" customHeight="1" x14ac:dyDescent="0.2">
      <c r="A20" s="430"/>
      <c r="B20" s="431"/>
      <c r="C20" s="431"/>
      <c r="D20" s="356">
        <f t="shared" ref="D20:D39" si="5">SUM(E20:I20)</f>
        <v>0</v>
      </c>
      <c r="E20" s="358"/>
      <c r="F20" s="359"/>
      <c r="G20" s="359"/>
      <c r="H20" s="359"/>
      <c r="I20" s="432"/>
    </row>
    <row r="21" spans="1:9" ht="15" customHeight="1" x14ac:dyDescent="0.2">
      <c r="A21" s="430"/>
      <c r="B21" s="431"/>
      <c r="C21" s="431"/>
      <c r="D21" s="356">
        <f t="shared" si="5"/>
        <v>0</v>
      </c>
      <c r="E21" s="358"/>
      <c r="F21" s="359"/>
      <c r="G21" s="359"/>
      <c r="H21" s="359"/>
      <c r="I21" s="432"/>
    </row>
    <row r="22" spans="1:9" ht="15" customHeight="1" x14ac:dyDescent="0.2">
      <c r="A22" s="430"/>
      <c r="B22" s="431"/>
      <c r="C22" s="431"/>
      <c r="D22" s="356">
        <f t="shared" si="5"/>
        <v>0</v>
      </c>
      <c r="E22" s="358"/>
      <c r="F22" s="359"/>
      <c r="G22" s="359"/>
      <c r="H22" s="359"/>
      <c r="I22" s="432"/>
    </row>
    <row r="23" spans="1:9" ht="15" customHeight="1" x14ac:dyDescent="0.2">
      <c r="A23" s="430"/>
      <c r="B23" s="431"/>
      <c r="C23" s="431"/>
      <c r="D23" s="356">
        <f t="shared" si="5"/>
        <v>0</v>
      </c>
      <c r="E23" s="358"/>
      <c r="F23" s="359"/>
      <c r="G23" s="359"/>
      <c r="H23" s="359"/>
      <c r="I23" s="432"/>
    </row>
    <row r="24" spans="1:9" ht="15" customHeight="1" x14ac:dyDescent="0.2">
      <c r="A24" s="430"/>
      <c r="B24" s="431"/>
      <c r="C24" s="431"/>
      <c r="D24" s="356">
        <f t="shared" si="5"/>
        <v>0</v>
      </c>
      <c r="E24" s="358"/>
      <c r="F24" s="359"/>
      <c r="G24" s="359"/>
      <c r="H24" s="359"/>
      <c r="I24" s="432"/>
    </row>
    <row r="25" spans="1:9" ht="15" customHeight="1" x14ac:dyDescent="0.2">
      <c r="A25" s="430"/>
      <c r="B25" s="431"/>
      <c r="C25" s="431"/>
      <c r="D25" s="356">
        <f t="shared" si="5"/>
        <v>0</v>
      </c>
      <c r="E25" s="358"/>
      <c r="F25" s="359"/>
      <c r="G25" s="359"/>
      <c r="H25" s="359"/>
      <c r="I25" s="432"/>
    </row>
    <row r="26" spans="1:9" ht="15" customHeight="1" x14ac:dyDescent="0.2">
      <c r="A26" s="430"/>
      <c r="B26" s="431"/>
      <c r="C26" s="431"/>
      <c r="D26" s="356">
        <f t="shared" si="5"/>
        <v>0</v>
      </c>
      <c r="E26" s="358"/>
      <c r="F26" s="359"/>
      <c r="G26" s="359"/>
      <c r="H26" s="359"/>
      <c r="I26" s="432"/>
    </row>
    <row r="27" spans="1:9" ht="15" customHeight="1" x14ac:dyDescent="0.2">
      <c r="A27" s="430"/>
      <c r="B27" s="431"/>
      <c r="C27" s="431"/>
      <c r="D27" s="356">
        <f t="shared" si="5"/>
        <v>0</v>
      </c>
      <c r="E27" s="358"/>
      <c r="F27" s="359"/>
      <c r="G27" s="359"/>
      <c r="H27" s="359"/>
      <c r="I27" s="432"/>
    </row>
    <row r="28" spans="1:9" ht="15" customHeight="1" x14ac:dyDescent="0.2">
      <c r="A28" s="430"/>
      <c r="B28" s="431"/>
      <c r="C28" s="431"/>
      <c r="D28" s="356">
        <f t="shared" si="5"/>
        <v>0</v>
      </c>
      <c r="E28" s="358"/>
      <c r="F28" s="359"/>
      <c r="G28" s="359"/>
      <c r="H28" s="359"/>
      <c r="I28" s="432"/>
    </row>
    <row r="29" spans="1:9" ht="15" customHeight="1" x14ac:dyDescent="0.2">
      <c r="A29" s="430"/>
      <c r="B29" s="431"/>
      <c r="C29" s="431"/>
      <c r="D29" s="356">
        <f t="shared" si="5"/>
        <v>0</v>
      </c>
      <c r="E29" s="358"/>
      <c r="F29" s="359"/>
      <c r="G29" s="359"/>
      <c r="H29" s="359"/>
      <c r="I29" s="432"/>
    </row>
    <row r="30" spans="1:9" ht="15" customHeight="1" x14ac:dyDescent="0.2">
      <c r="A30" s="430"/>
      <c r="B30" s="431"/>
      <c r="C30" s="431"/>
      <c r="D30" s="356">
        <f t="shared" si="5"/>
        <v>0</v>
      </c>
      <c r="E30" s="358"/>
      <c r="F30" s="359"/>
      <c r="G30" s="359"/>
      <c r="H30" s="359"/>
      <c r="I30" s="432"/>
    </row>
    <row r="31" spans="1:9" ht="15" customHeight="1" x14ac:dyDescent="0.2">
      <c r="A31" s="430"/>
      <c r="B31" s="431"/>
      <c r="C31" s="431"/>
      <c r="D31" s="356">
        <f t="shared" si="5"/>
        <v>0</v>
      </c>
      <c r="E31" s="358"/>
      <c r="F31" s="359"/>
      <c r="G31" s="359"/>
      <c r="H31" s="359"/>
      <c r="I31" s="432"/>
    </row>
    <row r="32" spans="1:9" ht="15" customHeight="1" x14ac:dyDescent="0.2">
      <c r="A32" s="430"/>
      <c r="B32" s="431"/>
      <c r="C32" s="431"/>
      <c r="D32" s="356">
        <f t="shared" si="5"/>
        <v>0</v>
      </c>
      <c r="E32" s="358"/>
      <c r="F32" s="359"/>
      <c r="G32" s="359"/>
      <c r="H32" s="359"/>
      <c r="I32" s="432"/>
    </row>
    <row r="33" spans="1:9" ht="15" customHeight="1" x14ac:dyDescent="0.2">
      <c r="A33" s="430"/>
      <c r="B33" s="431"/>
      <c r="C33" s="431"/>
      <c r="D33" s="356">
        <f t="shared" si="5"/>
        <v>0</v>
      </c>
      <c r="E33" s="358"/>
      <c r="F33" s="359"/>
      <c r="G33" s="359"/>
      <c r="H33" s="359"/>
      <c r="I33" s="432"/>
    </row>
    <row r="34" spans="1:9" ht="15" customHeight="1" x14ac:dyDescent="0.2">
      <c r="A34" s="430"/>
      <c r="B34" s="431"/>
      <c r="C34" s="431"/>
      <c r="D34" s="356">
        <f t="shared" si="5"/>
        <v>0</v>
      </c>
      <c r="E34" s="358"/>
      <c r="F34" s="359"/>
      <c r="G34" s="359"/>
      <c r="H34" s="359"/>
      <c r="I34" s="432"/>
    </row>
    <row r="35" spans="1:9" ht="15" customHeight="1" x14ac:dyDescent="0.2">
      <c r="A35" s="430"/>
      <c r="B35" s="431"/>
      <c r="C35" s="431"/>
      <c r="D35" s="356">
        <f t="shared" si="5"/>
        <v>0</v>
      </c>
      <c r="E35" s="358"/>
      <c r="F35" s="359"/>
      <c r="G35" s="359"/>
      <c r="H35" s="359"/>
      <c r="I35" s="432"/>
    </row>
    <row r="36" spans="1:9" ht="15" customHeight="1" x14ac:dyDescent="0.2">
      <c r="A36" s="430"/>
      <c r="B36" s="431"/>
      <c r="C36" s="431"/>
      <c r="D36" s="356">
        <f t="shared" si="5"/>
        <v>0</v>
      </c>
      <c r="E36" s="358"/>
      <c r="F36" s="359"/>
      <c r="G36" s="359"/>
      <c r="H36" s="359"/>
      <c r="I36" s="432"/>
    </row>
    <row r="37" spans="1:9" ht="15" customHeight="1" x14ac:dyDescent="0.2">
      <c r="A37" s="430"/>
      <c r="B37" s="431"/>
      <c r="C37" s="431"/>
      <c r="D37" s="356">
        <f t="shared" si="5"/>
        <v>0</v>
      </c>
      <c r="E37" s="358"/>
      <c r="F37" s="359"/>
      <c r="G37" s="359"/>
      <c r="H37" s="359"/>
      <c r="I37" s="432"/>
    </row>
    <row r="38" spans="1:9" ht="15" customHeight="1" x14ac:dyDescent="0.2">
      <c r="A38" s="430"/>
      <c r="B38" s="431"/>
      <c r="C38" s="431"/>
      <c r="D38" s="356">
        <f t="shared" si="5"/>
        <v>0</v>
      </c>
      <c r="E38" s="358"/>
      <c r="F38" s="359"/>
      <c r="G38" s="359"/>
      <c r="H38" s="359"/>
      <c r="I38" s="432"/>
    </row>
    <row r="39" spans="1:9" ht="15" customHeight="1" x14ac:dyDescent="0.2">
      <c r="A39" s="430"/>
      <c r="B39" s="431"/>
      <c r="C39" s="431"/>
      <c r="D39" s="356">
        <f t="shared" si="5"/>
        <v>0</v>
      </c>
      <c r="E39" s="358"/>
      <c r="F39" s="359"/>
      <c r="G39" s="359"/>
      <c r="H39" s="359"/>
      <c r="I39" s="432"/>
    </row>
    <row r="40" spans="1:9" ht="15" customHeight="1" x14ac:dyDescent="0.25">
      <c r="A40" s="388"/>
      <c r="B40" s="388"/>
      <c r="C40" s="388"/>
      <c r="D40" s="388"/>
      <c r="E40" s="388"/>
      <c r="F40" s="388"/>
      <c r="G40" s="388"/>
      <c r="H40" s="388"/>
      <c r="I40" s="388"/>
    </row>
    <row r="41" spans="1:9" ht="15" customHeight="1" x14ac:dyDescent="0.25">
      <c r="A41" s="388"/>
      <c r="B41" s="388"/>
      <c r="C41" s="388"/>
      <c r="D41" s="388"/>
      <c r="E41" s="388"/>
      <c r="F41" s="388"/>
      <c r="G41" s="388"/>
      <c r="H41" s="388"/>
      <c r="I41" s="388"/>
    </row>
    <row r="42" spans="1:9" ht="15" customHeight="1" x14ac:dyDescent="0.25">
      <c r="A42" s="433" t="s">
        <v>740</v>
      </c>
      <c r="B42" s="425"/>
      <c r="C42" s="425"/>
      <c r="D42" s="426"/>
      <c r="E42" s="426"/>
      <c r="F42" s="427"/>
      <c r="G42" s="425"/>
      <c r="H42" s="425"/>
      <c r="I42" s="428"/>
    </row>
    <row r="43" spans="1:9" ht="26.1" customHeight="1" x14ac:dyDescent="0.2">
      <c r="A43" s="18" t="s">
        <v>803</v>
      </c>
      <c r="B43" s="18" t="s">
        <v>790</v>
      </c>
      <c r="C43" s="18" t="s">
        <v>1876</v>
      </c>
      <c r="D43" s="366" t="s">
        <v>506</v>
      </c>
      <c r="E43" s="18" t="s">
        <v>507</v>
      </c>
      <c r="F43" s="18" t="s">
        <v>508</v>
      </c>
      <c r="G43" s="18" t="s">
        <v>509</v>
      </c>
      <c r="H43" s="18" t="s">
        <v>510</v>
      </c>
      <c r="I43" s="18" t="s">
        <v>511</v>
      </c>
    </row>
    <row r="44" spans="1:9" ht="15" customHeight="1" x14ac:dyDescent="0.25">
      <c r="A44" s="430"/>
      <c r="B44" s="434" t="s">
        <v>765</v>
      </c>
      <c r="C44" s="435"/>
      <c r="D44" s="419">
        <f t="shared" ref="D44:D66" si="6">SUM(E44:I44)</f>
        <v>0</v>
      </c>
      <c r="E44" s="436"/>
      <c r="F44" s="431"/>
      <c r="G44" s="431"/>
      <c r="H44" s="431"/>
      <c r="I44" s="437"/>
    </row>
    <row r="45" spans="1:9" ht="15" customHeight="1" x14ac:dyDescent="0.2">
      <c r="A45" s="430"/>
      <c r="B45" s="431"/>
      <c r="C45" s="431"/>
      <c r="D45" s="419">
        <f t="shared" si="6"/>
        <v>0</v>
      </c>
      <c r="E45" s="438">
        <f>IFERROR(VLOOKUP(B45,$B$20:$I$39,4,0)*C45,0)</f>
        <v>0</v>
      </c>
      <c r="F45" s="438">
        <f>IFERROR(VLOOKUP(B45,$B$20:$I$39,5,0)*C45,0)</f>
        <v>0</v>
      </c>
      <c r="G45" s="438">
        <f>IFERROR(VLOOKUP(B45,$B$20:$I$39,6,0)*C45,0)</f>
        <v>0</v>
      </c>
      <c r="H45" s="438">
        <f>IFERROR(VLOOKUP(B45,$B$20:$I$39,7,0)*C45,0)</f>
        <v>0</v>
      </c>
      <c r="I45" s="438">
        <f>IFERROR(VLOOKUP(B45,$B$20:$I$39,8,0)*C45,0)</f>
        <v>0</v>
      </c>
    </row>
    <row r="46" spans="1:9" ht="15" customHeight="1" x14ac:dyDescent="0.2">
      <c r="A46" s="430"/>
      <c r="B46" s="431"/>
      <c r="C46" s="431"/>
      <c r="D46" s="419">
        <f t="shared" si="6"/>
        <v>0</v>
      </c>
      <c r="E46" s="438">
        <f t="shared" ref="E46:E66" si="7">IFERROR(VLOOKUP(B46,$B$20:$I$39,4,0)*C46,0)</f>
        <v>0</v>
      </c>
      <c r="F46" s="438">
        <f t="shared" ref="F46:F66" si="8">IFERROR(VLOOKUP(B46,$B$20:$I$39,5,0)*C46,0)</f>
        <v>0</v>
      </c>
      <c r="G46" s="438">
        <f t="shared" ref="G46:G66" si="9">IFERROR(VLOOKUP(B46,$B$20:$I$39,6,0)*C46,0)</f>
        <v>0</v>
      </c>
      <c r="H46" s="438">
        <f t="shared" ref="H46:H66" si="10">IFERROR(VLOOKUP(B46,$B$20:$I$39,7,0)*C46,0)</f>
        <v>0</v>
      </c>
      <c r="I46" s="438">
        <f t="shared" ref="I46:I66" si="11">IFERROR(VLOOKUP(B46,$B$20:$I$39,8,0)*C46,0)</f>
        <v>0</v>
      </c>
    </row>
    <row r="47" spans="1:9" ht="15" customHeight="1" x14ac:dyDescent="0.2">
      <c r="A47" s="430"/>
      <c r="B47" s="431"/>
      <c r="C47" s="431"/>
      <c r="D47" s="419">
        <f t="shared" si="6"/>
        <v>0</v>
      </c>
      <c r="E47" s="438">
        <f t="shared" si="7"/>
        <v>0</v>
      </c>
      <c r="F47" s="438">
        <f t="shared" si="8"/>
        <v>0</v>
      </c>
      <c r="G47" s="438">
        <f t="shared" si="9"/>
        <v>0</v>
      </c>
      <c r="H47" s="438">
        <f t="shared" si="10"/>
        <v>0</v>
      </c>
      <c r="I47" s="438">
        <f t="shared" si="11"/>
        <v>0</v>
      </c>
    </row>
    <row r="48" spans="1:9" ht="15" customHeight="1" x14ac:dyDescent="0.2">
      <c r="A48" s="430"/>
      <c r="B48" s="431"/>
      <c r="C48" s="431"/>
      <c r="D48" s="419">
        <f t="shared" si="6"/>
        <v>0</v>
      </c>
      <c r="E48" s="438">
        <f t="shared" si="7"/>
        <v>0</v>
      </c>
      <c r="F48" s="438">
        <f t="shared" si="8"/>
        <v>0</v>
      </c>
      <c r="G48" s="438">
        <f t="shared" si="9"/>
        <v>0</v>
      </c>
      <c r="H48" s="438">
        <f t="shared" si="10"/>
        <v>0</v>
      </c>
      <c r="I48" s="438">
        <f t="shared" si="11"/>
        <v>0</v>
      </c>
    </row>
    <row r="49" spans="1:9" ht="15" customHeight="1" x14ac:dyDescent="0.2">
      <c r="A49" s="430"/>
      <c r="B49" s="431"/>
      <c r="C49" s="431"/>
      <c r="D49" s="419">
        <f t="shared" si="6"/>
        <v>0</v>
      </c>
      <c r="E49" s="438">
        <f t="shared" si="7"/>
        <v>0</v>
      </c>
      <c r="F49" s="438">
        <f t="shared" si="8"/>
        <v>0</v>
      </c>
      <c r="G49" s="438">
        <f t="shared" si="9"/>
        <v>0</v>
      </c>
      <c r="H49" s="438">
        <f t="shared" si="10"/>
        <v>0</v>
      </c>
      <c r="I49" s="438">
        <f t="shared" si="11"/>
        <v>0</v>
      </c>
    </row>
    <row r="50" spans="1:9" ht="15" customHeight="1" x14ac:dyDescent="0.2">
      <c r="A50" s="430"/>
      <c r="B50" s="431"/>
      <c r="C50" s="431"/>
      <c r="D50" s="419">
        <f t="shared" si="6"/>
        <v>0</v>
      </c>
      <c r="E50" s="438">
        <f t="shared" si="7"/>
        <v>0</v>
      </c>
      <c r="F50" s="438">
        <f t="shared" si="8"/>
        <v>0</v>
      </c>
      <c r="G50" s="438">
        <f t="shared" si="9"/>
        <v>0</v>
      </c>
      <c r="H50" s="438">
        <f t="shared" si="10"/>
        <v>0</v>
      </c>
      <c r="I50" s="438">
        <f t="shared" si="11"/>
        <v>0</v>
      </c>
    </row>
    <row r="51" spans="1:9" ht="15" customHeight="1" x14ac:dyDescent="0.2">
      <c r="A51" s="430"/>
      <c r="B51" s="431"/>
      <c r="C51" s="431"/>
      <c r="D51" s="419">
        <f t="shared" si="6"/>
        <v>0</v>
      </c>
      <c r="E51" s="438">
        <f t="shared" si="7"/>
        <v>0</v>
      </c>
      <c r="F51" s="438">
        <f t="shared" si="8"/>
        <v>0</v>
      </c>
      <c r="G51" s="438">
        <f t="shared" si="9"/>
        <v>0</v>
      </c>
      <c r="H51" s="438">
        <f t="shared" si="10"/>
        <v>0</v>
      </c>
      <c r="I51" s="438">
        <f t="shared" si="11"/>
        <v>0</v>
      </c>
    </row>
    <row r="52" spans="1:9" ht="15" customHeight="1" x14ac:dyDescent="0.2">
      <c r="A52" s="430"/>
      <c r="B52" s="431"/>
      <c r="C52" s="431"/>
      <c r="D52" s="419">
        <f t="shared" si="6"/>
        <v>0</v>
      </c>
      <c r="E52" s="438">
        <f t="shared" si="7"/>
        <v>0</v>
      </c>
      <c r="F52" s="438">
        <f t="shared" si="8"/>
        <v>0</v>
      </c>
      <c r="G52" s="438">
        <f t="shared" si="9"/>
        <v>0</v>
      </c>
      <c r="H52" s="438">
        <f t="shared" si="10"/>
        <v>0</v>
      </c>
      <c r="I52" s="438">
        <f t="shared" si="11"/>
        <v>0</v>
      </c>
    </row>
    <row r="53" spans="1:9" ht="15" customHeight="1" x14ac:dyDescent="0.2">
      <c r="A53" s="430"/>
      <c r="B53" s="431"/>
      <c r="C53" s="431"/>
      <c r="D53" s="419">
        <f t="shared" si="6"/>
        <v>0</v>
      </c>
      <c r="E53" s="438">
        <f t="shared" si="7"/>
        <v>0</v>
      </c>
      <c r="F53" s="438">
        <f t="shared" si="8"/>
        <v>0</v>
      </c>
      <c r="G53" s="438">
        <f t="shared" si="9"/>
        <v>0</v>
      </c>
      <c r="H53" s="438">
        <f t="shared" si="10"/>
        <v>0</v>
      </c>
      <c r="I53" s="438">
        <f t="shared" si="11"/>
        <v>0</v>
      </c>
    </row>
    <row r="54" spans="1:9" ht="15" customHeight="1" x14ac:dyDescent="0.2">
      <c r="A54" s="430"/>
      <c r="B54" s="431"/>
      <c r="C54" s="431"/>
      <c r="D54" s="419">
        <f t="shared" si="6"/>
        <v>0</v>
      </c>
      <c r="E54" s="438">
        <f t="shared" si="7"/>
        <v>0</v>
      </c>
      <c r="F54" s="438">
        <f t="shared" si="8"/>
        <v>0</v>
      </c>
      <c r="G54" s="438">
        <f t="shared" si="9"/>
        <v>0</v>
      </c>
      <c r="H54" s="438">
        <f t="shared" si="10"/>
        <v>0</v>
      </c>
      <c r="I54" s="438">
        <f t="shared" si="11"/>
        <v>0</v>
      </c>
    </row>
    <row r="55" spans="1:9" ht="15" customHeight="1" x14ac:dyDescent="0.2">
      <c r="A55" s="430"/>
      <c r="B55" s="431"/>
      <c r="C55" s="431"/>
      <c r="D55" s="419">
        <f t="shared" si="6"/>
        <v>0</v>
      </c>
      <c r="E55" s="438">
        <f t="shared" si="7"/>
        <v>0</v>
      </c>
      <c r="F55" s="438">
        <f t="shared" si="8"/>
        <v>0</v>
      </c>
      <c r="G55" s="438">
        <f t="shared" si="9"/>
        <v>0</v>
      </c>
      <c r="H55" s="438">
        <f t="shared" si="10"/>
        <v>0</v>
      </c>
      <c r="I55" s="438">
        <f t="shared" si="11"/>
        <v>0</v>
      </c>
    </row>
    <row r="56" spans="1:9" ht="15" customHeight="1" x14ac:dyDescent="0.2">
      <c r="A56" s="430"/>
      <c r="B56" s="431"/>
      <c r="C56" s="431"/>
      <c r="D56" s="419">
        <f t="shared" si="6"/>
        <v>0</v>
      </c>
      <c r="E56" s="438">
        <f t="shared" si="7"/>
        <v>0</v>
      </c>
      <c r="F56" s="438">
        <f t="shared" si="8"/>
        <v>0</v>
      </c>
      <c r="G56" s="438">
        <f t="shared" si="9"/>
        <v>0</v>
      </c>
      <c r="H56" s="438">
        <f t="shared" si="10"/>
        <v>0</v>
      </c>
      <c r="I56" s="438">
        <f t="shared" si="11"/>
        <v>0</v>
      </c>
    </row>
    <row r="57" spans="1:9" ht="15" customHeight="1" x14ac:dyDescent="0.2">
      <c r="A57" s="430"/>
      <c r="B57" s="431"/>
      <c r="C57" s="431"/>
      <c r="D57" s="419">
        <f t="shared" si="6"/>
        <v>0</v>
      </c>
      <c r="E57" s="438">
        <f t="shared" si="7"/>
        <v>0</v>
      </c>
      <c r="F57" s="438">
        <f t="shared" si="8"/>
        <v>0</v>
      </c>
      <c r="G57" s="438">
        <f t="shared" si="9"/>
        <v>0</v>
      </c>
      <c r="H57" s="438">
        <f t="shared" si="10"/>
        <v>0</v>
      </c>
      <c r="I57" s="438">
        <f t="shared" si="11"/>
        <v>0</v>
      </c>
    </row>
    <row r="58" spans="1:9" ht="15" customHeight="1" x14ac:dyDescent="0.2">
      <c r="A58" s="430"/>
      <c r="B58" s="431"/>
      <c r="C58" s="431"/>
      <c r="D58" s="419">
        <f t="shared" si="6"/>
        <v>0</v>
      </c>
      <c r="E58" s="438">
        <f t="shared" si="7"/>
        <v>0</v>
      </c>
      <c r="F58" s="438">
        <f t="shared" si="8"/>
        <v>0</v>
      </c>
      <c r="G58" s="438">
        <f t="shared" si="9"/>
        <v>0</v>
      </c>
      <c r="H58" s="438">
        <f t="shared" si="10"/>
        <v>0</v>
      </c>
      <c r="I58" s="438">
        <f t="shared" si="11"/>
        <v>0</v>
      </c>
    </row>
    <row r="59" spans="1:9" ht="15" customHeight="1" x14ac:dyDescent="0.2">
      <c r="A59" s="430"/>
      <c r="B59" s="431"/>
      <c r="C59" s="431"/>
      <c r="D59" s="419">
        <f t="shared" si="6"/>
        <v>0</v>
      </c>
      <c r="E59" s="438">
        <f t="shared" si="7"/>
        <v>0</v>
      </c>
      <c r="F59" s="438">
        <f t="shared" si="8"/>
        <v>0</v>
      </c>
      <c r="G59" s="438">
        <f t="shared" si="9"/>
        <v>0</v>
      </c>
      <c r="H59" s="438">
        <f t="shared" si="10"/>
        <v>0</v>
      </c>
      <c r="I59" s="438">
        <f t="shared" si="11"/>
        <v>0</v>
      </c>
    </row>
    <row r="60" spans="1:9" ht="15" customHeight="1" x14ac:dyDescent="0.2">
      <c r="A60" s="430"/>
      <c r="B60" s="431"/>
      <c r="C60" s="431"/>
      <c r="D60" s="419">
        <f t="shared" si="6"/>
        <v>0</v>
      </c>
      <c r="E60" s="438">
        <f t="shared" si="7"/>
        <v>0</v>
      </c>
      <c r="F60" s="438">
        <f t="shared" si="8"/>
        <v>0</v>
      </c>
      <c r="G60" s="438">
        <f t="shared" si="9"/>
        <v>0</v>
      </c>
      <c r="H60" s="438">
        <f t="shared" si="10"/>
        <v>0</v>
      </c>
      <c r="I60" s="438">
        <f t="shared" si="11"/>
        <v>0</v>
      </c>
    </row>
    <row r="61" spans="1:9" ht="15" customHeight="1" x14ac:dyDescent="0.2">
      <c r="A61" s="430"/>
      <c r="B61" s="431"/>
      <c r="C61" s="431"/>
      <c r="D61" s="419">
        <f t="shared" si="6"/>
        <v>0</v>
      </c>
      <c r="E61" s="438">
        <f t="shared" si="7"/>
        <v>0</v>
      </c>
      <c r="F61" s="438">
        <f t="shared" si="8"/>
        <v>0</v>
      </c>
      <c r="G61" s="438">
        <f t="shared" si="9"/>
        <v>0</v>
      </c>
      <c r="H61" s="438">
        <f t="shared" si="10"/>
        <v>0</v>
      </c>
      <c r="I61" s="438">
        <f t="shared" si="11"/>
        <v>0</v>
      </c>
    </row>
    <row r="62" spans="1:9" ht="15" customHeight="1" x14ac:dyDescent="0.2">
      <c r="A62" s="430"/>
      <c r="B62" s="431"/>
      <c r="C62" s="431"/>
      <c r="D62" s="419">
        <f t="shared" si="6"/>
        <v>0</v>
      </c>
      <c r="E62" s="438">
        <f t="shared" si="7"/>
        <v>0</v>
      </c>
      <c r="F62" s="438">
        <f t="shared" si="8"/>
        <v>0</v>
      </c>
      <c r="G62" s="438">
        <f t="shared" si="9"/>
        <v>0</v>
      </c>
      <c r="H62" s="438">
        <f t="shared" si="10"/>
        <v>0</v>
      </c>
      <c r="I62" s="438">
        <f t="shared" si="11"/>
        <v>0</v>
      </c>
    </row>
    <row r="63" spans="1:9" ht="15" customHeight="1" x14ac:dyDescent="0.2">
      <c r="A63" s="430"/>
      <c r="B63" s="431"/>
      <c r="C63" s="431"/>
      <c r="D63" s="419">
        <f t="shared" si="6"/>
        <v>0</v>
      </c>
      <c r="E63" s="438">
        <f t="shared" si="7"/>
        <v>0</v>
      </c>
      <c r="F63" s="438">
        <f t="shared" si="8"/>
        <v>0</v>
      </c>
      <c r="G63" s="438">
        <f t="shared" si="9"/>
        <v>0</v>
      </c>
      <c r="H63" s="438">
        <f t="shared" si="10"/>
        <v>0</v>
      </c>
      <c r="I63" s="438">
        <f t="shared" si="11"/>
        <v>0</v>
      </c>
    </row>
    <row r="64" spans="1:9" ht="15" customHeight="1" x14ac:dyDescent="0.2">
      <c r="A64" s="430"/>
      <c r="B64" s="431"/>
      <c r="C64" s="431"/>
      <c r="D64" s="419">
        <f t="shared" si="6"/>
        <v>0</v>
      </c>
      <c r="E64" s="438">
        <f t="shared" si="7"/>
        <v>0</v>
      </c>
      <c r="F64" s="438">
        <f t="shared" si="8"/>
        <v>0</v>
      </c>
      <c r="G64" s="438">
        <f t="shared" si="9"/>
        <v>0</v>
      </c>
      <c r="H64" s="438">
        <f t="shared" si="10"/>
        <v>0</v>
      </c>
      <c r="I64" s="438">
        <f t="shared" si="11"/>
        <v>0</v>
      </c>
    </row>
    <row r="65" spans="1:9" ht="15" customHeight="1" x14ac:dyDescent="0.2">
      <c r="A65" s="430"/>
      <c r="B65" s="431"/>
      <c r="C65" s="431"/>
      <c r="D65" s="419">
        <f t="shared" si="6"/>
        <v>0</v>
      </c>
      <c r="E65" s="438">
        <f t="shared" si="7"/>
        <v>0</v>
      </c>
      <c r="F65" s="438">
        <f t="shared" si="8"/>
        <v>0</v>
      </c>
      <c r="G65" s="438">
        <f t="shared" si="9"/>
        <v>0</v>
      </c>
      <c r="H65" s="438">
        <f t="shared" si="10"/>
        <v>0</v>
      </c>
      <c r="I65" s="438">
        <f t="shared" si="11"/>
        <v>0</v>
      </c>
    </row>
    <row r="66" spans="1:9" ht="15" customHeight="1" x14ac:dyDescent="0.2">
      <c r="A66" s="430"/>
      <c r="B66" s="431"/>
      <c r="C66" s="431"/>
      <c r="D66" s="419">
        <f t="shared" si="6"/>
        <v>0</v>
      </c>
      <c r="E66" s="438">
        <f t="shared" si="7"/>
        <v>0</v>
      </c>
      <c r="F66" s="438">
        <f t="shared" si="8"/>
        <v>0</v>
      </c>
      <c r="G66" s="438">
        <f t="shared" si="9"/>
        <v>0</v>
      </c>
      <c r="H66" s="438">
        <f t="shared" si="10"/>
        <v>0</v>
      </c>
      <c r="I66" s="438">
        <f t="shared" si="11"/>
        <v>0</v>
      </c>
    </row>
    <row r="67" spans="1:9" ht="15" customHeight="1" thickBot="1" x14ac:dyDescent="0.3">
      <c r="A67" s="439" t="s">
        <v>820</v>
      </c>
      <c r="B67" s="440"/>
      <c r="C67" s="440"/>
      <c r="D67" s="441">
        <f>SUM(D44:D66)</f>
        <v>0</v>
      </c>
      <c r="E67" s="441">
        <f t="shared" ref="E67:I67" si="12">SUM(E44:E66)</f>
        <v>0</v>
      </c>
      <c r="F67" s="441">
        <f t="shared" si="12"/>
        <v>0</v>
      </c>
      <c r="G67" s="441">
        <f t="shared" si="12"/>
        <v>0</v>
      </c>
      <c r="H67" s="441">
        <f t="shared" si="12"/>
        <v>0</v>
      </c>
      <c r="I67" s="441">
        <f t="shared" si="12"/>
        <v>0</v>
      </c>
    </row>
    <row r="68" spans="1:9" ht="15" customHeight="1" thickTop="1" x14ac:dyDescent="0.25">
      <c r="A68" s="388"/>
      <c r="B68" s="388"/>
      <c r="C68" s="388"/>
      <c r="D68" s="388"/>
      <c r="E68" s="388"/>
      <c r="F68" s="388"/>
      <c r="G68" s="388"/>
      <c r="H68" s="388"/>
      <c r="I68" s="388"/>
    </row>
    <row r="69" spans="1:9" ht="15" customHeight="1" x14ac:dyDescent="0.25">
      <c r="A69" s="388"/>
      <c r="B69" s="388"/>
      <c r="C69" s="388"/>
      <c r="D69" s="388"/>
      <c r="E69" s="388"/>
      <c r="F69" s="388"/>
      <c r="G69" s="388"/>
      <c r="H69" s="388"/>
      <c r="I69" s="388"/>
    </row>
    <row r="70" spans="1:9" ht="15" customHeight="1" x14ac:dyDescent="0.25">
      <c r="A70" s="433" t="s">
        <v>43</v>
      </c>
      <c r="B70" s="425"/>
      <c r="C70" s="425"/>
      <c r="D70" s="426"/>
      <c r="E70" s="426"/>
      <c r="F70" s="427"/>
      <c r="G70" s="425"/>
      <c r="H70" s="425"/>
      <c r="I70" s="428"/>
    </row>
    <row r="71" spans="1:9" ht="26.1" customHeight="1" x14ac:dyDescent="0.2">
      <c r="A71" s="18" t="s">
        <v>803</v>
      </c>
      <c r="B71" s="18" t="s">
        <v>790</v>
      </c>
      <c r="C71" s="18" t="s">
        <v>1876</v>
      </c>
      <c r="D71" s="366" t="s">
        <v>506</v>
      </c>
      <c r="E71" s="18" t="s">
        <v>507</v>
      </c>
      <c r="F71" s="18" t="s">
        <v>508</v>
      </c>
      <c r="G71" s="18" t="s">
        <v>509</v>
      </c>
      <c r="H71" s="18" t="s">
        <v>510</v>
      </c>
      <c r="I71" s="18" t="s">
        <v>511</v>
      </c>
    </row>
    <row r="72" spans="1:9" ht="15" customHeight="1" x14ac:dyDescent="0.25">
      <c r="A72" s="430"/>
      <c r="B72" s="434" t="s">
        <v>765</v>
      </c>
      <c r="C72" s="435"/>
      <c r="D72" s="419">
        <f t="shared" ref="D72:D79" si="13">SUM(E72:I72)</f>
        <v>0</v>
      </c>
      <c r="E72" s="436"/>
      <c r="F72" s="431"/>
      <c r="G72" s="431"/>
      <c r="H72" s="431"/>
      <c r="I72" s="437"/>
    </row>
    <row r="73" spans="1:9" ht="15" customHeight="1" x14ac:dyDescent="0.2">
      <c r="A73" s="430"/>
      <c r="B73" s="431"/>
      <c r="C73" s="431"/>
      <c r="D73" s="419">
        <f t="shared" si="13"/>
        <v>0</v>
      </c>
      <c r="E73" s="438">
        <f t="shared" ref="E73:E79" si="14">IFERROR(VLOOKUP(B73,$B$20:$I$39,4,0)*C73,0)</f>
        <v>0</v>
      </c>
      <c r="F73" s="438">
        <f t="shared" ref="F73:F79" si="15">IFERROR(VLOOKUP(B73,$B$20:$I$39,5,0)*C73,0)</f>
        <v>0</v>
      </c>
      <c r="G73" s="438">
        <f t="shared" ref="G73:G79" si="16">IFERROR(VLOOKUP(B73,$B$20:$I$39,6,0)*C73,0)</f>
        <v>0</v>
      </c>
      <c r="H73" s="438">
        <f t="shared" ref="H73:H79" si="17">IFERROR(VLOOKUP(B73,$B$20:$I$39,7,0)*C73,0)</f>
        <v>0</v>
      </c>
      <c r="I73" s="438">
        <f t="shared" ref="I73:I79" si="18">IFERROR(VLOOKUP(B73,$B$20:$I$39,8,0)*C73,0)</f>
        <v>0</v>
      </c>
    </row>
    <row r="74" spans="1:9" ht="15" customHeight="1" x14ac:dyDescent="0.2">
      <c r="A74" s="430"/>
      <c r="B74" s="431"/>
      <c r="C74" s="431"/>
      <c r="D74" s="419">
        <f t="shared" si="13"/>
        <v>0</v>
      </c>
      <c r="E74" s="438">
        <f t="shared" si="14"/>
        <v>0</v>
      </c>
      <c r="F74" s="438">
        <f t="shared" si="15"/>
        <v>0</v>
      </c>
      <c r="G74" s="438">
        <f t="shared" si="16"/>
        <v>0</v>
      </c>
      <c r="H74" s="438">
        <f t="shared" si="17"/>
        <v>0</v>
      </c>
      <c r="I74" s="438">
        <f t="shared" si="18"/>
        <v>0</v>
      </c>
    </row>
    <row r="75" spans="1:9" ht="15" customHeight="1" x14ac:dyDescent="0.2">
      <c r="A75" s="430"/>
      <c r="B75" s="431"/>
      <c r="C75" s="431"/>
      <c r="D75" s="419">
        <f t="shared" si="13"/>
        <v>0</v>
      </c>
      <c r="E75" s="438">
        <f t="shared" si="14"/>
        <v>0</v>
      </c>
      <c r="F75" s="438">
        <f t="shared" si="15"/>
        <v>0</v>
      </c>
      <c r="G75" s="438">
        <f t="shared" si="16"/>
        <v>0</v>
      </c>
      <c r="H75" s="438">
        <f t="shared" si="17"/>
        <v>0</v>
      </c>
      <c r="I75" s="438">
        <f t="shared" si="18"/>
        <v>0</v>
      </c>
    </row>
    <row r="76" spans="1:9" ht="15" customHeight="1" x14ac:dyDescent="0.2">
      <c r="A76" s="430"/>
      <c r="B76" s="431"/>
      <c r="C76" s="431"/>
      <c r="D76" s="419">
        <f t="shared" si="13"/>
        <v>0</v>
      </c>
      <c r="E76" s="438">
        <f t="shared" si="14"/>
        <v>0</v>
      </c>
      <c r="F76" s="438">
        <f t="shared" si="15"/>
        <v>0</v>
      </c>
      <c r="G76" s="438">
        <f t="shared" si="16"/>
        <v>0</v>
      </c>
      <c r="H76" s="438">
        <f t="shared" si="17"/>
        <v>0</v>
      </c>
      <c r="I76" s="438">
        <f t="shared" si="18"/>
        <v>0</v>
      </c>
    </row>
    <row r="77" spans="1:9" ht="15" customHeight="1" x14ac:dyDescent="0.2">
      <c r="A77" s="430"/>
      <c r="B77" s="431"/>
      <c r="C77" s="431"/>
      <c r="D77" s="419">
        <f t="shared" si="13"/>
        <v>0</v>
      </c>
      <c r="E77" s="438">
        <f t="shared" si="14"/>
        <v>0</v>
      </c>
      <c r="F77" s="438">
        <f t="shared" si="15"/>
        <v>0</v>
      </c>
      <c r="G77" s="438">
        <f t="shared" si="16"/>
        <v>0</v>
      </c>
      <c r="H77" s="438">
        <f t="shared" si="17"/>
        <v>0</v>
      </c>
      <c r="I77" s="438">
        <f t="shared" si="18"/>
        <v>0</v>
      </c>
    </row>
    <row r="78" spans="1:9" ht="15" customHeight="1" x14ac:dyDescent="0.2">
      <c r="A78" s="430"/>
      <c r="B78" s="431"/>
      <c r="C78" s="431"/>
      <c r="D78" s="419">
        <f t="shared" si="13"/>
        <v>0</v>
      </c>
      <c r="E78" s="438">
        <f t="shared" si="14"/>
        <v>0</v>
      </c>
      <c r="F78" s="438">
        <f t="shared" si="15"/>
        <v>0</v>
      </c>
      <c r="G78" s="438">
        <f t="shared" si="16"/>
        <v>0</v>
      </c>
      <c r="H78" s="438">
        <f t="shared" si="17"/>
        <v>0</v>
      </c>
      <c r="I78" s="438">
        <f t="shared" si="18"/>
        <v>0</v>
      </c>
    </row>
    <row r="79" spans="1:9" ht="15" customHeight="1" x14ac:dyDescent="0.2">
      <c r="A79" s="430"/>
      <c r="B79" s="431"/>
      <c r="C79" s="431"/>
      <c r="D79" s="419">
        <f t="shared" si="13"/>
        <v>0</v>
      </c>
      <c r="E79" s="438">
        <f t="shared" si="14"/>
        <v>0</v>
      </c>
      <c r="F79" s="438">
        <f t="shared" si="15"/>
        <v>0</v>
      </c>
      <c r="G79" s="438">
        <f t="shared" si="16"/>
        <v>0</v>
      </c>
      <c r="H79" s="438">
        <f t="shared" si="17"/>
        <v>0</v>
      </c>
      <c r="I79" s="438">
        <f t="shared" si="18"/>
        <v>0</v>
      </c>
    </row>
    <row r="80" spans="1:9" ht="15" customHeight="1" thickBot="1" x14ac:dyDescent="0.3">
      <c r="A80" s="439" t="s">
        <v>821</v>
      </c>
      <c r="B80" s="440"/>
      <c r="C80" s="440"/>
      <c r="D80" s="441">
        <f t="shared" ref="D80:I80" si="19">SUM(D72:D79)</f>
        <v>0</v>
      </c>
      <c r="E80" s="441">
        <f t="shared" si="19"/>
        <v>0</v>
      </c>
      <c r="F80" s="441">
        <f t="shared" si="19"/>
        <v>0</v>
      </c>
      <c r="G80" s="441">
        <f t="shared" si="19"/>
        <v>0</v>
      </c>
      <c r="H80" s="441">
        <f t="shared" si="19"/>
        <v>0</v>
      </c>
      <c r="I80" s="441">
        <f t="shared" si="19"/>
        <v>0</v>
      </c>
    </row>
    <row r="81" spans="1:9" ht="15" customHeight="1" thickTop="1" x14ac:dyDescent="0.25">
      <c r="A81" s="388"/>
      <c r="B81" s="388"/>
      <c r="C81" s="388"/>
      <c r="D81" s="388"/>
      <c r="E81" s="388"/>
      <c r="F81" s="388"/>
      <c r="G81" s="388"/>
      <c r="H81" s="388"/>
      <c r="I81" s="388"/>
    </row>
    <row r="82" spans="1:9" ht="15" customHeight="1" x14ac:dyDescent="0.25">
      <c r="A82" s="388"/>
      <c r="B82" s="388"/>
      <c r="C82" s="388"/>
      <c r="D82" s="388"/>
      <c r="E82" s="388"/>
      <c r="F82" s="388"/>
      <c r="G82" s="388"/>
      <c r="H82" s="388"/>
      <c r="I82" s="388"/>
    </row>
    <row r="83" spans="1:9" ht="15" customHeight="1" x14ac:dyDescent="0.25">
      <c r="A83" s="433" t="s">
        <v>751</v>
      </c>
      <c r="B83" s="425"/>
      <c r="C83" s="425"/>
      <c r="D83" s="425"/>
      <c r="E83" s="426"/>
      <c r="F83" s="427"/>
      <c r="G83" s="425"/>
      <c r="H83" s="425"/>
      <c r="I83" s="443"/>
    </row>
    <row r="84" spans="1:9" ht="26.1" customHeight="1" x14ac:dyDescent="0.2">
      <c r="A84" s="18" t="s">
        <v>803</v>
      </c>
      <c r="B84" s="18" t="s">
        <v>790</v>
      </c>
      <c r="C84" s="18" t="s">
        <v>1876</v>
      </c>
      <c r="D84" s="366" t="s">
        <v>506</v>
      </c>
      <c r="E84" s="18" t="s">
        <v>507</v>
      </c>
      <c r="F84" s="18" t="s">
        <v>508</v>
      </c>
      <c r="G84" s="18" t="s">
        <v>509</v>
      </c>
      <c r="H84" s="18" t="s">
        <v>510</v>
      </c>
      <c r="I84" s="18" t="s">
        <v>511</v>
      </c>
    </row>
    <row r="85" spans="1:9" ht="15" customHeight="1" x14ac:dyDescent="0.25">
      <c r="A85" s="430"/>
      <c r="B85" s="434" t="s">
        <v>804</v>
      </c>
      <c r="C85" s="435"/>
      <c r="D85" s="419">
        <f t="shared" ref="D85:D92" si="20">SUM(E85:I85)</f>
        <v>0</v>
      </c>
      <c r="E85" s="436"/>
      <c r="F85" s="431"/>
      <c r="G85" s="431"/>
      <c r="H85" s="431"/>
      <c r="I85" s="437"/>
    </row>
    <row r="86" spans="1:9" ht="15" customHeight="1" x14ac:dyDescent="0.2">
      <c r="A86" s="430"/>
      <c r="B86" s="431"/>
      <c r="C86" s="431"/>
      <c r="D86" s="419">
        <f t="shared" si="20"/>
        <v>0</v>
      </c>
      <c r="E86" s="438">
        <f t="shared" ref="E86:E92" si="21">IFERROR(VLOOKUP(B86,$B$20:$I$39,4,0)*C86,0)</f>
        <v>0</v>
      </c>
      <c r="F86" s="438">
        <f t="shared" ref="F86:F92" si="22">IFERROR(VLOOKUP(B86,$B$20:$I$39,5,0)*C86,0)</f>
        <v>0</v>
      </c>
      <c r="G86" s="438">
        <f t="shared" ref="G86:G92" si="23">IFERROR(VLOOKUP(B86,$B$20:$I$39,6,0)*C86,0)</f>
        <v>0</v>
      </c>
      <c r="H86" s="438">
        <f t="shared" ref="H86:H92" si="24">IFERROR(VLOOKUP(B86,$B$20:$I$39,7,0)*C86,0)</f>
        <v>0</v>
      </c>
      <c r="I86" s="438">
        <f t="shared" ref="I86:I92" si="25">IFERROR(VLOOKUP(B86,$B$20:$I$39,8,0)*C86,0)</f>
        <v>0</v>
      </c>
    </row>
    <row r="87" spans="1:9" ht="15" customHeight="1" x14ac:dyDescent="0.2">
      <c r="A87" s="430"/>
      <c r="B87" s="431"/>
      <c r="C87" s="431"/>
      <c r="D87" s="419">
        <f t="shared" si="20"/>
        <v>0</v>
      </c>
      <c r="E87" s="438">
        <f t="shared" si="21"/>
        <v>0</v>
      </c>
      <c r="F87" s="438">
        <f t="shared" si="22"/>
        <v>0</v>
      </c>
      <c r="G87" s="438">
        <f t="shared" si="23"/>
        <v>0</v>
      </c>
      <c r="H87" s="438">
        <f t="shared" si="24"/>
        <v>0</v>
      </c>
      <c r="I87" s="438">
        <f t="shared" si="25"/>
        <v>0</v>
      </c>
    </row>
    <row r="88" spans="1:9" ht="15" customHeight="1" x14ac:dyDescent="0.2">
      <c r="A88" s="430"/>
      <c r="B88" s="431"/>
      <c r="C88" s="431"/>
      <c r="D88" s="419">
        <f t="shared" si="20"/>
        <v>0</v>
      </c>
      <c r="E88" s="438">
        <f t="shared" si="21"/>
        <v>0</v>
      </c>
      <c r="F88" s="438">
        <f t="shared" si="22"/>
        <v>0</v>
      </c>
      <c r="G88" s="438">
        <f t="shared" si="23"/>
        <v>0</v>
      </c>
      <c r="H88" s="438">
        <f t="shared" si="24"/>
        <v>0</v>
      </c>
      <c r="I88" s="438">
        <f t="shared" si="25"/>
        <v>0</v>
      </c>
    </row>
    <row r="89" spans="1:9" ht="15" customHeight="1" x14ac:dyDescent="0.2">
      <c r="A89" s="430"/>
      <c r="B89" s="431"/>
      <c r="C89" s="431"/>
      <c r="D89" s="419">
        <f t="shared" si="20"/>
        <v>0</v>
      </c>
      <c r="E89" s="438">
        <f t="shared" si="21"/>
        <v>0</v>
      </c>
      <c r="F89" s="438">
        <f t="shared" si="22"/>
        <v>0</v>
      </c>
      <c r="G89" s="438">
        <f t="shared" si="23"/>
        <v>0</v>
      </c>
      <c r="H89" s="438">
        <f t="shared" si="24"/>
        <v>0</v>
      </c>
      <c r="I89" s="438">
        <f t="shared" si="25"/>
        <v>0</v>
      </c>
    </row>
    <row r="90" spans="1:9" ht="15" customHeight="1" x14ac:dyDescent="0.2">
      <c r="A90" s="430"/>
      <c r="B90" s="431"/>
      <c r="C90" s="431"/>
      <c r="D90" s="419">
        <f t="shared" si="20"/>
        <v>0</v>
      </c>
      <c r="E90" s="438">
        <f t="shared" si="21"/>
        <v>0</v>
      </c>
      <c r="F90" s="438">
        <f t="shared" si="22"/>
        <v>0</v>
      </c>
      <c r="G90" s="438">
        <f t="shared" si="23"/>
        <v>0</v>
      </c>
      <c r="H90" s="438">
        <f t="shared" si="24"/>
        <v>0</v>
      </c>
      <c r="I90" s="438">
        <f t="shared" si="25"/>
        <v>0</v>
      </c>
    </row>
    <row r="91" spans="1:9" ht="15" customHeight="1" x14ac:dyDescent="0.2">
      <c r="A91" s="430"/>
      <c r="B91" s="431"/>
      <c r="C91" s="431"/>
      <c r="D91" s="419">
        <f t="shared" si="20"/>
        <v>0</v>
      </c>
      <c r="E91" s="438">
        <f t="shared" si="21"/>
        <v>0</v>
      </c>
      <c r="F91" s="438">
        <f t="shared" si="22"/>
        <v>0</v>
      </c>
      <c r="G91" s="438">
        <f t="shared" si="23"/>
        <v>0</v>
      </c>
      <c r="H91" s="438">
        <f t="shared" si="24"/>
        <v>0</v>
      </c>
      <c r="I91" s="438">
        <f t="shared" si="25"/>
        <v>0</v>
      </c>
    </row>
    <row r="92" spans="1:9" ht="15" customHeight="1" x14ac:dyDescent="0.2">
      <c r="A92" s="430"/>
      <c r="B92" s="431"/>
      <c r="C92" s="431"/>
      <c r="D92" s="419">
        <f t="shared" si="20"/>
        <v>0</v>
      </c>
      <c r="E92" s="438">
        <f t="shared" si="21"/>
        <v>0</v>
      </c>
      <c r="F92" s="438">
        <f t="shared" si="22"/>
        <v>0</v>
      </c>
      <c r="G92" s="438">
        <f t="shared" si="23"/>
        <v>0</v>
      </c>
      <c r="H92" s="438">
        <f t="shared" si="24"/>
        <v>0</v>
      </c>
      <c r="I92" s="438">
        <f t="shared" si="25"/>
        <v>0</v>
      </c>
    </row>
    <row r="93" spans="1:9" ht="15" customHeight="1" thickBot="1" x14ac:dyDescent="0.3">
      <c r="A93" s="439" t="s">
        <v>828</v>
      </c>
      <c r="B93" s="440"/>
      <c r="C93" s="440"/>
      <c r="D93" s="441">
        <f t="shared" ref="D93:I93" si="26">SUM(D85:D92)</f>
        <v>0</v>
      </c>
      <c r="E93" s="441">
        <f t="shared" si="26"/>
        <v>0</v>
      </c>
      <c r="F93" s="441">
        <f t="shared" si="26"/>
        <v>0</v>
      </c>
      <c r="G93" s="441">
        <f t="shared" si="26"/>
        <v>0</v>
      </c>
      <c r="H93" s="441">
        <f t="shared" si="26"/>
        <v>0</v>
      </c>
      <c r="I93" s="441">
        <f t="shared" si="26"/>
        <v>0</v>
      </c>
    </row>
    <row r="94" spans="1:9" ht="15" customHeight="1" thickTop="1" x14ac:dyDescent="0.25">
      <c r="A94" s="388"/>
      <c r="B94" s="388"/>
      <c r="C94" s="388"/>
      <c r="D94" s="388"/>
      <c r="E94" s="388"/>
      <c r="F94" s="388"/>
      <c r="G94" s="388"/>
      <c r="H94" s="388"/>
      <c r="I94" s="388"/>
    </row>
    <row r="95" spans="1:9" ht="15" customHeight="1" x14ac:dyDescent="0.25">
      <c r="A95" s="388"/>
      <c r="B95" s="388"/>
      <c r="C95" s="388"/>
      <c r="D95" s="388"/>
      <c r="E95" s="388"/>
      <c r="F95" s="388"/>
      <c r="G95" s="388"/>
      <c r="H95" s="388"/>
      <c r="I95" s="388"/>
    </row>
    <row r="96" spans="1:9" ht="15" customHeight="1" x14ac:dyDescent="0.25">
      <c r="A96" s="433" t="s">
        <v>741</v>
      </c>
      <c r="B96" s="425"/>
      <c r="C96" s="425"/>
      <c r="D96" s="426"/>
      <c r="E96" s="426"/>
      <c r="F96" s="427"/>
      <c r="G96" s="425"/>
      <c r="H96" s="425"/>
      <c r="I96" s="443"/>
    </row>
    <row r="97" spans="1:9" ht="26.1" customHeight="1" x14ac:dyDescent="0.2">
      <c r="A97" s="18" t="s">
        <v>803</v>
      </c>
      <c r="B97" s="18" t="s">
        <v>790</v>
      </c>
      <c r="C97" s="18" t="s">
        <v>1876</v>
      </c>
      <c r="D97" s="366" t="s">
        <v>506</v>
      </c>
      <c r="E97" s="18" t="s">
        <v>507</v>
      </c>
      <c r="F97" s="18" t="s">
        <v>508</v>
      </c>
      <c r="G97" s="18" t="s">
        <v>509</v>
      </c>
      <c r="H97" s="18" t="s">
        <v>510</v>
      </c>
      <c r="I97" s="18" t="s">
        <v>511</v>
      </c>
    </row>
    <row r="98" spans="1:9" ht="15" customHeight="1" x14ac:dyDescent="0.25">
      <c r="A98" s="430"/>
      <c r="B98" s="434" t="s">
        <v>804</v>
      </c>
      <c r="C98" s="435"/>
      <c r="D98" s="419">
        <f t="shared" ref="D98:D105" si="27">SUM(E98:I98)</f>
        <v>0</v>
      </c>
      <c r="E98" s="436"/>
      <c r="F98" s="431"/>
      <c r="G98" s="431"/>
      <c r="H98" s="431"/>
      <c r="I98" s="437"/>
    </row>
    <row r="99" spans="1:9" ht="15" customHeight="1" x14ac:dyDescent="0.2">
      <c r="A99" s="430"/>
      <c r="B99" s="431"/>
      <c r="C99" s="431"/>
      <c r="D99" s="419">
        <f t="shared" si="27"/>
        <v>0</v>
      </c>
      <c r="E99" s="438">
        <f t="shared" ref="E99:E105" si="28">IFERROR(VLOOKUP(B99,$B$20:$I$39,4,0)*C99,0)</f>
        <v>0</v>
      </c>
      <c r="F99" s="438">
        <f t="shared" ref="F99:F105" si="29">IFERROR(VLOOKUP(B99,$B$20:$I$39,5,0)*C99,0)</f>
        <v>0</v>
      </c>
      <c r="G99" s="438">
        <f t="shared" ref="G99:G105" si="30">IFERROR(VLOOKUP(B99,$B$20:$I$39,6,0)*C99,0)</f>
        <v>0</v>
      </c>
      <c r="H99" s="438">
        <f t="shared" ref="H99:H105" si="31">IFERROR(VLOOKUP(B99,$B$20:$I$39,7,0)*C99,0)</f>
        <v>0</v>
      </c>
      <c r="I99" s="438">
        <f t="shared" ref="I99:I105" si="32">IFERROR(VLOOKUP(B99,$B$20:$I$39,8,0)*C99,0)</f>
        <v>0</v>
      </c>
    </row>
    <row r="100" spans="1:9" ht="15" customHeight="1" x14ac:dyDescent="0.2">
      <c r="A100" s="430"/>
      <c r="B100" s="431"/>
      <c r="C100" s="431"/>
      <c r="D100" s="419">
        <f t="shared" si="27"/>
        <v>0</v>
      </c>
      <c r="E100" s="438">
        <f t="shared" si="28"/>
        <v>0</v>
      </c>
      <c r="F100" s="438">
        <f t="shared" si="29"/>
        <v>0</v>
      </c>
      <c r="G100" s="438">
        <f t="shared" si="30"/>
        <v>0</v>
      </c>
      <c r="H100" s="438">
        <f t="shared" si="31"/>
        <v>0</v>
      </c>
      <c r="I100" s="438">
        <f t="shared" si="32"/>
        <v>0</v>
      </c>
    </row>
    <row r="101" spans="1:9" ht="15" customHeight="1" x14ac:dyDescent="0.2">
      <c r="A101" s="430"/>
      <c r="B101" s="431"/>
      <c r="C101" s="431"/>
      <c r="D101" s="419">
        <f t="shared" si="27"/>
        <v>0</v>
      </c>
      <c r="E101" s="438">
        <f t="shared" si="28"/>
        <v>0</v>
      </c>
      <c r="F101" s="438">
        <f t="shared" si="29"/>
        <v>0</v>
      </c>
      <c r="G101" s="438">
        <f t="shared" si="30"/>
        <v>0</v>
      </c>
      <c r="H101" s="438">
        <f t="shared" si="31"/>
        <v>0</v>
      </c>
      <c r="I101" s="438">
        <f t="shared" si="32"/>
        <v>0</v>
      </c>
    </row>
    <row r="102" spans="1:9" ht="15" customHeight="1" x14ac:dyDescent="0.2">
      <c r="A102" s="430"/>
      <c r="B102" s="431"/>
      <c r="C102" s="431"/>
      <c r="D102" s="419">
        <f t="shared" si="27"/>
        <v>0</v>
      </c>
      <c r="E102" s="438">
        <f t="shared" si="28"/>
        <v>0</v>
      </c>
      <c r="F102" s="438">
        <f t="shared" si="29"/>
        <v>0</v>
      </c>
      <c r="G102" s="438">
        <f t="shared" si="30"/>
        <v>0</v>
      </c>
      <c r="H102" s="438">
        <f t="shared" si="31"/>
        <v>0</v>
      </c>
      <c r="I102" s="438">
        <f t="shared" si="32"/>
        <v>0</v>
      </c>
    </row>
    <row r="103" spans="1:9" ht="15" customHeight="1" x14ac:dyDescent="0.2">
      <c r="A103" s="430"/>
      <c r="B103" s="431"/>
      <c r="C103" s="431"/>
      <c r="D103" s="419">
        <f t="shared" si="27"/>
        <v>0</v>
      </c>
      <c r="E103" s="438">
        <f t="shared" si="28"/>
        <v>0</v>
      </c>
      <c r="F103" s="438">
        <f t="shared" si="29"/>
        <v>0</v>
      </c>
      <c r="G103" s="438">
        <f t="shared" si="30"/>
        <v>0</v>
      </c>
      <c r="H103" s="438">
        <f t="shared" si="31"/>
        <v>0</v>
      </c>
      <c r="I103" s="438">
        <f t="shared" si="32"/>
        <v>0</v>
      </c>
    </row>
    <row r="104" spans="1:9" ht="15" customHeight="1" x14ac:dyDescent="0.2">
      <c r="A104" s="430"/>
      <c r="B104" s="431"/>
      <c r="C104" s="431"/>
      <c r="D104" s="419">
        <f t="shared" si="27"/>
        <v>0</v>
      </c>
      <c r="E104" s="438">
        <f t="shared" si="28"/>
        <v>0</v>
      </c>
      <c r="F104" s="438">
        <f t="shared" si="29"/>
        <v>0</v>
      </c>
      <c r="G104" s="438">
        <f t="shared" si="30"/>
        <v>0</v>
      </c>
      <c r="H104" s="438">
        <f t="shared" si="31"/>
        <v>0</v>
      </c>
      <c r="I104" s="438">
        <f t="shared" si="32"/>
        <v>0</v>
      </c>
    </row>
    <row r="105" spans="1:9" ht="15" customHeight="1" x14ac:dyDescent="0.2">
      <c r="A105" s="430"/>
      <c r="B105" s="431"/>
      <c r="C105" s="431"/>
      <c r="D105" s="419">
        <f t="shared" si="27"/>
        <v>0</v>
      </c>
      <c r="E105" s="438">
        <f t="shared" si="28"/>
        <v>0</v>
      </c>
      <c r="F105" s="438">
        <f t="shared" si="29"/>
        <v>0</v>
      </c>
      <c r="G105" s="438">
        <f t="shared" si="30"/>
        <v>0</v>
      </c>
      <c r="H105" s="438">
        <f t="shared" si="31"/>
        <v>0</v>
      </c>
      <c r="I105" s="438">
        <f t="shared" si="32"/>
        <v>0</v>
      </c>
    </row>
    <row r="106" spans="1:9" ht="15" customHeight="1" thickBot="1" x14ac:dyDescent="0.3">
      <c r="A106" s="439" t="s">
        <v>823</v>
      </c>
      <c r="B106" s="440"/>
      <c r="C106" s="440"/>
      <c r="D106" s="441">
        <f t="shared" ref="D106:I106" si="33">SUM(D98:D105)</f>
        <v>0</v>
      </c>
      <c r="E106" s="441">
        <f t="shared" si="33"/>
        <v>0</v>
      </c>
      <c r="F106" s="441">
        <f t="shared" si="33"/>
        <v>0</v>
      </c>
      <c r="G106" s="441">
        <f t="shared" si="33"/>
        <v>0</v>
      </c>
      <c r="H106" s="441">
        <f t="shared" si="33"/>
        <v>0</v>
      </c>
      <c r="I106" s="441">
        <f t="shared" si="33"/>
        <v>0</v>
      </c>
    </row>
    <row r="107" spans="1:9" ht="15" customHeight="1" thickTop="1" x14ac:dyDescent="0.25">
      <c r="A107" s="388"/>
      <c r="B107" s="388"/>
      <c r="C107" s="388"/>
      <c r="D107" s="388"/>
      <c r="E107" s="388"/>
      <c r="F107" s="388"/>
      <c r="G107" s="388"/>
      <c r="H107" s="388"/>
      <c r="I107" s="388"/>
    </row>
    <row r="108" spans="1:9" ht="15" customHeight="1" x14ac:dyDescent="0.25">
      <c r="A108" s="388"/>
      <c r="B108" s="388"/>
      <c r="C108" s="388"/>
      <c r="D108" s="388"/>
      <c r="E108" s="388"/>
      <c r="F108" s="388"/>
      <c r="G108" s="388"/>
      <c r="H108" s="388"/>
      <c r="I108" s="388"/>
    </row>
    <row r="109" spans="1:9" ht="15" customHeight="1" x14ac:dyDescent="0.25">
      <c r="A109" s="433" t="s">
        <v>824</v>
      </c>
      <c r="B109" s="425"/>
      <c r="C109" s="425"/>
      <c r="D109" s="426"/>
      <c r="E109" s="426"/>
      <c r="F109" s="427"/>
      <c r="G109" s="425"/>
      <c r="H109" s="425"/>
      <c r="I109" s="443"/>
    </row>
    <row r="110" spans="1:9" ht="26.1" customHeight="1" x14ac:dyDescent="0.2">
      <c r="A110" s="18" t="s">
        <v>803</v>
      </c>
      <c r="B110" s="18" t="s">
        <v>790</v>
      </c>
      <c r="C110" s="18" t="s">
        <v>1876</v>
      </c>
      <c r="D110" s="366" t="s">
        <v>506</v>
      </c>
      <c r="E110" s="18" t="s">
        <v>507</v>
      </c>
      <c r="F110" s="18" t="s">
        <v>508</v>
      </c>
      <c r="G110" s="18" t="s">
        <v>509</v>
      </c>
      <c r="H110" s="18" t="s">
        <v>510</v>
      </c>
      <c r="I110" s="18" t="s">
        <v>511</v>
      </c>
    </row>
    <row r="111" spans="1:9" ht="15" customHeight="1" x14ac:dyDescent="0.25">
      <c r="A111" s="430"/>
      <c r="B111" s="434" t="s">
        <v>804</v>
      </c>
      <c r="C111" s="435"/>
      <c r="D111" s="419">
        <f t="shared" ref="D111:D118" si="34">SUM(E111:I111)</f>
        <v>0</v>
      </c>
      <c r="E111" s="436"/>
      <c r="F111" s="431"/>
      <c r="G111" s="431"/>
      <c r="H111" s="431"/>
      <c r="I111" s="437"/>
    </row>
    <row r="112" spans="1:9" ht="15" customHeight="1" x14ac:dyDescent="0.2">
      <c r="A112" s="430"/>
      <c r="B112" s="431"/>
      <c r="C112" s="431"/>
      <c r="D112" s="419">
        <f t="shared" si="34"/>
        <v>0</v>
      </c>
      <c r="E112" s="438">
        <f t="shared" ref="E112:E118" si="35">IFERROR(VLOOKUP(B112,$B$20:$I$39,4,0)*C112,0)</f>
        <v>0</v>
      </c>
      <c r="F112" s="438">
        <f t="shared" ref="F112:F118" si="36">IFERROR(VLOOKUP(B112,$B$20:$I$39,5,0)*C112,0)</f>
        <v>0</v>
      </c>
      <c r="G112" s="438">
        <f t="shared" ref="G112:G118" si="37">IFERROR(VLOOKUP(B112,$B$20:$I$39,6,0)*C112,0)</f>
        <v>0</v>
      </c>
      <c r="H112" s="438">
        <f t="shared" ref="H112:H118" si="38">IFERROR(VLOOKUP(B112,$B$20:$I$39,7,0)*C112,0)</f>
        <v>0</v>
      </c>
      <c r="I112" s="438">
        <f t="shared" ref="I112:I118" si="39">IFERROR(VLOOKUP(B112,$B$20:$I$39,8,0)*C112,0)</f>
        <v>0</v>
      </c>
    </row>
    <row r="113" spans="1:9" ht="15" customHeight="1" x14ac:dyDescent="0.2">
      <c r="A113" s="430"/>
      <c r="B113" s="431"/>
      <c r="C113" s="431"/>
      <c r="D113" s="419">
        <f t="shared" si="34"/>
        <v>0</v>
      </c>
      <c r="E113" s="438">
        <f t="shared" si="35"/>
        <v>0</v>
      </c>
      <c r="F113" s="438">
        <f t="shared" si="36"/>
        <v>0</v>
      </c>
      <c r="G113" s="438">
        <f t="shared" si="37"/>
        <v>0</v>
      </c>
      <c r="H113" s="438">
        <f t="shared" si="38"/>
        <v>0</v>
      </c>
      <c r="I113" s="438">
        <f t="shared" si="39"/>
        <v>0</v>
      </c>
    </row>
    <row r="114" spans="1:9" ht="15" customHeight="1" x14ac:dyDescent="0.2">
      <c r="A114" s="430"/>
      <c r="B114" s="431"/>
      <c r="C114" s="431"/>
      <c r="D114" s="419">
        <f t="shared" si="34"/>
        <v>0</v>
      </c>
      <c r="E114" s="438">
        <f t="shared" si="35"/>
        <v>0</v>
      </c>
      <c r="F114" s="438">
        <f t="shared" si="36"/>
        <v>0</v>
      </c>
      <c r="G114" s="438">
        <f t="shared" si="37"/>
        <v>0</v>
      </c>
      <c r="H114" s="438">
        <f t="shared" si="38"/>
        <v>0</v>
      </c>
      <c r="I114" s="438">
        <f t="shared" si="39"/>
        <v>0</v>
      </c>
    </row>
    <row r="115" spans="1:9" ht="15" customHeight="1" x14ac:dyDescent="0.2">
      <c r="A115" s="430"/>
      <c r="B115" s="431"/>
      <c r="C115" s="431"/>
      <c r="D115" s="419">
        <f t="shared" si="34"/>
        <v>0</v>
      </c>
      <c r="E115" s="438">
        <f t="shared" si="35"/>
        <v>0</v>
      </c>
      <c r="F115" s="438">
        <f t="shared" si="36"/>
        <v>0</v>
      </c>
      <c r="G115" s="438">
        <f t="shared" si="37"/>
        <v>0</v>
      </c>
      <c r="H115" s="438">
        <f t="shared" si="38"/>
        <v>0</v>
      </c>
      <c r="I115" s="438">
        <f t="shared" si="39"/>
        <v>0</v>
      </c>
    </row>
    <row r="116" spans="1:9" ht="15" customHeight="1" x14ac:dyDescent="0.2">
      <c r="A116" s="430"/>
      <c r="B116" s="431"/>
      <c r="C116" s="431"/>
      <c r="D116" s="419">
        <f t="shared" si="34"/>
        <v>0</v>
      </c>
      <c r="E116" s="438">
        <f t="shared" si="35"/>
        <v>0</v>
      </c>
      <c r="F116" s="438">
        <f t="shared" si="36"/>
        <v>0</v>
      </c>
      <c r="G116" s="438">
        <f t="shared" si="37"/>
        <v>0</v>
      </c>
      <c r="H116" s="438">
        <f t="shared" si="38"/>
        <v>0</v>
      </c>
      <c r="I116" s="438">
        <f t="shared" si="39"/>
        <v>0</v>
      </c>
    </row>
    <row r="117" spans="1:9" ht="15" customHeight="1" x14ac:dyDescent="0.2">
      <c r="A117" s="430"/>
      <c r="B117" s="431"/>
      <c r="C117" s="431"/>
      <c r="D117" s="419">
        <f t="shared" si="34"/>
        <v>0</v>
      </c>
      <c r="E117" s="438">
        <f t="shared" si="35"/>
        <v>0</v>
      </c>
      <c r="F117" s="438">
        <f t="shared" si="36"/>
        <v>0</v>
      </c>
      <c r="G117" s="438">
        <f t="shared" si="37"/>
        <v>0</v>
      </c>
      <c r="H117" s="438">
        <f t="shared" si="38"/>
        <v>0</v>
      </c>
      <c r="I117" s="438">
        <f t="shared" si="39"/>
        <v>0</v>
      </c>
    </row>
    <row r="118" spans="1:9" ht="15" customHeight="1" x14ac:dyDescent="0.2">
      <c r="A118" s="430"/>
      <c r="B118" s="431"/>
      <c r="C118" s="431"/>
      <c r="D118" s="419">
        <f t="shared" si="34"/>
        <v>0</v>
      </c>
      <c r="E118" s="438">
        <f t="shared" si="35"/>
        <v>0</v>
      </c>
      <c r="F118" s="438">
        <f t="shared" si="36"/>
        <v>0</v>
      </c>
      <c r="G118" s="438">
        <f t="shared" si="37"/>
        <v>0</v>
      </c>
      <c r="H118" s="438">
        <f t="shared" si="38"/>
        <v>0</v>
      </c>
      <c r="I118" s="438">
        <f t="shared" si="39"/>
        <v>0</v>
      </c>
    </row>
    <row r="119" spans="1:9" ht="15" customHeight="1" thickBot="1" x14ac:dyDescent="0.3">
      <c r="A119" s="439" t="s">
        <v>825</v>
      </c>
      <c r="B119" s="440"/>
      <c r="C119" s="440"/>
      <c r="D119" s="441">
        <f t="shared" ref="D119:I119" si="40">SUM(D111:D118)</f>
        <v>0</v>
      </c>
      <c r="E119" s="441">
        <f t="shared" si="40"/>
        <v>0</v>
      </c>
      <c r="F119" s="441">
        <f t="shared" si="40"/>
        <v>0</v>
      </c>
      <c r="G119" s="441">
        <f t="shared" si="40"/>
        <v>0</v>
      </c>
      <c r="H119" s="441">
        <f t="shared" si="40"/>
        <v>0</v>
      </c>
      <c r="I119" s="441">
        <f t="shared" si="40"/>
        <v>0</v>
      </c>
    </row>
    <row r="120" spans="1:9" ht="15.75" thickTop="1" x14ac:dyDescent="0.2"/>
  </sheetData>
  <sheetProtection algorithmName="SHA-512" hashValue="moqTpNrl1OCmihTeJE4JBQazSI4PCePsop43TxZ4d93Z61jmCn7xy7ciGf60ywE7P/8W3BgzgSe873r3Dx7hUQ==" saltValue="cRPZ2MiewSRchXhJ1Ukxog==" spinCount="100000" sheet="1" objects="1" scenarios="1"/>
  <dataValidations count="1">
    <dataValidation type="list" allowBlank="1" showInputMessage="1" showErrorMessage="1" sqref="B45:B66 B112:B118 B99:B105 B86:B92 B73:B79" xr:uid="{B50C3726-B621-4BBA-92F3-88691E784539}">
      <formula1>$B$20:$B$39</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6A49E-BE6F-4DDA-8218-57DF7279C95B}">
  <dimension ref="A1:I121"/>
  <sheetViews>
    <sheetView workbookViewId="0"/>
  </sheetViews>
  <sheetFormatPr defaultColWidth="9" defaultRowHeight="15" x14ac:dyDescent="0.2"/>
  <cols>
    <col min="1" max="1" width="34.375" style="27" customWidth="1"/>
    <col min="2" max="9" width="13.625" style="27" customWidth="1"/>
    <col min="10" max="16384" width="9" style="27"/>
  </cols>
  <sheetData>
    <row r="1" spans="1:9" ht="15" customHeight="1" x14ac:dyDescent="0.25">
      <c r="A1" s="383" t="s">
        <v>829</v>
      </c>
      <c r="B1" s="384"/>
      <c r="C1" s="385"/>
      <c r="D1" s="386"/>
      <c r="E1" s="386"/>
      <c r="F1" s="386"/>
      <c r="G1" s="387"/>
      <c r="H1" s="388"/>
      <c r="I1" s="388"/>
    </row>
    <row r="2" spans="1:9" ht="13.35" customHeight="1" x14ac:dyDescent="0.25">
      <c r="A2" s="5" t="s">
        <v>2</v>
      </c>
      <c r="B2" s="389"/>
      <c r="C2" s="386"/>
      <c r="D2" s="390" t="s">
        <v>3</v>
      </c>
      <c r="E2" s="391"/>
      <c r="F2" s="391"/>
      <c r="G2" s="392"/>
      <c r="H2" s="388"/>
      <c r="I2" s="388"/>
    </row>
    <row r="3" spans="1:9" ht="13.35" customHeight="1" x14ac:dyDescent="0.25">
      <c r="A3" s="5" t="s">
        <v>1893</v>
      </c>
      <c r="B3" s="385"/>
      <c r="C3" s="393"/>
      <c r="D3" s="394">
        <f>+'Sch A'!$A$6</f>
        <v>0</v>
      </c>
      <c r="E3" s="395"/>
      <c r="F3" s="395"/>
      <c r="G3" s="396"/>
      <c r="H3" s="388"/>
      <c r="I3" s="388"/>
    </row>
    <row r="4" spans="1:9" ht="13.35" customHeight="1" x14ac:dyDescent="0.25">
      <c r="A4" s="393"/>
      <c r="B4" s="397"/>
      <c r="C4" s="387"/>
      <c r="D4" s="398" t="s">
        <v>4</v>
      </c>
      <c r="E4" s="393"/>
      <c r="F4" s="393"/>
      <c r="G4" s="399"/>
      <c r="H4" s="388"/>
      <c r="I4" s="388"/>
    </row>
    <row r="5" spans="1:9" ht="13.35" customHeight="1" x14ac:dyDescent="0.25">
      <c r="A5" s="387"/>
      <c r="B5" s="397"/>
      <c r="C5" s="387"/>
      <c r="D5" s="446" t="s">
        <v>5</v>
      </c>
      <c r="E5" s="401">
        <f>+'Sch A'!$F$12</f>
        <v>0</v>
      </c>
      <c r="F5" s="446" t="s">
        <v>6</v>
      </c>
      <c r="G5" s="401">
        <f>+'Sch A'!$H$12</f>
        <v>0</v>
      </c>
      <c r="H5" s="388"/>
      <c r="I5" s="388"/>
    </row>
    <row r="6" spans="1:9" ht="13.35" customHeight="1" x14ac:dyDescent="0.25">
      <c r="A6" s="386"/>
      <c r="B6" s="387"/>
      <c r="C6" s="387"/>
      <c r="D6" s="387"/>
      <c r="E6" s="387"/>
      <c r="F6" s="387"/>
      <c r="G6" s="387"/>
      <c r="H6" s="388"/>
      <c r="I6" s="388"/>
    </row>
    <row r="7" spans="1:9" ht="15" customHeight="1" x14ac:dyDescent="0.25">
      <c r="A7" s="402" t="s">
        <v>771</v>
      </c>
      <c r="B7" s="403" t="s">
        <v>754</v>
      </c>
      <c r="C7" s="404"/>
      <c r="D7" s="404"/>
      <c r="E7" s="404"/>
      <c r="F7" s="404"/>
      <c r="G7" s="405"/>
      <c r="H7" s="388"/>
      <c r="I7" s="388"/>
    </row>
    <row r="8" spans="1:9" ht="15" customHeight="1" x14ac:dyDescent="0.25">
      <c r="A8" s="406" t="s">
        <v>810</v>
      </c>
      <c r="B8" s="1640"/>
      <c r="C8" s="1641"/>
      <c r="D8" s="1641"/>
      <c r="E8" s="1641"/>
      <c r="F8" s="1641"/>
      <c r="G8" s="1642"/>
      <c r="H8" s="388"/>
      <c r="I8" s="388"/>
    </row>
    <row r="9" spans="1:9" ht="26.25" x14ac:dyDescent="0.25">
      <c r="A9" s="410"/>
      <c r="B9" s="411" t="s">
        <v>506</v>
      </c>
      <c r="C9" s="326" t="s">
        <v>507</v>
      </c>
      <c r="D9" s="412" t="s">
        <v>508</v>
      </c>
      <c r="E9" s="328" t="s">
        <v>509</v>
      </c>
      <c r="F9" s="329" t="s">
        <v>510</v>
      </c>
      <c r="G9" s="330" t="s">
        <v>511</v>
      </c>
      <c r="H9" s="413" t="s">
        <v>811</v>
      </c>
      <c r="I9" s="388"/>
    </row>
    <row r="10" spans="1:9" ht="15" customHeight="1" x14ac:dyDescent="0.25">
      <c r="A10" s="414" t="s">
        <v>812</v>
      </c>
      <c r="B10" s="415"/>
      <c r="C10" s="416"/>
      <c r="D10" s="416"/>
      <c r="E10" s="416"/>
      <c r="F10" s="416"/>
      <c r="G10" s="416"/>
      <c r="H10" s="417"/>
      <c r="I10" s="388"/>
    </row>
    <row r="11" spans="1:9" ht="18" customHeight="1" x14ac:dyDescent="0.35">
      <c r="A11" s="418" t="s">
        <v>813</v>
      </c>
      <c r="B11" s="419">
        <f t="shared" ref="B11:B15" si="0">SUM(C11:G11)</f>
        <v>0</v>
      </c>
      <c r="C11" s="419">
        <f>E68</f>
        <v>0</v>
      </c>
      <c r="D11" s="419">
        <f t="shared" ref="D11:G11" si="1">F68</f>
        <v>0</v>
      </c>
      <c r="E11" s="419">
        <f t="shared" si="1"/>
        <v>0</v>
      </c>
      <c r="F11" s="419">
        <f t="shared" si="1"/>
        <v>0</v>
      </c>
      <c r="G11" s="419">
        <f t="shared" si="1"/>
        <v>0</v>
      </c>
      <c r="H11" s="420"/>
      <c r="I11" s="388"/>
    </row>
    <row r="12" spans="1:9" ht="18" customHeight="1" x14ac:dyDescent="0.35">
      <c r="A12" s="418" t="s">
        <v>814</v>
      </c>
      <c r="B12" s="419">
        <f t="shared" si="0"/>
        <v>0</v>
      </c>
      <c r="C12" s="419">
        <f>E81</f>
        <v>0</v>
      </c>
      <c r="D12" s="419">
        <f t="shared" ref="D12:G12" si="2">F81</f>
        <v>0</v>
      </c>
      <c r="E12" s="419">
        <f t="shared" si="2"/>
        <v>0</v>
      </c>
      <c r="F12" s="419">
        <f t="shared" si="2"/>
        <v>0</v>
      </c>
      <c r="G12" s="419">
        <f t="shared" si="2"/>
        <v>0</v>
      </c>
      <c r="H12" s="420"/>
      <c r="I12" s="388"/>
    </row>
    <row r="13" spans="1:9" ht="18" customHeight="1" x14ac:dyDescent="0.35">
      <c r="A13" s="418" t="s">
        <v>830</v>
      </c>
      <c r="B13" s="419">
        <f t="shared" si="0"/>
        <v>0</v>
      </c>
      <c r="C13" s="419">
        <f>E94</f>
        <v>0</v>
      </c>
      <c r="D13" s="419">
        <f>F94</f>
        <v>0</v>
      </c>
      <c r="E13" s="419">
        <f>G94</f>
        <v>0</v>
      </c>
      <c r="F13" s="419">
        <f>H94</f>
        <v>0</v>
      </c>
      <c r="G13" s="419">
        <f>I94</f>
        <v>0</v>
      </c>
      <c r="H13" s="420"/>
      <c r="I13" s="388"/>
    </row>
    <row r="14" spans="1:9" ht="18" customHeight="1" x14ac:dyDescent="0.35">
      <c r="A14" s="418" t="s">
        <v>816</v>
      </c>
      <c r="B14" s="419">
        <f t="shared" si="0"/>
        <v>0</v>
      </c>
      <c r="C14" s="419">
        <f>E107</f>
        <v>0</v>
      </c>
      <c r="D14" s="419">
        <f t="shared" ref="D14:G14" si="3">F107</f>
        <v>0</v>
      </c>
      <c r="E14" s="419">
        <f t="shared" si="3"/>
        <v>0</v>
      </c>
      <c r="F14" s="419">
        <f t="shared" si="3"/>
        <v>0</v>
      </c>
      <c r="G14" s="419">
        <f t="shared" si="3"/>
        <v>0</v>
      </c>
      <c r="H14" s="420"/>
      <c r="I14" s="388"/>
    </row>
    <row r="15" spans="1:9" ht="18" customHeight="1" x14ac:dyDescent="0.35">
      <c r="A15" s="418" t="s">
        <v>817</v>
      </c>
      <c r="B15" s="419">
        <f t="shared" si="0"/>
        <v>0</v>
      </c>
      <c r="C15" s="419">
        <f>E120</f>
        <v>0</v>
      </c>
      <c r="D15" s="419">
        <f t="shared" ref="D15:G15" si="4">F120</f>
        <v>0</v>
      </c>
      <c r="E15" s="419">
        <f t="shared" si="4"/>
        <v>0</v>
      </c>
      <c r="F15" s="419">
        <f t="shared" si="4"/>
        <v>0</v>
      </c>
      <c r="G15" s="419">
        <f t="shared" si="4"/>
        <v>0</v>
      </c>
      <c r="H15" s="420"/>
      <c r="I15" s="388"/>
    </row>
    <row r="16" spans="1:9" ht="15" customHeight="1" x14ac:dyDescent="0.25">
      <c r="A16" s="421" t="s">
        <v>818</v>
      </c>
      <c r="B16" s="419">
        <f>SUM(C16:G16)</f>
        <v>0</v>
      </c>
      <c r="C16" s="419">
        <f>SUM(C11:C15)</f>
        <v>0</v>
      </c>
      <c r="D16" s="419">
        <f>SUM(D11:D15)</f>
        <v>0</v>
      </c>
      <c r="E16" s="419">
        <f>SUM(E11:E15)</f>
        <v>0</v>
      </c>
      <c r="F16" s="419">
        <f>SUM(F11:F15)</f>
        <v>0</v>
      </c>
      <c r="G16" s="419">
        <f>SUM(G11:G15)</f>
        <v>0</v>
      </c>
      <c r="H16" s="444"/>
      <c r="I16" s="388"/>
    </row>
    <row r="17" spans="1:9" ht="15" customHeight="1" x14ac:dyDescent="0.25">
      <c r="A17" s="423" t="s">
        <v>819</v>
      </c>
      <c r="B17" s="424"/>
      <c r="C17" s="424"/>
      <c r="D17" s="424"/>
      <c r="E17" s="424"/>
      <c r="F17" s="424"/>
      <c r="G17" s="424"/>
      <c r="H17" s="388"/>
      <c r="I17" s="388"/>
    </row>
    <row r="18" spans="1:9" ht="15" customHeight="1" x14ac:dyDescent="0.25">
      <c r="A18" s="445"/>
      <c r="B18" s="445"/>
      <c r="C18" s="445"/>
      <c r="D18" s="445"/>
      <c r="E18" s="445"/>
      <c r="F18" s="445"/>
      <c r="G18" s="445"/>
      <c r="H18" s="388"/>
      <c r="I18" s="388"/>
    </row>
    <row r="19" spans="1:9" ht="15" customHeight="1" x14ac:dyDescent="0.25">
      <c r="A19" s="347" t="s">
        <v>788</v>
      </c>
      <c r="B19" s="425"/>
      <c r="C19" s="425"/>
      <c r="D19" s="426"/>
      <c r="E19" s="426"/>
      <c r="F19" s="427"/>
      <c r="G19" s="425"/>
      <c r="H19" s="425"/>
      <c r="I19" s="428"/>
    </row>
    <row r="20" spans="1:9" ht="26.1" customHeight="1" x14ac:dyDescent="0.2">
      <c r="A20" s="429" t="s">
        <v>789</v>
      </c>
      <c r="B20" s="18" t="s">
        <v>790</v>
      </c>
      <c r="C20" s="1427" t="s">
        <v>1892</v>
      </c>
      <c r="D20" s="366" t="s">
        <v>506</v>
      </c>
      <c r="E20" s="18" t="s">
        <v>507</v>
      </c>
      <c r="F20" s="18" t="s">
        <v>508</v>
      </c>
      <c r="G20" s="18" t="s">
        <v>509</v>
      </c>
      <c r="H20" s="18" t="s">
        <v>510</v>
      </c>
      <c r="I20" s="18" t="s">
        <v>511</v>
      </c>
    </row>
    <row r="21" spans="1:9" ht="15" customHeight="1" x14ac:dyDescent="0.2">
      <c r="A21" s="430"/>
      <c r="B21" s="431"/>
      <c r="C21" s="431"/>
      <c r="D21" s="356">
        <f t="shared" ref="D21:D40" si="5">SUM(E21:I21)</f>
        <v>0</v>
      </c>
      <c r="E21" s="358"/>
      <c r="F21" s="359"/>
      <c r="G21" s="359"/>
      <c r="H21" s="359"/>
      <c r="I21" s="432"/>
    </row>
    <row r="22" spans="1:9" ht="15" customHeight="1" x14ac:dyDescent="0.2">
      <c r="A22" s="430"/>
      <c r="B22" s="431"/>
      <c r="C22" s="431"/>
      <c r="D22" s="356">
        <f t="shared" si="5"/>
        <v>0</v>
      </c>
      <c r="E22" s="358"/>
      <c r="F22" s="359"/>
      <c r="G22" s="359"/>
      <c r="H22" s="359"/>
      <c r="I22" s="432"/>
    </row>
    <row r="23" spans="1:9" ht="15" customHeight="1" x14ac:dyDescent="0.2">
      <c r="A23" s="430"/>
      <c r="B23" s="431"/>
      <c r="C23" s="431"/>
      <c r="D23" s="356">
        <f t="shared" si="5"/>
        <v>0</v>
      </c>
      <c r="E23" s="358"/>
      <c r="F23" s="359"/>
      <c r="G23" s="359"/>
      <c r="H23" s="359"/>
      <c r="I23" s="432"/>
    </row>
    <row r="24" spans="1:9" ht="15" customHeight="1" x14ac:dyDescent="0.2">
      <c r="A24" s="430"/>
      <c r="B24" s="431"/>
      <c r="C24" s="431"/>
      <c r="D24" s="356">
        <f t="shared" si="5"/>
        <v>0</v>
      </c>
      <c r="E24" s="358"/>
      <c r="F24" s="359"/>
      <c r="G24" s="359"/>
      <c r="H24" s="359"/>
      <c r="I24" s="432"/>
    </row>
    <row r="25" spans="1:9" ht="15" customHeight="1" x14ac:dyDescent="0.2">
      <c r="A25" s="430"/>
      <c r="B25" s="431"/>
      <c r="C25" s="431"/>
      <c r="D25" s="356">
        <f t="shared" si="5"/>
        <v>0</v>
      </c>
      <c r="E25" s="358"/>
      <c r="F25" s="359"/>
      <c r="G25" s="359"/>
      <c r="H25" s="359"/>
      <c r="I25" s="432"/>
    </row>
    <row r="26" spans="1:9" ht="15" customHeight="1" x14ac:dyDescent="0.2">
      <c r="A26" s="430"/>
      <c r="B26" s="431"/>
      <c r="C26" s="431"/>
      <c r="D26" s="356">
        <f t="shared" si="5"/>
        <v>0</v>
      </c>
      <c r="E26" s="358"/>
      <c r="F26" s="359"/>
      <c r="G26" s="359"/>
      <c r="H26" s="359"/>
      <c r="I26" s="432"/>
    </row>
    <row r="27" spans="1:9" ht="15" customHeight="1" x14ac:dyDescent="0.2">
      <c r="A27" s="430"/>
      <c r="B27" s="431"/>
      <c r="C27" s="431"/>
      <c r="D27" s="356">
        <f t="shared" si="5"/>
        <v>0</v>
      </c>
      <c r="E27" s="358"/>
      <c r="F27" s="359"/>
      <c r="G27" s="359"/>
      <c r="H27" s="359"/>
      <c r="I27" s="432"/>
    </row>
    <row r="28" spans="1:9" ht="15" customHeight="1" x14ac:dyDescent="0.2">
      <c r="A28" s="430"/>
      <c r="B28" s="431"/>
      <c r="C28" s="431"/>
      <c r="D28" s="356">
        <f t="shared" si="5"/>
        <v>0</v>
      </c>
      <c r="E28" s="358"/>
      <c r="F28" s="359"/>
      <c r="G28" s="359"/>
      <c r="H28" s="359"/>
      <c r="I28" s="432"/>
    </row>
    <row r="29" spans="1:9" ht="15" customHeight="1" x14ac:dyDescent="0.2">
      <c r="A29" s="430"/>
      <c r="B29" s="431"/>
      <c r="C29" s="431"/>
      <c r="D29" s="356">
        <f t="shared" si="5"/>
        <v>0</v>
      </c>
      <c r="E29" s="358"/>
      <c r="F29" s="359"/>
      <c r="G29" s="359"/>
      <c r="H29" s="359"/>
      <c r="I29" s="432"/>
    </row>
    <row r="30" spans="1:9" ht="15" customHeight="1" x14ac:dyDescent="0.2">
      <c r="A30" s="430"/>
      <c r="B30" s="431"/>
      <c r="C30" s="431"/>
      <c r="D30" s="356">
        <f t="shared" si="5"/>
        <v>0</v>
      </c>
      <c r="E30" s="358"/>
      <c r="F30" s="359"/>
      <c r="G30" s="359"/>
      <c r="H30" s="359"/>
      <c r="I30" s="432"/>
    </row>
    <row r="31" spans="1:9" ht="15" customHeight="1" x14ac:dyDescent="0.2">
      <c r="A31" s="430"/>
      <c r="B31" s="431"/>
      <c r="C31" s="431"/>
      <c r="D31" s="356">
        <f t="shared" si="5"/>
        <v>0</v>
      </c>
      <c r="E31" s="358"/>
      <c r="F31" s="359"/>
      <c r="G31" s="359"/>
      <c r="H31" s="359"/>
      <c r="I31" s="432"/>
    </row>
    <row r="32" spans="1:9" ht="15" customHeight="1" x14ac:dyDescent="0.2">
      <c r="A32" s="430"/>
      <c r="B32" s="431"/>
      <c r="C32" s="431"/>
      <c r="D32" s="356">
        <f t="shared" si="5"/>
        <v>0</v>
      </c>
      <c r="E32" s="358"/>
      <c r="F32" s="359"/>
      <c r="G32" s="359"/>
      <c r="H32" s="359"/>
      <c r="I32" s="432"/>
    </row>
    <row r="33" spans="1:9" ht="15" customHeight="1" x14ac:dyDescent="0.2">
      <c r="A33" s="430"/>
      <c r="B33" s="431"/>
      <c r="C33" s="431"/>
      <c r="D33" s="356">
        <f t="shared" si="5"/>
        <v>0</v>
      </c>
      <c r="E33" s="358"/>
      <c r="F33" s="359"/>
      <c r="G33" s="359"/>
      <c r="H33" s="359"/>
      <c r="I33" s="432"/>
    </row>
    <row r="34" spans="1:9" ht="15" customHeight="1" x14ac:dyDescent="0.2">
      <c r="A34" s="430"/>
      <c r="B34" s="431"/>
      <c r="C34" s="431"/>
      <c r="D34" s="356">
        <f t="shared" si="5"/>
        <v>0</v>
      </c>
      <c r="E34" s="358"/>
      <c r="F34" s="359"/>
      <c r="G34" s="359"/>
      <c r="H34" s="359"/>
      <c r="I34" s="432"/>
    </row>
    <row r="35" spans="1:9" ht="15" customHeight="1" x14ac:dyDescent="0.2">
      <c r="A35" s="430"/>
      <c r="B35" s="431"/>
      <c r="C35" s="431"/>
      <c r="D35" s="356">
        <f t="shared" si="5"/>
        <v>0</v>
      </c>
      <c r="E35" s="358"/>
      <c r="F35" s="359"/>
      <c r="G35" s="359"/>
      <c r="H35" s="359"/>
      <c r="I35" s="432"/>
    </row>
    <row r="36" spans="1:9" ht="15" customHeight="1" x14ac:dyDescent="0.2">
      <c r="A36" s="430"/>
      <c r="B36" s="431"/>
      <c r="C36" s="431"/>
      <c r="D36" s="356">
        <f t="shared" si="5"/>
        <v>0</v>
      </c>
      <c r="E36" s="358"/>
      <c r="F36" s="359"/>
      <c r="G36" s="359"/>
      <c r="H36" s="359"/>
      <c r="I36" s="432"/>
    </row>
    <row r="37" spans="1:9" ht="15" customHeight="1" x14ac:dyDescent="0.2">
      <c r="A37" s="430"/>
      <c r="B37" s="431"/>
      <c r="C37" s="431"/>
      <c r="D37" s="356">
        <f t="shared" si="5"/>
        <v>0</v>
      </c>
      <c r="E37" s="358"/>
      <c r="F37" s="359"/>
      <c r="G37" s="359"/>
      <c r="H37" s="359"/>
      <c r="I37" s="432"/>
    </row>
    <row r="38" spans="1:9" ht="15" customHeight="1" x14ac:dyDescent="0.2">
      <c r="A38" s="430"/>
      <c r="B38" s="431"/>
      <c r="C38" s="431"/>
      <c r="D38" s="356">
        <f t="shared" si="5"/>
        <v>0</v>
      </c>
      <c r="E38" s="358"/>
      <c r="F38" s="359"/>
      <c r="G38" s="359"/>
      <c r="H38" s="359"/>
      <c r="I38" s="432"/>
    </row>
    <row r="39" spans="1:9" ht="15" customHeight="1" x14ac:dyDescent="0.2">
      <c r="A39" s="430"/>
      <c r="B39" s="431"/>
      <c r="C39" s="431"/>
      <c r="D39" s="356">
        <f t="shared" si="5"/>
        <v>0</v>
      </c>
      <c r="E39" s="358"/>
      <c r="F39" s="359"/>
      <c r="G39" s="359"/>
      <c r="H39" s="359"/>
      <c r="I39" s="432"/>
    </row>
    <row r="40" spans="1:9" ht="15" customHeight="1" x14ac:dyDescent="0.2">
      <c r="A40" s="430"/>
      <c r="B40" s="431"/>
      <c r="C40" s="431"/>
      <c r="D40" s="356">
        <f t="shared" si="5"/>
        <v>0</v>
      </c>
      <c r="E40" s="358"/>
      <c r="F40" s="359"/>
      <c r="G40" s="359"/>
      <c r="H40" s="359"/>
      <c r="I40" s="432"/>
    </row>
    <row r="41" spans="1:9" ht="15" customHeight="1" x14ac:dyDescent="0.25">
      <c r="A41" s="388"/>
      <c r="B41" s="388"/>
      <c r="C41" s="388"/>
      <c r="D41" s="388"/>
      <c r="E41" s="388"/>
      <c r="F41" s="388"/>
      <c r="G41" s="388"/>
      <c r="H41" s="388"/>
      <c r="I41" s="388"/>
    </row>
    <row r="42" spans="1:9" ht="15" customHeight="1" x14ac:dyDescent="0.25">
      <c r="A42" s="388"/>
      <c r="B42" s="388"/>
      <c r="C42" s="388"/>
      <c r="D42" s="388"/>
      <c r="E42" s="388"/>
      <c r="F42" s="388"/>
      <c r="G42" s="388"/>
      <c r="H42" s="388"/>
      <c r="I42" s="388"/>
    </row>
    <row r="43" spans="1:9" ht="15" customHeight="1" x14ac:dyDescent="0.25">
      <c r="A43" s="433" t="s">
        <v>740</v>
      </c>
      <c r="B43" s="425"/>
      <c r="C43" s="425"/>
      <c r="D43" s="426"/>
      <c r="E43" s="426"/>
      <c r="F43" s="427"/>
      <c r="G43" s="425"/>
      <c r="H43" s="425"/>
      <c r="I43" s="428"/>
    </row>
    <row r="44" spans="1:9" ht="26.1" customHeight="1" x14ac:dyDescent="0.2">
      <c r="A44" s="18" t="s">
        <v>803</v>
      </c>
      <c r="B44" s="18" t="s">
        <v>790</v>
      </c>
      <c r="C44" s="18" t="s">
        <v>1876</v>
      </c>
      <c r="D44" s="366" t="s">
        <v>506</v>
      </c>
      <c r="E44" s="18" t="s">
        <v>507</v>
      </c>
      <c r="F44" s="18" t="s">
        <v>508</v>
      </c>
      <c r="G44" s="18" t="s">
        <v>509</v>
      </c>
      <c r="H44" s="18" t="s">
        <v>510</v>
      </c>
      <c r="I44" s="18" t="s">
        <v>511</v>
      </c>
    </row>
    <row r="45" spans="1:9" ht="15" customHeight="1" x14ac:dyDescent="0.25">
      <c r="A45" s="430"/>
      <c r="B45" s="434" t="s">
        <v>804</v>
      </c>
      <c r="C45" s="435"/>
      <c r="D45" s="419">
        <f t="shared" ref="D45:D67" si="6">SUM(E45:I45)</f>
        <v>0</v>
      </c>
      <c r="E45" s="436"/>
      <c r="F45" s="431"/>
      <c r="G45" s="431"/>
      <c r="H45" s="431"/>
      <c r="I45" s="437"/>
    </row>
    <row r="46" spans="1:9" ht="15" customHeight="1" x14ac:dyDescent="0.2">
      <c r="A46" s="430"/>
      <c r="B46" s="431"/>
      <c r="C46" s="431"/>
      <c r="D46" s="419">
        <f t="shared" si="6"/>
        <v>0</v>
      </c>
      <c r="E46" s="438">
        <f>IFERROR(VLOOKUP(B46,$B$21:$I$40,4,0)*C46,0)</f>
        <v>0</v>
      </c>
      <c r="F46" s="438">
        <f>IFERROR(VLOOKUP(B46,$B$21:$I$40,5,0)*C46,0)</f>
        <v>0</v>
      </c>
      <c r="G46" s="438">
        <f>IFERROR(VLOOKUP(B46,$B$21:$I$40,6,0)*C46,0)</f>
        <v>0</v>
      </c>
      <c r="H46" s="438">
        <f>IFERROR(VLOOKUP(B46,$B$21:$I$40,7,0)*C46,0)</f>
        <v>0</v>
      </c>
      <c r="I46" s="438">
        <f>IFERROR(VLOOKUP(B46,$B$21:$I$40,8,0)*C46,0)</f>
        <v>0</v>
      </c>
    </row>
    <row r="47" spans="1:9" ht="15" customHeight="1" x14ac:dyDescent="0.2">
      <c r="A47" s="430"/>
      <c r="B47" s="431"/>
      <c r="C47" s="431"/>
      <c r="D47" s="419">
        <f t="shared" si="6"/>
        <v>0</v>
      </c>
      <c r="E47" s="438">
        <f t="shared" ref="E47:E67" si="7">IFERROR(VLOOKUP(B47,$B$21:$I$40,4,0)*C47,0)</f>
        <v>0</v>
      </c>
      <c r="F47" s="438">
        <f t="shared" ref="F47:F67" si="8">IFERROR(VLOOKUP(B47,$B$21:$I$40,5,0)*C47,0)</f>
        <v>0</v>
      </c>
      <c r="G47" s="438">
        <f t="shared" ref="G47:G67" si="9">IFERROR(VLOOKUP(B47,$B$21:$I$40,6,0)*C47,0)</f>
        <v>0</v>
      </c>
      <c r="H47" s="438">
        <f t="shared" ref="H47:H67" si="10">IFERROR(VLOOKUP(B47,$B$21:$I$40,7,0)*C47,0)</f>
        <v>0</v>
      </c>
      <c r="I47" s="438">
        <f t="shared" ref="I47:I67" si="11">IFERROR(VLOOKUP(B47,$B$21:$I$40,8,0)*C47,0)</f>
        <v>0</v>
      </c>
    </row>
    <row r="48" spans="1:9" ht="15" customHeight="1" x14ac:dyDescent="0.2">
      <c r="A48" s="430"/>
      <c r="B48" s="431"/>
      <c r="C48" s="431"/>
      <c r="D48" s="419">
        <f t="shared" si="6"/>
        <v>0</v>
      </c>
      <c r="E48" s="438">
        <f t="shared" si="7"/>
        <v>0</v>
      </c>
      <c r="F48" s="438">
        <f t="shared" si="8"/>
        <v>0</v>
      </c>
      <c r="G48" s="438">
        <f t="shared" si="9"/>
        <v>0</v>
      </c>
      <c r="H48" s="438">
        <f t="shared" si="10"/>
        <v>0</v>
      </c>
      <c r="I48" s="438">
        <f t="shared" si="11"/>
        <v>0</v>
      </c>
    </row>
    <row r="49" spans="1:9" ht="15" customHeight="1" x14ac:dyDescent="0.2">
      <c r="A49" s="430"/>
      <c r="B49" s="431"/>
      <c r="C49" s="431"/>
      <c r="D49" s="419">
        <f t="shared" si="6"/>
        <v>0</v>
      </c>
      <c r="E49" s="438">
        <f t="shared" si="7"/>
        <v>0</v>
      </c>
      <c r="F49" s="438">
        <f t="shared" si="8"/>
        <v>0</v>
      </c>
      <c r="G49" s="438">
        <f t="shared" si="9"/>
        <v>0</v>
      </c>
      <c r="H49" s="438">
        <f t="shared" si="10"/>
        <v>0</v>
      </c>
      <c r="I49" s="438">
        <f t="shared" si="11"/>
        <v>0</v>
      </c>
    </row>
    <row r="50" spans="1:9" ht="15" customHeight="1" x14ac:dyDescent="0.2">
      <c r="A50" s="430"/>
      <c r="B50" s="431"/>
      <c r="C50" s="431"/>
      <c r="D50" s="419">
        <f t="shared" si="6"/>
        <v>0</v>
      </c>
      <c r="E50" s="438">
        <f t="shared" si="7"/>
        <v>0</v>
      </c>
      <c r="F50" s="438">
        <f t="shared" si="8"/>
        <v>0</v>
      </c>
      <c r="G50" s="438">
        <f t="shared" si="9"/>
        <v>0</v>
      </c>
      <c r="H50" s="438">
        <f t="shared" si="10"/>
        <v>0</v>
      </c>
      <c r="I50" s="438">
        <f t="shared" si="11"/>
        <v>0</v>
      </c>
    </row>
    <row r="51" spans="1:9" ht="15" customHeight="1" x14ac:dyDescent="0.2">
      <c r="A51" s="430"/>
      <c r="B51" s="431"/>
      <c r="C51" s="431"/>
      <c r="D51" s="419">
        <f t="shared" si="6"/>
        <v>0</v>
      </c>
      <c r="E51" s="438">
        <f t="shared" si="7"/>
        <v>0</v>
      </c>
      <c r="F51" s="438">
        <f t="shared" si="8"/>
        <v>0</v>
      </c>
      <c r="G51" s="438">
        <f t="shared" si="9"/>
        <v>0</v>
      </c>
      <c r="H51" s="438">
        <f t="shared" si="10"/>
        <v>0</v>
      </c>
      <c r="I51" s="438">
        <f t="shared" si="11"/>
        <v>0</v>
      </c>
    </row>
    <row r="52" spans="1:9" ht="15" customHeight="1" x14ac:dyDescent="0.2">
      <c r="A52" s="430"/>
      <c r="B52" s="431"/>
      <c r="C52" s="431"/>
      <c r="D52" s="419">
        <f t="shared" si="6"/>
        <v>0</v>
      </c>
      <c r="E52" s="438">
        <f t="shared" si="7"/>
        <v>0</v>
      </c>
      <c r="F52" s="438">
        <f t="shared" si="8"/>
        <v>0</v>
      </c>
      <c r="G52" s="438">
        <f t="shared" si="9"/>
        <v>0</v>
      </c>
      <c r="H52" s="438">
        <f t="shared" si="10"/>
        <v>0</v>
      </c>
      <c r="I52" s="438">
        <f t="shared" si="11"/>
        <v>0</v>
      </c>
    </row>
    <row r="53" spans="1:9" ht="15" customHeight="1" x14ac:dyDescent="0.2">
      <c r="A53" s="430"/>
      <c r="B53" s="431"/>
      <c r="C53" s="431"/>
      <c r="D53" s="419">
        <f t="shared" si="6"/>
        <v>0</v>
      </c>
      <c r="E53" s="438">
        <f t="shared" si="7"/>
        <v>0</v>
      </c>
      <c r="F53" s="438">
        <f t="shared" si="8"/>
        <v>0</v>
      </c>
      <c r="G53" s="438">
        <f t="shared" si="9"/>
        <v>0</v>
      </c>
      <c r="H53" s="438">
        <f t="shared" si="10"/>
        <v>0</v>
      </c>
      <c r="I53" s="438">
        <f t="shared" si="11"/>
        <v>0</v>
      </c>
    </row>
    <row r="54" spans="1:9" ht="15" customHeight="1" x14ac:dyDescent="0.2">
      <c r="A54" s="430"/>
      <c r="B54" s="431"/>
      <c r="C54" s="431"/>
      <c r="D54" s="419">
        <f t="shared" si="6"/>
        <v>0</v>
      </c>
      <c r="E54" s="438">
        <f t="shared" si="7"/>
        <v>0</v>
      </c>
      <c r="F54" s="438">
        <f t="shared" si="8"/>
        <v>0</v>
      </c>
      <c r="G54" s="438">
        <f t="shared" si="9"/>
        <v>0</v>
      </c>
      <c r="H54" s="438">
        <f t="shared" si="10"/>
        <v>0</v>
      </c>
      <c r="I54" s="438">
        <f t="shared" si="11"/>
        <v>0</v>
      </c>
    </row>
    <row r="55" spans="1:9" ht="15" customHeight="1" x14ac:dyDescent="0.2">
      <c r="A55" s="430"/>
      <c r="B55" s="431"/>
      <c r="C55" s="431"/>
      <c r="D55" s="419">
        <f t="shared" si="6"/>
        <v>0</v>
      </c>
      <c r="E55" s="438">
        <f t="shared" si="7"/>
        <v>0</v>
      </c>
      <c r="F55" s="438">
        <f t="shared" si="8"/>
        <v>0</v>
      </c>
      <c r="G55" s="438">
        <f t="shared" si="9"/>
        <v>0</v>
      </c>
      <c r="H55" s="438">
        <f t="shared" si="10"/>
        <v>0</v>
      </c>
      <c r="I55" s="438">
        <f t="shared" si="11"/>
        <v>0</v>
      </c>
    </row>
    <row r="56" spans="1:9" ht="15" customHeight="1" x14ac:dyDescent="0.2">
      <c r="A56" s="430"/>
      <c r="B56" s="431"/>
      <c r="C56" s="431"/>
      <c r="D56" s="419">
        <f t="shared" si="6"/>
        <v>0</v>
      </c>
      <c r="E56" s="438">
        <f t="shared" si="7"/>
        <v>0</v>
      </c>
      <c r="F56" s="438">
        <f t="shared" si="8"/>
        <v>0</v>
      </c>
      <c r="G56" s="438">
        <f t="shared" si="9"/>
        <v>0</v>
      </c>
      <c r="H56" s="438">
        <f t="shared" si="10"/>
        <v>0</v>
      </c>
      <c r="I56" s="438">
        <f t="shared" si="11"/>
        <v>0</v>
      </c>
    </row>
    <row r="57" spans="1:9" ht="15" customHeight="1" x14ac:dyDescent="0.2">
      <c r="A57" s="430"/>
      <c r="B57" s="431"/>
      <c r="C57" s="431"/>
      <c r="D57" s="419">
        <f t="shared" si="6"/>
        <v>0</v>
      </c>
      <c r="E57" s="438">
        <f t="shared" si="7"/>
        <v>0</v>
      </c>
      <c r="F57" s="438">
        <f t="shared" si="8"/>
        <v>0</v>
      </c>
      <c r="G57" s="438">
        <f t="shared" si="9"/>
        <v>0</v>
      </c>
      <c r="H57" s="438">
        <f t="shared" si="10"/>
        <v>0</v>
      </c>
      <c r="I57" s="438">
        <f t="shared" si="11"/>
        <v>0</v>
      </c>
    </row>
    <row r="58" spans="1:9" ht="15" customHeight="1" x14ac:dyDescent="0.2">
      <c r="A58" s="430"/>
      <c r="B58" s="431"/>
      <c r="C58" s="431"/>
      <c r="D58" s="419">
        <f t="shared" si="6"/>
        <v>0</v>
      </c>
      <c r="E58" s="438">
        <f t="shared" si="7"/>
        <v>0</v>
      </c>
      <c r="F58" s="438">
        <f t="shared" si="8"/>
        <v>0</v>
      </c>
      <c r="G58" s="438">
        <f t="shared" si="9"/>
        <v>0</v>
      </c>
      <c r="H58" s="438">
        <f t="shared" si="10"/>
        <v>0</v>
      </c>
      <c r="I58" s="438">
        <f t="shared" si="11"/>
        <v>0</v>
      </c>
    </row>
    <row r="59" spans="1:9" ht="15" customHeight="1" x14ac:dyDescent="0.2">
      <c r="A59" s="430"/>
      <c r="B59" s="431"/>
      <c r="C59" s="431"/>
      <c r="D59" s="419">
        <f t="shared" si="6"/>
        <v>0</v>
      </c>
      <c r="E59" s="438">
        <f t="shared" si="7"/>
        <v>0</v>
      </c>
      <c r="F59" s="438">
        <f t="shared" si="8"/>
        <v>0</v>
      </c>
      <c r="G59" s="438">
        <f t="shared" si="9"/>
        <v>0</v>
      </c>
      <c r="H59" s="438">
        <f t="shared" si="10"/>
        <v>0</v>
      </c>
      <c r="I59" s="438">
        <f t="shared" si="11"/>
        <v>0</v>
      </c>
    </row>
    <row r="60" spans="1:9" ht="15" customHeight="1" x14ac:dyDescent="0.2">
      <c r="A60" s="430"/>
      <c r="B60" s="431"/>
      <c r="C60" s="431"/>
      <c r="D60" s="419">
        <f t="shared" si="6"/>
        <v>0</v>
      </c>
      <c r="E60" s="438">
        <f t="shared" si="7"/>
        <v>0</v>
      </c>
      <c r="F60" s="438">
        <f t="shared" si="8"/>
        <v>0</v>
      </c>
      <c r="G60" s="438">
        <f t="shared" si="9"/>
        <v>0</v>
      </c>
      <c r="H60" s="438">
        <f t="shared" si="10"/>
        <v>0</v>
      </c>
      <c r="I60" s="438">
        <f t="shared" si="11"/>
        <v>0</v>
      </c>
    </row>
    <row r="61" spans="1:9" ht="15" customHeight="1" x14ac:dyDescent="0.2">
      <c r="A61" s="430"/>
      <c r="B61" s="431"/>
      <c r="C61" s="431"/>
      <c r="D61" s="419">
        <f t="shared" si="6"/>
        <v>0</v>
      </c>
      <c r="E61" s="438">
        <f t="shared" si="7"/>
        <v>0</v>
      </c>
      <c r="F61" s="438">
        <f t="shared" si="8"/>
        <v>0</v>
      </c>
      <c r="G61" s="438">
        <f t="shared" si="9"/>
        <v>0</v>
      </c>
      <c r="H61" s="438">
        <f t="shared" si="10"/>
        <v>0</v>
      </c>
      <c r="I61" s="438">
        <f t="shared" si="11"/>
        <v>0</v>
      </c>
    </row>
    <row r="62" spans="1:9" ht="15" customHeight="1" x14ac:dyDescent="0.2">
      <c r="A62" s="430"/>
      <c r="B62" s="431"/>
      <c r="C62" s="431"/>
      <c r="D62" s="419">
        <f t="shared" si="6"/>
        <v>0</v>
      </c>
      <c r="E62" s="438">
        <f t="shared" si="7"/>
        <v>0</v>
      </c>
      <c r="F62" s="438">
        <f t="shared" si="8"/>
        <v>0</v>
      </c>
      <c r="G62" s="438">
        <f t="shared" si="9"/>
        <v>0</v>
      </c>
      <c r="H62" s="438">
        <f t="shared" si="10"/>
        <v>0</v>
      </c>
      <c r="I62" s="438">
        <f t="shared" si="11"/>
        <v>0</v>
      </c>
    </row>
    <row r="63" spans="1:9" ht="15" customHeight="1" x14ac:dyDescent="0.2">
      <c r="A63" s="430"/>
      <c r="B63" s="431"/>
      <c r="C63" s="431"/>
      <c r="D63" s="419">
        <f t="shared" si="6"/>
        <v>0</v>
      </c>
      <c r="E63" s="438">
        <f t="shared" si="7"/>
        <v>0</v>
      </c>
      <c r="F63" s="438">
        <f t="shared" si="8"/>
        <v>0</v>
      </c>
      <c r="G63" s="438">
        <f t="shared" si="9"/>
        <v>0</v>
      </c>
      <c r="H63" s="438">
        <f t="shared" si="10"/>
        <v>0</v>
      </c>
      <c r="I63" s="438">
        <f t="shared" si="11"/>
        <v>0</v>
      </c>
    </row>
    <row r="64" spans="1:9" ht="15" customHeight="1" x14ac:dyDescent="0.2">
      <c r="A64" s="430"/>
      <c r="B64" s="431"/>
      <c r="C64" s="431"/>
      <c r="D64" s="419">
        <f t="shared" si="6"/>
        <v>0</v>
      </c>
      <c r="E64" s="438">
        <f t="shared" si="7"/>
        <v>0</v>
      </c>
      <c r="F64" s="438">
        <f t="shared" si="8"/>
        <v>0</v>
      </c>
      <c r="G64" s="438">
        <f t="shared" si="9"/>
        <v>0</v>
      </c>
      <c r="H64" s="438">
        <f t="shared" si="10"/>
        <v>0</v>
      </c>
      <c r="I64" s="438">
        <f t="shared" si="11"/>
        <v>0</v>
      </c>
    </row>
    <row r="65" spans="1:9" ht="15" customHeight="1" x14ac:dyDescent="0.2">
      <c r="A65" s="430"/>
      <c r="B65" s="431"/>
      <c r="C65" s="431"/>
      <c r="D65" s="419">
        <f t="shared" si="6"/>
        <v>0</v>
      </c>
      <c r="E65" s="438">
        <f t="shared" si="7"/>
        <v>0</v>
      </c>
      <c r="F65" s="438">
        <f t="shared" si="8"/>
        <v>0</v>
      </c>
      <c r="G65" s="438">
        <f t="shared" si="9"/>
        <v>0</v>
      </c>
      <c r="H65" s="438">
        <f t="shared" si="10"/>
        <v>0</v>
      </c>
      <c r="I65" s="438">
        <f t="shared" si="11"/>
        <v>0</v>
      </c>
    </row>
    <row r="66" spans="1:9" ht="15" customHeight="1" x14ac:dyDescent="0.2">
      <c r="A66" s="430"/>
      <c r="B66" s="431"/>
      <c r="C66" s="431"/>
      <c r="D66" s="419">
        <f t="shared" si="6"/>
        <v>0</v>
      </c>
      <c r="E66" s="438">
        <f t="shared" si="7"/>
        <v>0</v>
      </c>
      <c r="F66" s="438">
        <f t="shared" si="8"/>
        <v>0</v>
      </c>
      <c r="G66" s="438">
        <f t="shared" si="9"/>
        <v>0</v>
      </c>
      <c r="H66" s="438">
        <f t="shared" si="10"/>
        <v>0</v>
      </c>
      <c r="I66" s="438">
        <f t="shared" si="11"/>
        <v>0</v>
      </c>
    </row>
    <row r="67" spans="1:9" ht="15" customHeight="1" x14ac:dyDescent="0.2">
      <c r="A67" s="430"/>
      <c r="B67" s="431"/>
      <c r="C67" s="431"/>
      <c r="D67" s="419">
        <f t="shared" si="6"/>
        <v>0</v>
      </c>
      <c r="E67" s="438">
        <f t="shared" si="7"/>
        <v>0</v>
      </c>
      <c r="F67" s="438">
        <f t="shared" si="8"/>
        <v>0</v>
      </c>
      <c r="G67" s="438">
        <f t="shared" si="9"/>
        <v>0</v>
      </c>
      <c r="H67" s="438">
        <f t="shared" si="10"/>
        <v>0</v>
      </c>
      <c r="I67" s="438">
        <f t="shared" si="11"/>
        <v>0</v>
      </c>
    </row>
    <row r="68" spans="1:9" ht="15" customHeight="1" thickBot="1" x14ac:dyDescent="0.3">
      <c r="A68" s="439" t="s">
        <v>820</v>
      </c>
      <c r="B68" s="440"/>
      <c r="C68" s="440"/>
      <c r="D68" s="441">
        <f>SUM(D45:D67)</f>
        <v>0</v>
      </c>
      <c r="E68" s="441">
        <f t="shared" ref="E68:I68" si="12">SUM(E45:E67)</f>
        <v>0</v>
      </c>
      <c r="F68" s="441">
        <f t="shared" si="12"/>
        <v>0</v>
      </c>
      <c r="G68" s="441">
        <f t="shared" si="12"/>
        <v>0</v>
      </c>
      <c r="H68" s="441">
        <f t="shared" si="12"/>
        <v>0</v>
      </c>
      <c r="I68" s="441">
        <f t="shared" si="12"/>
        <v>0</v>
      </c>
    </row>
    <row r="69" spans="1:9" ht="15" customHeight="1" thickTop="1" x14ac:dyDescent="0.25">
      <c r="A69" s="388"/>
      <c r="B69" s="388"/>
      <c r="C69" s="388"/>
      <c r="D69" s="388"/>
      <c r="E69" s="388"/>
      <c r="F69" s="388"/>
      <c r="G69" s="388"/>
      <c r="H69" s="388"/>
      <c r="I69" s="388"/>
    </row>
    <row r="70" spans="1:9" ht="15" customHeight="1" x14ac:dyDescent="0.25">
      <c r="A70" s="388"/>
      <c r="B70" s="388"/>
      <c r="C70" s="388"/>
      <c r="D70" s="388"/>
      <c r="E70" s="388"/>
      <c r="F70" s="388"/>
      <c r="G70" s="388"/>
      <c r="H70" s="388"/>
      <c r="I70" s="388"/>
    </row>
    <row r="71" spans="1:9" ht="15" customHeight="1" x14ac:dyDescent="0.25">
      <c r="A71" s="433" t="s">
        <v>43</v>
      </c>
      <c r="B71" s="425"/>
      <c r="C71" s="425"/>
      <c r="D71" s="426"/>
      <c r="E71" s="426"/>
      <c r="F71" s="427"/>
      <c r="G71" s="425"/>
      <c r="H71" s="425"/>
      <c r="I71" s="428"/>
    </row>
    <row r="72" spans="1:9" ht="26.1" customHeight="1" x14ac:dyDescent="0.2">
      <c r="A72" s="18" t="s">
        <v>803</v>
      </c>
      <c r="B72" s="18" t="s">
        <v>790</v>
      </c>
      <c r="C72" s="18" t="s">
        <v>1876</v>
      </c>
      <c r="D72" s="366" t="s">
        <v>506</v>
      </c>
      <c r="E72" s="18" t="s">
        <v>507</v>
      </c>
      <c r="F72" s="18" t="s">
        <v>508</v>
      </c>
      <c r="G72" s="18" t="s">
        <v>509</v>
      </c>
      <c r="H72" s="18" t="s">
        <v>510</v>
      </c>
      <c r="I72" s="18" t="s">
        <v>511</v>
      </c>
    </row>
    <row r="73" spans="1:9" ht="15" customHeight="1" x14ac:dyDescent="0.25">
      <c r="A73" s="430"/>
      <c r="B73" s="434" t="s">
        <v>804</v>
      </c>
      <c r="C73" s="435"/>
      <c r="D73" s="419">
        <f t="shared" ref="D73:D80" si="13">SUM(E73:I73)</f>
        <v>0</v>
      </c>
      <c r="E73" s="436"/>
      <c r="F73" s="431"/>
      <c r="G73" s="431"/>
      <c r="H73" s="431"/>
      <c r="I73" s="437"/>
    </row>
    <row r="74" spans="1:9" ht="15" customHeight="1" x14ac:dyDescent="0.2">
      <c r="A74" s="430"/>
      <c r="B74" s="431"/>
      <c r="C74" s="431"/>
      <c r="D74" s="419">
        <f t="shared" si="13"/>
        <v>0</v>
      </c>
      <c r="E74" s="438">
        <f t="shared" ref="E74:E80" si="14">IFERROR(VLOOKUP(B74,$B$21:$I$40,4,0)*C74,0)</f>
        <v>0</v>
      </c>
      <c r="F74" s="438">
        <f t="shared" ref="F74:F80" si="15">IFERROR(VLOOKUP(B74,$B$21:$I$40,5,0)*C74,0)</f>
        <v>0</v>
      </c>
      <c r="G74" s="438">
        <f t="shared" ref="G74:G80" si="16">IFERROR(VLOOKUP(B74,$B$21:$I$40,6,0)*C74,0)</f>
        <v>0</v>
      </c>
      <c r="H74" s="438">
        <f t="shared" ref="H74:H80" si="17">IFERROR(VLOOKUP(B74,$B$21:$I$40,7,0)*C74,0)</f>
        <v>0</v>
      </c>
      <c r="I74" s="438">
        <f t="shared" ref="I74:I80" si="18">IFERROR(VLOOKUP(B74,$B$21:$I$40,8,0)*C74,0)</f>
        <v>0</v>
      </c>
    </row>
    <row r="75" spans="1:9" ht="15" customHeight="1" x14ac:dyDescent="0.2">
      <c r="A75" s="430"/>
      <c r="B75" s="431"/>
      <c r="C75" s="431"/>
      <c r="D75" s="419">
        <f t="shared" si="13"/>
        <v>0</v>
      </c>
      <c r="E75" s="438">
        <f t="shared" si="14"/>
        <v>0</v>
      </c>
      <c r="F75" s="438">
        <f t="shared" si="15"/>
        <v>0</v>
      </c>
      <c r="G75" s="438">
        <f t="shared" si="16"/>
        <v>0</v>
      </c>
      <c r="H75" s="438">
        <f t="shared" si="17"/>
        <v>0</v>
      </c>
      <c r="I75" s="438">
        <f t="shared" si="18"/>
        <v>0</v>
      </c>
    </row>
    <row r="76" spans="1:9" ht="15" customHeight="1" x14ac:dyDescent="0.2">
      <c r="A76" s="430"/>
      <c r="B76" s="431"/>
      <c r="C76" s="431"/>
      <c r="D76" s="419">
        <f t="shared" si="13"/>
        <v>0</v>
      </c>
      <c r="E76" s="438">
        <f t="shared" si="14"/>
        <v>0</v>
      </c>
      <c r="F76" s="438">
        <f t="shared" si="15"/>
        <v>0</v>
      </c>
      <c r="G76" s="438">
        <f t="shared" si="16"/>
        <v>0</v>
      </c>
      <c r="H76" s="438">
        <f t="shared" si="17"/>
        <v>0</v>
      </c>
      <c r="I76" s="438">
        <f t="shared" si="18"/>
        <v>0</v>
      </c>
    </row>
    <row r="77" spans="1:9" ht="15" customHeight="1" x14ac:dyDescent="0.2">
      <c r="A77" s="430"/>
      <c r="B77" s="431"/>
      <c r="C77" s="431"/>
      <c r="D77" s="419">
        <f t="shared" si="13"/>
        <v>0</v>
      </c>
      <c r="E77" s="438">
        <f t="shared" si="14"/>
        <v>0</v>
      </c>
      <c r="F77" s="438">
        <f t="shared" si="15"/>
        <v>0</v>
      </c>
      <c r="G77" s="438">
        <f t="shared" si="16"/>
        <v>0</v>
      </c>
      <c r="H77" s="438">
        <f t="shared" si="17"/>
        <v>0</v>
      </c>
      <c r="I77" s="438">
        <f t="shared" si="18"/>
        <v>0</v>
      </c>
    </row>
    <row r="78" spans="1:9" ht="15" customHeight="1" x14ac:dyDescent="0.2">
      <c r="A78" s="430"/>
      <c r="B78" s="431"/>
      <c r="C78" s="431"/>
      <c r="D78" s="419">
        <f t="shared" si="13"/>
        <v>0</v>
      </c>
      <c r="E78" s="438">
        <f t="shared" si="14"/>
        <v>0</v>
      </c>
      <c r="F78" s="438">
        <f t="shared" si="15"/>
        <v>0</v>
      </c>
      <c r="G78" s="438">
        <f t="shared" si="16"/>
        <v>0</v>
      </c>
      <c r="H78" s="438">
        <f t="shared" si="17"/>
        <v>0</v>
      </c>
      <c r="I78" s="438">
        <f t="shared" si="18"/>
        <v>0</v>
      </c>
    </row>
    <row r="79" spans="1:9" ht="15" customHeight="1" x14ac:dyDescent="0.2">
      <c r="A79" s="430"/>
      <c r="B79" s="431"/>
      <c r="C79" s="431"/>
      <c r="D79" s="419">
        <f t="shared" si="13"/>
        <v>0</v>
      </c>
      <c r="E79" s="438">
        <f t="shared" si="14"/>
        <v>0</v>
      </c>
      <c r="F79" s="438">
        <f t="shared" si="15"/>
        <v>0</v>
      </c>
      <c r="G79" s="438">
        <f t="shared" si="16"/>
        <v>0</v>
      </c>
      <c r="H79" s="438">
        <f t="shared" si="17"/>
        <v>0</v>
      </c>
      <c r="I79" s="438">
        <f t="shared" si="18"/>
        <v>0</v>
      </c>
    </row>
    <row r="80" spans="1:9" ht="15" customHeight="1" x14ac:dyDescent="0.2">
      <c r="A80" s="430"/>
      <c r="B80" s="431"/>
      <c r="C80" s="431"/>
      <c r="D80" s="419">
        <f t="shared" si="13"/>
        <v>0</v>
      </c>
      <c r="E80" s="438">
        <f t="shared" si="14"/>
        <v>0</v>
      </c>
      <c r="F80" s="438">
        <f t="shared" si="15"/>
        <v>0</v>
      </c>
      <c r="G80" s="438">
        <f t="shared" si="16"/>
        <v>0</v>
      </c>
      <c r="H80" s="438">
        <f t="shared" si="17"/>
        <v>0</v>
      </c>
      <c r="I80" s="438">
        <f t="shared" si="18"/>
        <v>0</v>
      </c>
    </row>
    <row r="81" spans="1:9" ht="15" customHeight="1" thickBot="1" x14ac:dyDescent="0.3">
      <c r="A81" s="439" t="s">
        <v>821</v>
      </c>
      <c r="B81" s="440"/>
      <c r="C81" s="440"/>
      <c r="D81" s="441">
        <f t="shared" ref="D81:I81" si="19">SUM(D73:D80)</f>
        <v>0</v>
      </c>
      <c r="E81" s="441">
        <f t="shared" si="19"/>
        <v>0</v>
      </c>
      <c r="F81" s="441">
        <f t="shared" si="19"/>
        <v>0</v>
      </c>
      <c r="G81" s="441">
        <f t="shared" si="19"/>
        <v>0</v>
      </c>
      <c r="H81" s="441">
        <f t="shared" si="19"/>
        <v>0</v>
      </c>
      <c r="I81" s="441">
        <f t="shared" si="19"/>
        <v>0</v>
      </c>
    </row>
    <row r="82" spans="1:9" ht="15" customHeight="1" thickTop="1" x14ac:dyDescent="0.25">
      <c r="A82" s="388"/>
      <c r="B82" s="388"/>
      <c r="C82" s="388"/>
      <c r="D82" s="388"/>
      <c r="E82" s="388"/>
      <c r="F82" s="388"/>
      <c r="G82" s="388"/>
      <c r="H82" s="388"/>
      <c r="I82" s="388"/>
    </row>
    <row r="83" spans="1:9" ht="15" customHeight="1" x14ac:dyDescent="0.25">
      <c r="A83" s="388"/>
      <c r="B83" s="388"/>
      <c r="C83" s="388"/>
      <c r="D83" s="388"/>
      <c r="E83" s="388"/>
      <c r="F83" s="388"/>
      <c r="G83" s="388"/>
      <c r="H83" s="388"/>
      <c r="I83" s="388"/>
    </row>
    <row r="84" spans="1:9" ht="15" customHeight="1" x14ac:dyDescent="0.25">
      <c r="A84" s="433" t="s">
        <v>755</v>
      </c>
      <c r="B84" s="425"/>
      <c r="C84" s="425"/>
      <c r="D84" s="425"/>
      <c r="E84" s="426"/>
      <c r="F84" s="427"/>
      <c r="G84" s="425"/>
      <c r="H84" s="425"/>
      <c r="I84" s="443"/>
    </row>
    <row r="85" spans="1:9" ht="26.1" customHeight="1" x14ac:dyDescent="0.2">
      <c r="A85" s="18" t="s">
        <v>803</v>
      </c>
      <c r="B85" s="18" t="s">
        <v>790</v>
      </c>
      <c r="C85" s="18" t="s">
        <v>1876</v>
      </c>
      <c r="D85" s="366" t="s">
        <v>506</v>
      </c>
      <c r="E85" s="18" t="s">
        <v>507</v>
      </c>
      <c r="F85" s="18" t="s">
        <v>508</v>
      </c>
      <c r="G85" s="18" t="s">
        <v>509</v>
      </c>
      <c r="H85" s="18" t="s">
        <v>510</v>
      </c>
      <c r="I85" s="18" t="s">
        <v>511</v>
      </c>
    </row>
    <row r="86" spans="1:9" ht="15" customHeight="1" x14ac:dyDescent="0.25">
      <c r="A86" s="430"/>
      <c r="B86" s="434" t="s">
        <v>804</v>
      </c>
      <c r="C86" s="435"/>
      <c r="D86" s="419">
        <f t="shared" ref="D86:D93" si="20">SUM(E86:I86)</f>
        <v>0</v>
      </c>
      <c r="E86" s="436"/>
      <c r="F86" s="431"/>
      <c r="G86" s="431"/>
      <c r="H86" s="431"/>
      <c r="I86" s="437"/>
    </row>
    <row r="87" spans="1:9" ht="15" customHeight="1" x14ac:dyDescent="0.2">
      <c r="A87" s="430"/>
      <c r="B87" s="431"/>
      <c r="C87" s="431"/>
      <c r="D87" s="419">
        <f t="shared" si="20"/>
        <v>0</v>
      </c>
      <c r="E87" s="438">
        <f t="shared" ref="E87:E93" si="21">IFERROR(VLOOKUP(B87,$B$21:$I$40,4,0)*C87,0)</f>
        <v>0</v>
      </c>
      <c r="F87" s="438">
        <f t="shared" ref="F87:F93" si="22">IFERROR(VLOOKUP(B87,$B$21:$I$40,5,0)*C87,0)</f>
        <v>0</v>
      </c>
      <c r="G87" s="438">
        <f t="shared" ref="G87:G93" si="23">IFERROR(VLOOKUP(B87,$B$21:$I$40,6,0)*C87,0)</f>
        <v>0</v>
      </c>
      <c r="H87" s="438">
        <f t="shared" ref="H87:H93" si="24">IFERROR(VLOOKUP(B87,$B$21:$I$40,7,0)*C87,0)</f>
        <v>0</v>
      </c>
      <c r="I87" s="438">
        <f t="shared" ref="I87:I93" si="25">IFERROR(VLOOKUP(B87,$B$21:$I$40,8,0)*C87,0)</f>
        <v>0</v>
      </c>
    </row>
    <row r="88" spans="1:9" ht="15" customHeight="1" x14ac:dyDescent="0.2">
      <c r="A88" s="430"/>
      <c r="B88" s="431"/>
      <c r="C88" s="431"/>
      <c r="D88" s="419">
        <f t="shared" si="20"/>
        <v>0</v>
      </c>
      <c r="E88" s="438">
        <f t="shared" si="21"/>
        <v>0</v>
      </c>
      <c r="F88" s="438">
        <f t="shared" si="22"/>
        <v>0</v>
      </c>
      <c r="G88" s="438">
        <f t="shared" si="23"/>
        <v>0</v>
      </c>
      <c r="H88" s="438">
        <f t="shared" si="24"/>
        <v>0</v>
      </c>
      <c r="I88" s="438">
        <f t="shared" si="25"/>
        <v>0</v>
      </c>
    </row>
    <row r="89" spans="1:9" ht="15" customHeight="1" x14ac:dyDescent="0.2">
      <c r="A89" s="430"/>
      <c r="B89" s="431"/>
      <c r="C89" s="431"/>
      <c r="D89" s="419">
        <f t="shared" si="20"/>
        <v>0</v>
      </c>
      <c r="E89" s="438">
        <f t="shared" si="21"/>
        <v>0</v>
      </c>
      <c r="F89" s="438">
        <f t="shared" si="22"/>
        <v>0</v>
      </c>
      <c r="G89" s="438">
        <f t="shared" si="23"/>
        <v>0</v>
      </c>
      <c r="H89" s="438">
        <f t="shared" si="24"/>
        <v>0</v>
      </c>
      <c r="I89" s="438">
        <f t="shared" si="25"/>
        <v>0</v>
      </c>
    </row>
    <row r="90" spans="1:9" ht="15" customHeight="1" x14ac:dyDescent="0.2">
      <c r="A90" s="430"/>
      <c r="B90" s="431"/>
      <c r="C90" s="431"/>
      <c r="D90" s="419">
        <f t="shared" si="20"/>
        <v>0</v>
      </c>
      <c r="E90" s="438">
        <f t="shared" si="21"/>
        <v>0</v>
      </c>
      <c r="F90" s="438">
        <f t="shared" si="22"/>
        <v>0</v>
      </c>
      <c r="G90" s="438">
        <f t="shared" si="23"/>
        <v>0</v>
      </c>
      <c r="H90" s="438">
        <f t="shared" si="24"/>
        <v>0</v>
      </c>
      <c r="I90" s="438">
        <f t="shared" si="25"/>
        <v>0</v>
      </c>
    </row>
    <row r="91" spans="1:9" ht="15" customHeight="1" x14ac:dyDescent="0.2">
      <c r="A91" s="430"/>
      <c r="B91" s="431"/>
      <c r="C91" s="431"/>
      <c r="D91" s="419">
        <f t="shared" si="20"/>
        <v>0</v>
      </c>
      <c r="E91" s="438">
        <f t="shared" si="21"/>
        <v>0</v>
      </c>
      <c r="F91" s="438">
        <f t="shared" si="22"/>
        <v>0</v>
      </c>
      <c r="G91" s="438">
        <f t="shared" si="23"/>
        <v>0</v>
      </c>
      <c r="H91" s="438">
        <f t="shared" si="24"/>
        <v>0</v>
      </c>
      <c r="I91" s="438">
        <f t="shared" si="25"/>
        <v>0</v>
      </c>
    </row>
    <row r="92" spans="1:9" ht="15" customHeight="1" x14ac:dyDescent="0.2">
      <c r="A92" s="430"/>
      <c r="B92" s="431"/>
      <c r="C92" s="431"/>
      <c r="D92" s="419">
        <f t="shared" si="20"/>
        <v>0</v>
      </c>
      <c r="E92" s="438">
        <f t="shared" si="21"/>
        <v>0</v>
      </c>
      <c r="F92" s="438">
        <f t="shared" si="22"/>
        <v>0</v>
      </c>
      <c r="G92" s="438">
        <f t="shared" si="23"/>
        <v>0</v>
      </c>
      <c r="H92" s="438">
        <f t="shared" si="24"/>
        <v>0</v>
      </c>
      <c r="I92" s="438">
        <f t="shared" si="25"/>
        <v>0</v>
      </c>
    </row>
    <row r="93" spans="1:9" ht="15" customHeight="1" x14ac:dyDescent="0.2">
      <c r="A93" s="430"/>
      <c r="B93" s="431"/>
      <c r="C93" s="431"/>
      <c r="D93" s="419">
        <f t="shared" si="20"/>
        <v>0</v>
      </c>
      <c r="E93" s="438">
        <f t="shared" si="21"/>
        <v>0</v>
      </c>
      <c r="F93" s="438">
        <f t="shared" si="22"/>
        <v>0</v>
      </c>
      <c r="G93" s="438">
        <f t="shared" si="23"/>
        <v>0</v>
      </c>
      <c r="H93" s="438">
        <f t="shared" si="24"/>
        <v>0</v>
      </c>
      <c r="I93" s="438">
        <f t="shared" si="25"/>
        <v>0</v>
      </c>
    </row>
    <row r="94" spans="1:9" ht="15" customHeight="1" thickBot="1" x14ac:dyDescent="0.3">
      <c r="A94" s="439" t="s">
        <v>831</v>
      </c>
      <c r="B94" s="440"/>
      <c r="C94" s="440"/>
      <c r="D94" s="441">
        <f t="shared" ref="D94:I94" si="26">SUM(D86:D93)</f>
        <v>0</v>
      </c>
      <c r="E94" s="441">
        <f t="shared" si="26"/>
        <v>0</v>
      </c>
      <c r="F94" s="441">
        <f t="shared" si="26"/>
        <v>0</v>
      </c>
      <c r="G94" s="441">
        <f t="shared" si="26"/>
        <v>0</v>
      </c>
      <c r="H94" s="441">
        <f t="shared" si="26"/>
        <v>0</v>
      </c>
      <c r="I94" s="441">
        <f t="shared" si="26"/>
        <v>0</v>
      </c>
    </row>
    <row r="95" spans="1:9" ht="15" customHeight="1" thickTop="1" x14ac:dyDescent="0.25">
      <c r="A95" s="388"/>
      <c r="B95" s="388"/>
      <c r="C95" s="388"/>
      <c r="D95" s="388"/>
      <c r="E95" s="388"/>
      <c r="F95" s="388"/>
      <c r="G95" s="388"/>
      <c r="H95" s="388"/>
      <c r="I95" s="388"/>
    </row>
    <row r="96" spans="1:9" ht="15" customHeight="1" x14ac:dyDescent="0.25">
      <c r="A96" s="388"/>
      <c r="B96" s="388"/>
      <c r="C96" s="388"/>
      <c r="D96" s="388"/>
      <c r="E96" s="388"/>
      <c r="F96" s="388"/>
      <c r="G96" s="388"/>
      <c r="H96" s="388"/>
      <c r="I96" s="388"/>
    </row>
    <row r="97" spans="1:9" ht="15" customHeight="1" x14ac:dyDescent="0.25">
      <c r="A97" s="433" t="s">
        <v>741</v>
      </c>
      <c r="B97" s="425"/>
      <c r="C97" s="425"/>
      <c r="D97" s="426"/>
      <c r="E97" s="426"/>
      <c r="F97" s="427"/>
      <c r="G97" s="425"/>
      <c r="H97" s="425"/>
      <c r="I97" s="443"/>
    </row>
    <row r="98" spans="1:9" ht="26.1" customHeight="1" x14ac:dyDescent="0.2">
      <c r="A98" s="18" t="s">
        <v>803</v>
      </c>
      <c r="B98" s="18" t="s">
        <v>790</v>
      </c>
      <c r="C98" s="18" t="s">
        <v>1876</v>
      </c>
      <c r="D98" s="366" t="s">
        <v>506</v>
      </c>
      <c r="E98" s="18" t="s">
        <v>507</v>
      </c>
      <c r="F98" s="18" t="s">
        <v>508</v>
      </c>
      <c r="G98" s="18" t="s">
        <v>509</v>
      </c>
      <c r="H98" s="18" t="s">
        <v>510</v>
      </c>
      <c r="I98" s="18" t="s">
        <v>511</v>
      </c>
    </row>
    <row r="99" spans="1:9" ht="15" customHeight="1" x14ac:dyDescent="0.25">
      <c r="A99" s="430"/>
      <c r="B99" s="434" t="s">
        <v>804</v>
      </c>
      <c r="C99" s="435"/>
      <c r="D99" s="419">
        <f t="shared" ref="D99:D106" si="27">SUM(E99:I99)</f>
        <v>0</v>
      </c>
      <c r="E99" s="436"/>
      <c r="F99" s="431"/>
      <c r="G99" s="431"/>
      <c r="H99" s="431"/>
      <c r="I99" s="437"/>
    </row>
    <row r="100" spans="1:9" ht="15" customHeight="1" x14ac:dyDescent="0.2">
      <c r="A100" s="430"/>
      <c r="B100" s="431"/>
      <c r="C100" s="431"/>
      <c r="D100" s="419">
        <f t="shared" si="27"/>
        <v>0</v>
      </c>
      <c r="E100" s="438">
        <f t="shared" ref="E100:E106" si="28">IFERROR(VLOOKUP(B100,$B$21:$I$40,4,0)*C100,0)</f>
        <v>0</v>
      </c>
      <c r="F100" s="438">
        <f t="shared" ref="F100:F106" si="29">IFERROR(VLOOKUP(B100,$B$21:$I$40,5,0)*C100,0)</f>
        <v>0</v>
      </c>
      <c r="G100" s="438">
        <f t="shared" ref="G100:G106" si="30">IFERROR(VLOOKUP(B100,$B$21:$I$40,6,0)*C100,0)</f>
        <v>0</v>
      </c>
      <c r="H100" s="438">
        <f t="shared" ref="H100:H106" si="31">IFERROR(VLOOKUP(B100,$B$21:$I$40,7,0)*C100,0)</f>
        <v>0</v>
      </c>
      <c r="I100" s="438">
        <f t="shared" ref="I100:I106" si="32">IFERROR(VLOOKUP(B100,$B$21:$I$40,8,0)*C100,0)</f>
        <v>0</v>
      </c>
    </row>
    <row r="101" spans="1:9" ht="15" customHeight="1" x14ac:dyDescent="0.2">
      <c r="A101" s="430"/>
      <c r="B101" s="431"/>
      <c r="C101" s="431"/>
      <c r="D101" s="419">
        <f t="shared" si="27"/>
        <v>0</v>
      </c>
      <c r="E101" s="438">
        <f t="shared" si="28"/>
        <v>0</v>
      </c>
      <c r="F101" s="438">
        <f t="shared" si="29"/>
        <v>0</v>
      </c>
      <c r="G101" s="438">
        <f t="shared" si="30"/>
        <v>0</v>
      </c>
      <c r="H101" s="438">
        <f t="shared" si="31"/>
        <v>0</v>
      </c>
      <c r="I101" s="438">
        <f t="shared" si="32"/>
        <v>0</v>
      </c>
    </row>
    <row r="102" spans="1:9" ht="15" customHeight="1" x14ac:dyDescent="0.2">
      <c r="A102" s="430"/>
      <c r="B102" s="431"/>
      <c r="C102" s="431"/>
      <c r="D102" s="419">
        <f t="shared" si="27"/>
        <v>0</v>
      </c>
      <c r="E102" s="438">
        <f t="shared" si="28"/>
        <v>0</v>
      </c>
      <c r="F102" s="438">
        <f t="shared" si="29"/>
        <v>0</v>
      </c>
      <c r="G102" s="438">
        <f t="shared" si="30"/>
        <v>0</v>
      </c>
      <c r="H102" s="438">
        <f t="shared" si="31"/>
        <v>0</v>
      </c>
      <c r="I102" s="438">
        <f t="shared" si="32"/>
        <v>0</v>
      </c>
    </row>
    <row r="103" spans="1:9" ht="15" customHeight="1" x14ac:dyDescent="0.2">
      <c r="A103" s="430"/>
      <c r="B103" s="431"/>
      <c r="C103" s="431"/>
      <c r="D103" s="419">
        <f t="shared" si="27"/>
        <v>0</v>
      </c>
      <c r="E103" s="438">
        <f t="shared" si="28"/>
        <v>0</v>
      </c>
      <c r="F103" s="438">
        <f t="shared" si="29"/>
        <v>0</v>
      </c>
      <c r="G103" s="438">
        <f t="shared" si="30"/>
        <v>0</v>
      </c>
      <c r="H103" s="438">
        <f t="shared" si="31"/>
        <v>0</v>
      </c>
      <c r="I103" s="438">
        <f t="shared" si="32"/>
        <v>0</v>
      </c>
    </row>
    <row r="104" spans="1:9" ht="15" customHeight="1" x14ac:dyDescent="0.2">
      <c r="A104" s="430"/>
      <c r="B104" s="431"/>
      <c r="C104" s="431"/>
      <c r="D104" s="419">
        <f t="shared" si="27"/>
        <v>0</v>
      </c>
      <c r="E104" s="438">
        <f t="shared" si="28"/>
        <v>0</v>
      </c>
      <c r="F104" s="438">
        <f t="shared" si="29"/>
        <v>0</v>
      </c>
      <c r="G104" s="438">
        <f t="shared" si="30"/>
        <v>0</v>
      </c>
      <c r="H104" s="438">
        <f t="shared" si="31"/>
        <v>0</v>
      </c>
      <c r="I104" s="438">
        <f t="shared" si="32"/>
        <v>0</v>
      </c>
    </row>
    <row r="105" spans="1:9" ht="15" customHeight="1" x14ac:dyDescent="0.2">
      <c r="A105" s="430"/>
      <c r="B105" s="431"/>
      <c r="C105" s="431"/>
      <c r="D105" s="419">
        <f t="shared" si="27"/>
        <v>0</v>
      </c>
      <c r="E105" s="438">
        <f t="shared" si="28"/>
        <v>0</v>
      </c>
      <c r="F105" s="438">
        <f t="shared" si="29"/>
        <v>0</v>
      </c>
      <c r="G105" s="438">
        <f t="shared" si="30"/>
        <v>0</v>
      </c>
      <c r="H105" s="438">
        <f t="shared" si="31"/>
        <v>0</v>
      </c>
      <c r="I105" s="438">
        <f t="shared" si="32"/>
        <v>0</v>
      </c>
    </row>
    <row r="106" spans="1:9" ht="15" customHeight="1" x14ac:dyDescent="0.2">
      <c r="A106" s="430"/>
      <c r="B106" s="431"/>
      <c r="C106" s="431"/>
      <c r="D106" s="419">
        <f t="shared" si="27"/>
        <v>0</v>
      </c>
      <c r="E106" s="438">
        <f t="shared" si="28"/>
        <v>0</v>
      </c>
      <c r="F106" s="438">
        <f t="shared" si="29"/>
        <v>0</v>
      </c>
      <c r="G106" s="438">
        <f t="shared" si="30"/>
        <v>0</v>
      </c>
      <c r="H106" s="438">
        <f t="shared" si="31"/>
        <v>0</v>
      </c>
      <c r="I106" s="438">
        <f t="shared" si="32"/>
        <v>0</v>
      </c>
    </row>
    <row r="107" spans="1:9" ht="15" customHeight="1" thickBot="1" x14ac:dyDescent="0.3">
      <c r="A107" s="439" t="s">
        <v>823</v>
      </c>
      <c r="B107" s="440"/>
      <c r="C107" s="440"/>
      <c r="D107" s="441">
        <f t="shared" ref="D107:I107" si="33">SUM(D99:D106)</f>
        <v>0</v>
      </c>
      <c r="E107" s="441">
        <f t="shared" si="33"/>
        <v>0</v>
      </c>
      <c r="F107" s="441">
        <f t="shared" si="33"/>
        <v>0</v>
      </c>
      <c r="G107" s="441">
        <f t="shared" si="33"/>
        <v>0</v>
      </c>
      <c r="H107" s="441">
        <f t="shared" si="33"/>
        <v>0</v>
      </c>
      <c r="I107" s="441">
        <f t="shared" si="33"/>
        <v>0</v>
      </c>
    </row>
    <row r="108" spans="1:9" ht="15" customHeight="1" thickTop="1" x14ac:dyDescent="0.25">
      <c r="A108" s="388"/>
      <c r="B108" s="388"/>
      <c r="C108" s="388"/>
      <c r="D108" s="388"/>
      <c r="E108" s="388"/>
      <c r="F108" s="388"/>
      <c r="G108" s="388"/>
      <c r="H108" s="388"/>
      <c r="I108" s="388"/>
    </row>
    <row r="109" spans="1:9" ht="15" customHeight="1" x14ac:dyDescent="0.25">
      <c r="A109" s="388"/>
      <c r="B109" s="388"/>
      <c r="C109" s="388"/>
      <c r="D109" s="388"/>
      <c r="E109" s="388"/>
      <c r="F109" s="388"/>
      <c r="G109" s="388"/>
      <c r="H109" s="388"/>
      <c r="I109" s="388"/>
    </row>
    <row r="110" spans="1:9" ht="15" customHeight="1" x14ac:dyDescent="0.25">
      <c r="A110" s="433" t="s">
        <v>824</v>
      </c>
      <c r="B110" s="425"/>
      <c r="C110" s="425"/>
      <c r="D110" s="426"/>
      <c r="E110" s="426"/>
      <c r="F110" s="427"/>
      <c r="G110" s="425"/>
      <c r="H110" s="425"/>
      <c r="I110" s="443"/>
    </row>
    <row r="111" spans="1:9" ht="26.1" customHeight="1" x14ac:dyDescent="0.2">
      <c r="A111" s="18" t="s">
        <v>803</v>
      </c>
      <c r="B111" s="18" t="s">
        <v>790</v>
      </c>
      <c r="C111" s="18" t="s">
        <v>1876</v>
      </c>
      <c r="D111" s="366" t="s">
        <v>506</v>
      </c>
      <c r="E111" s="18" t="s">
        <v>507</v>
      </c>
      <c r="F111" s="18" t="s">
        <v>508</v>
      </c>
      <c r="G111" s="18" t="s">
        <v>509</v>
      </c>
      <c r="H111" s="18" t="s">
        <v>510</v>
      </c>
      <c r="I111" s="18" t="s">
        <v>511</v>
      </c>
    </row>
    <row r="112" spans="1:9" ht="15" customHeight="1" x14ac:dyDescent="0.25">
      <c r="A112" s="430"/>
      <c r="B112" s="434" t="s">
        <v>804</v>
      </c>
      <c r="C112" s="435"/>
      <c r="D112" s="419">
        <f t="shared" ref="D112:D119" si="34">SUM(E112:I112)</f>
        <v>0</v>
      </c>
      <c r="E112" s="436"/>
      <c r="F112" s="431"/>
      <c r="G112" s="431"/>
      <c r="H112" s="431"/>
      <c r="I112" s="437"/>
    </row>
    <row r="113" spans="1:9" ht="15" customHeight="1" x14ac:dyDescent="0.2">
      <c r="A113" s="430"/>
      <c r="B113" s="431"/>
      <c r="C113" s="431"/>
      <c r="D113" s="419">
        <f t="shared" si="34"/>
        <v>0</v>
      </c>
      <c r="E113" s="438">
        <f t="shared" ref="E113:E119" si="35">IFERROR(VLOOKUP(B113,$B$21:$I$40,4,0)*C113,0)</f>
        <v>0</v>
      </c>
      <c r="F113" s="438">
        <f t="shared" ref="F113:F119" si="36">IFERROR(VLOOKUP(B113,$B$21:$I$40,5,0)*C113,0)</f>
        <v>0</v>
      </c>
      <c r="G113" s="438">
        <f t="shared" ref="G113:G119" si="37">IFERROR(VLOOKUP(B113,$B$21:$I$40,6,0)*C113,0)</f>
        <v>0</v>
      </c>
      <c r="H113" s="438">
        <f t="shared" ref="H113:H119" si="38">IFERROR(VLOOKUP(B113,$B$21:$I$40,7,0)*C113,0)</f>
        <v>0</v>
      </c>
      <c r="I113" s="438">
        <f t="shared" ref="I113:I119" si="39">IFERROR(VLOOKUP(B113,$B$21:$I$40,8,0)*C113,0)</f>
        <v>0</v>
      </c>
    </row>
    <row r="114" spans="1:9" ht="15" customHeight="1" x14ac:dyDescent="0.2">
      <c r="A114" s="430"/>
      <c r="B114" s="431"/>
      <c r="C114" s="431"/>
      <c r="D114" s="419">
        <f t="shared" si="34"/>
        <v>0</v>
      </c>
      <c r="E114" s="438">
        <f t="shared" si="35"/>
        <v>0</v>
      </c>
      <c r="F114" s="438">
        <f t="shared" si="36"/>
        <v>0</v>
      </c>
      <c r="G114" s="438">
        <f t="shared" si="37"/>
        <v>0</v>
      </c>
      <c r="H114" s="438">
        <f t="shared" si="38"/>
        <v>0</v>
      </c>
      <c r="I114" s="438">
        <f t="shared" si="39"/>
        <v>0</v>
      </c>
    </row>
    <row r="115" spans="1:9" ht="15" customHeight="1" x14ac:dyDescent="0.2">
      <c r="A115" s="430"/>
      <c r="B115" s="431"/>
      <c r="C115" s="431"/>
      <c r="D115" s="419">
        <f t="shared" si="34"/>
        <v>0</v>
      </c>
      <c r="E115" s="438">
        <f t="shared" si="35"/>
        <v>0</v>
      </c>
      <c r="F115" s="438">
        <f t="shared" si="36"/>
        <v>0</v>
      </c>
      <c r="G115" s="438">
        <f t="shared" si="37"/>
        <v>0</v>
      </c>
      <c r="H115" s="438">
        <f t="shared" si="38"/>
        <v>0</v>
      </c>
      <c r="I115" s="438">
        <f t="shared" si="39"/>
        <v>0</v>
      </c>
    </row>
    <row r="116" spans="1:9" ht="15" customHeight="1" x14ac:dyDescent="0.2">
      <c r="A116" s="430"/>
      <c r="B116" s="431"/>
      <c r="C116" s="431"/>
      <c r="D116" s="419">
        <f t="shared" si="34"/>
        <v>0</v>
      </c>
      <c r="E116" s="438">
        <f t="shared" si="35"/>
        <v>0</v>
      </c>
      <c r="F116" s="438">
        <f t="shared" si="36"/>
        <v>0</v>
      </c>
      <c r="G116" s="438">
        <f t="shared" si="37"/>
        <v>0</v>
      </c>
      <c r="H116" s="438">
        <f t="shared" si="38"/>
        <v>0</v>
      </c>
      <c r="I116" s="438">
        <f t="shared" si="39"/>
        <v>0</v>
      </c>
    </row>
    <row r="117" spans="1:9" ht="15" customHeight="1" x14ac:dyDescent="0.2">
      <c r="A117" s="430"/>
      <c r="B117" s="431"/>
      <c r="C117" s="431"/>
      <c r="D117" s="419">
        <f t="shared" si="34"/>
        <v>0</v>
      </c>
      <c r="E117" s="438">
        <f t="shared" si="35"/>
        <v>0</v>
      </c>
      <c r="F117" s="438">
        <f t="shared" si="36"/>
        <v>0</v>
      </c>
      <c r="G117" s="438">
        <f t="shared" si="37"/>
        <v>0</v>
      </c>
      <c r="H117" s="438">
        <f t="shared" si="38"/>
        <v>0</v>
      </c>
      <c r="I117" s="438">
        <f t="shared" si="39"/>
        <v>0</v>
      </c>
    </row>
    <row r="118" spans="1:9" ht="15" customHeight="1" x14ac:dyDescent="0.2">
      <c r="A118" s="430"/>
      <c r="B118" s="431"/>
      <c r="C118" s="431"/>
      <c r="D118" s="419">
        <f t="shared" si="34"/>
        <v>0</v>
      </c>
      <c r="E118" s="438">
        <f t="shared" si="35"/>
        <v>0</v>
      </c>
      <c r="F118" s="438">
        <f t="shared" si="36"/>
        <v>0</v>
      </c>
      <c r="G118" s="438">
        <f t="shared" si="37"/>
        <v>0</v>
      </c>
      <c r="H118" s="438">
        <f t="shared" si="38"/>
        <v>0</v>
      </c>
      <c r="I118" s="438">
        <f t="shared" si="39"/>
        <v>0</v>
      </c>
    </row>
    <row r="119" spans="1:9" ht="15" customHeight="1" x14ac:dyDescent="0.2">
      <c r="A119" s="430"/>
      <c r="B119" s="431"/>
      <c r="C119" s="431"/>
      <c r="D119" s="419">
        <f t="shared" si="34"/>
        <v>0</v>
      </c>
      <c r="E119" s="438">
        <f t="shared" si="35"/>
        <v>0</v>
      </c>
      <c r="F119" s="438">
        <f t="shared" si="36"/>
        <v>0</v>
      </c>
      <c r="G119" s="438">
        <f t="shared" si="37"/>
        <v>0</v>
      </c>
      <c r="H119" s="438">
        <f t="shared" si="38"/>
        <v>0</v>
      </c>
      <c r="I119" s="438">
        <f t="shared" si="39"/>
        <v>0</v>
      </c>
    </row>
    <row r="120" spans="1:9" ht="15" customHeight="1" thickBot="1" x14ac:dyDescent="0.3">
      <c r="A120" s="439" t="s">
        <v>825</v>
      </c>
      <c r="B120" s="440"/>
      <c r="C120" s="440"/>
      <c r="D120" s="441">
        <f t="shared" ref="D120:I120" si="40">SUM(D112:D119)</f>
        <v>0</v>
      </c>
      <c r="E120" s="441">
        <f t="shared" si="40"/>
        <v>0</v>
      </c>
      <c r="F120" s="441">
        <f t="shared" si="40"/>
        <v>0</v>
      </c>
      <c r="G120" s="441">
        <f t="shared" si="40"/>
        <v>0</v>
      </c>
      <c r="H120" s="441">
        <f t="shared" si="40"/>
        <v>0</v>
      </c>
      <c r="I120" s="441">
        <f t="shared" si="40"/>
        <v>0</v>
      </c>
    </row>
    <row r="121" spans="1:9" ht="15.75" thickTop="1" x14ac:dyDescent="0.2"/>
  </sheetData>
  <sheetProtection algorithmName="SHA-512" hashValue="nvlbVPVVQhTBEop5Ypw2NpAx7kW+AWH0vE2nAdI/u7UkGOUToD6/S7IPQC+pDR9O586PJ9AeMDtFmiljbi2SvQ==" saltValue="Ud7fL1GYK5D5ZfCG4RxmHQ==" spinCount="100000" sheet="1" objects="1" scenarios="1"/>
  <mergeCells count="1">
    <mergeCell ref="B8:G8"/>
  </mergeCells>
  <dataValidations count="1">
    <dataValidation type="list" allowBlank="1" showInputMessage="1" showErrorMessage="1" sqref="B46:B67 B74:B80 B87:B93 B100:B106 B113:B119" xr:uid="{37B879B7-9B1D-42A2-BB02-C6C4ACCCB079}">
      <formula1>$B$21:$B$40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655905B-7CEF-43EF-8924-B02082654E7E}">
          <x14:formula1>
            <xm:f>'Input List'!$L$3:$L$24</xm:f>
          </x14:formula1>
          <xm:sqref>H11:H15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5558-0CE5-481E-BFF0-E612BE1F670D}">
  <dimension ref="A1:I121"/>
  <sheetViews>
    <sheetView workbookViewId="0"/>
  </sheetViews>
  <sheetFormatPr defaultColWidth="9" defaultRowHeight="15" x14ac:dyDescent="0.2"/>
  <cols>
    <col min="1" max="1" width="34.375" style="27" customWidth="1"/>
    <col min="2" max="9" width="13.625" style="27" customWidth="1"/>
    <col min="10" max="16384" width="9" style="27"/>
  </cols>
  <sheetData>
    <row r="1" spans="1:9" ht="15" customHeight="1" x14ac:dyDescent="0.25">
      <c r="A1" s="383" t="s">
        <v>832</v>
      </c>
      <c r="B1" s="384"/>
      <c r="C1" s="385"/>
      <c r="D1" s="386"/>
      <c r="E1" s="386"/>
      <c r="F1" s="386"/>
      <c r="G1" s="387"/>
      <c r="H1" s="388"/>
      <c r="I1" s="388"/>
    </row>
    <row r="2" spans="1:9" ht="13.35" customHeight="1" x14ac:dyDescent="0.25">
      <c r="A2" s="5" t="s">
        <v>2</v>
      </c>
      <c r="B2" s="389"/>
      <c r="C2" s="386"/>
      <c r="D2" s="390" t="s">
        <v>3</v>
      </c>
      <c r="E2" s="391"/>
      <c r="F2" s="391"/>
      <c r="G2" s="392"/>
      <c r="H2" s="388"/>
      <c r="I2" s="388"/>
    </row>
    <row r="3" spans="1:9" ht="13.35" customHeight="1" x14ac:dyDescent="0.25">
      <c r="A3" s="5" t="s">
        <v>1893</v>
      </c>
      <c r="B3" s="385"/>
      <c r="C3" s="393"/>
      <c r="D3" s="394">
        <f>+'Sch A'!$A$6</f>
        <v>0</v>
      </c>
      <c r="E3" s="395"/>
      <c r="F3" s="395"/>
      <c r="G3" s="396"/>
      <c r="H3" s="388"/>
      <c r="I3" s="388"/>
    </row>
    <row r="4" spans="1:9" ht="13.35" customHeight="1" x14ac:dyDescent="0.25">
      <c r="A4" s="393"/>
      <c r="B4" s="397"/>
      <c r="C4" s="387"/>
      <c r="D4" s="398" t="s">
        <v>4</v>
      </c>
      <c r="E4" s="393"/>
      <c r="F4" s="393"/>
      <c r="G4" s="399"/>
      <c r="H4" s="388"/>
      <c r="I4" s="388"/>
    </row>
    <row r="5" spans="1:9" ht="13.35" customHeight="1" x14ac:dyDescent="0.25">
      <c r="A5" s="387"/>
      <c r="B5" s="397"/>
      <c r="C5" s="387"/>
      <c r="D5" s="446" t="s">
        <v>5</v>
      </c>
      <c r="E5" s="401">
        <f>+'Sch A'!$F$12</f>
        <v>0</v>
      </c>
      <c r="F5" s="446" t="s">
        <v>6</v>
      </c>
      <c r="G5" s="401">
        <f>+'Sch A'!$H$12</f>
        <v>0</v>
      </c>
      <c r="H5" s="388"/>
      <c r="I5" s="388"/>
    </row>
    <row r="6" spans="1:9" ht="13.35" customHeight="1" x14ac:dyDescent="0.25">
      <c r="A6" s="386"/>
      <c r="B6" s="387"/>
      <c r="C6" s="387"/>
      <c r="D6" s="387"/>
      <c r="E6" s="387"/>
      <c r="F6" s="387"/>
      <c r="G6" s="387"/>
      <c r="H6" s="388"/>
      <c r="I6" s="388"/>
    </row>
    <row r="7" spans="1:9" ht="15" customHeight="1" x14ac:dyDescent="0.25">
      <c r="A7" s="402" t="s">
        <v>771</v>
      </c>
      <c r="B7" s="403" t="s">
        <v>756</v>
      </c>
      <c r="C7" s="404"/>
      <c r="D7" s="404"/>
      <c r="E7" s="404"/>
      <c r="F7" s="404"/>
      <c r="G7" s="405"/>
      <c r="H7" s="388"/>
      <c r="I7" s="388"/>
    </row>
    <row r="8" spans="1:9" ht="15" customHeight="1" x14ac:dyDescent="0.25">
      <c r="A8" s="406" t="s">
        <v>810</v>
      </c>
      <c r="B8" s="1640"/>
      <c r="C8" s="1641"/>
      <c r="D8" s="1641"/>
      <c r="E8" s="1641"/>
      <c r="F8" s="1641"/>
      <c r="G8" s="1642"/>
      <c r="H8" s="388"/>
      <c r="I8" s="388"/>
    </row>
    <row r="9" spans="1:9" ht="26.1" customHeight="1" x14ac:dyDescent="0.25">
      <c r="A9" s="410"/>
      <c r="B9" s="411" t="s">
        <v>506</v>
      </c>
      <c r="C9" s="326" t="s">
        <v>507</v>
      </c>
      <c r="D9" s="412" t="s">
        <v>508</v>
      </c>
      <c r="E9" s="328" t="s">
        <v>509</v>
      </c>
      <c r="F9" s="329" t="s">
        <v>510</v>
      </c>
      <c r="G9" s="330" t="s">
        <v>511</v>
      </c>
      <c r="H9" s="413" t="s">
        <v>811</v>
      </c>
      <c r="I9" s="388"/>
    </row>
    <row r="10" spans="1:9" ht="15" customHeight="1" x14ac:dyDescent="0.25">
      <c r="A10" s="414" t="s">
        <v>812</v>
      </c>
      <c r="B10" s="415"/>
      <c r="C10" s="416"/>
      <c r="D10" s="416"/>
      <c r="E10" s="416"/>
      <c r="F10" s="416"/>
      <c r="G10" s="416"/>
      <c r="H10" s="417"/>
      <c r="I10" s="388"/>
    </row>
    <row r="11" spans="1:9" ht="18" customHeight="1" x14ac:dyDescent="0.35">
      <c r="A11" s="418" t="s">
        <v>813</v>
      </c>
      <c r="B11" s="419">
        <f t="shared" ref="B11:B15" si="0">SUM(C11:G11)</f>
        <v>0</v>
      </c>
      <c r="C11" s="419">
        <f>E68</f>
        <v>0</v>
      </c>
      <c r="D11" s="419">
        <f t="shared" ref="D11:G11" si="1">F68</f>
        <v>0</v>
      </c>
      <c r="E11" s="419">
        <f t="shared" si="1"/>
        <v>0</v>
      </c>
      <c r="F11" s="419">
        <f t="shared" si="1"/>
        <v>0</v>
      </c>
      <c r="G11" s="419">
        <f t="shared" si="1"/>
        <v>0</v>
      </c>
      <c r="H11" s="420"/>
      <c r="I11" s="388"/>
    </row>
    <row r="12" spans="1:9" ht="18" customHeight="1" x14ac:dyDescent="0.35">
      <c r="A12" s="418" t="s">
        <v>814</v>
      </c>
      <c r="B12" s="419">
        <f t="shared" si="0"/>
        <v>0</v>
      </c>
      <c r="C12" s="419">
        <f>E81</f>
        <v>0</v>
      </c>
      <c r="D12" s="419">
        <f t="shared" ref="D12:G12" si="2">F81</f>
        <v>0</v>
      </c>
      <c r="E12" s="419">
        <f t="shared" si="2"/>
        <v>0</v>
      </c>
      <c r="F12" s="419">
        <f t="shared" si="2"/>
        <v>0</v>
      </c>
      <c r="G12" s="419">
        <f t="shared" si="2"/>
        <v>0</v>
      </c>
      <c r="H12" s="420"/>
      <c r="I12" s="388"/>
    </row>
    <row r="13" spans="1:9" ht="18" customHeight="1" x14ac:dyDescent="0.35">
      <c r="A13" s="418" t="s">
        <v>816</v>
      </c>
      <c r="B13" s="419">
        <f t="shared" si="0"/>
        <v>0</v>
      </c>
      <c r="C13" s="419">
        <f>E94</f>
        <v>0</v>
      </c>
      <c r="D13" s="419">
        <f>F94</f>
        <v>0</v>
      </c>
      <c r="E13" s="419">
        <f>G94</f>
        <v>0</v>
      </c>
      <c r="F13" s="419">
        <f>H94</f>
        <v>0</v>
      </c>
      <c r="G13" s="419">
        <f>I94</f>
        <v>0</v>
      </c>
      <c r="H13" s="420"/>
      <c r="I13" s="388"/>
    </row>
    <row r="14" spans="1:9" ht="18" customHeight="1" x14ac:dyDescent="0.35">
      <c r="A14" s="418" t="s">
        <v>833</v>
      </c>
      <c r="B14" s="419">
        <f t="shared" si="0"/>
        <v>0</v>
      </c>
      <c r="C14" s="419">
        <f>E107</f>
        <v>0</v>
      </c>
      <c r="D14" s="419">
        <f t="shared" ref="D14:G14" si="3">F107</f>
        <v>0</v>
      </c>
      <c r="E14" s="419">
        <f t="shared" si="3"/>
        <v>0</v>
      </c>
      <c r="F14" s="419">
        <f t="shared" si="3"/>
        <v>0</v>
      </c>
      <c r="G14" s="419">
        <f t="shared" si="3"/>
        <v>0</v>
      </c>
      <c r="H14" s="420"/>
      <c r="I14" s="388"/>
    </row>
    <row r="15" spans="1:9" ht="18" customHeight="1" x14ac:dyDescent="0.35">
      <c r="A15" s="418" t="s">
        <v>817</v>
      </c>
      <c r="B15" s="419">
        <f t="shared" si="0"/>
        <v>0</v>
      </c>
      <c r="C15" s="419">
        <f>E120</f>
        <v>0</v>
      </c>
      <c r="D15" s="419">
        <f t="shared" ref="D15:G15" si="4">F120</f>
        <v>0</v>
      </c>
      <c r="E15" s="419">
        <f t="shared" si="4"/>
        <v>0</v>
      </c>
      <c r="F15" s="419">
        <f t="shared" si="4"/>
        <v>0</v>
      </c>
      <c r="G15" s="419">
        <f t="shared" si="4"/>
        <v>0</v>
      </c>
      <c r="H15" s="420"/>
      <c r="I15" s="388"/>
    </row>
    <row r="16" spans="1:9" ht="15" customHeight="1" x14ac:dyDescent="0.25">
      <c r="A16" s="421" t="s">
        <v>818</v>
      </c>
      <c r="B16" s="419">
        <f>SUM(C16:G16)</f>
        <v>0</v>
      </c>
      <c r="C16" s="419">
        <f>SUM(C11:C15)</f>
        <v>0</v>
      </c>
      <c r="D16" s="419">
        <f>SUM(D11:D15)</f>
        <v>0</v>
      </c>
      <c r="E16" s="419">
        <f>SUM(E11:E15)</f>
        <v>0</v>
      </c>
      <c r="F16" s="419">
        <f>SUM(F11:F15)</f>
        <v>0</v>
      </c>
      <c r="G16" s="419">
        <f>SUM(G11:G15)</f>
        <v>0</v>
      </c>
      <c r="H16" s="444"/>
      <c r="I16" s="388"/>
    </row>
    <row r="17" spans="1:9" ht="15" customHeight="1" x14ac:dyDescent="0.25">
      <c r="A17" s="423" t="s">
        <v>819</v>
      </c>
      <c r="B17" s="424"/>
      <c r="C17" s="424"/>
      <c r="D17" s="424"/>
      <c r="E17" s="424"/>
      <c r="F17" s="424"/>
      <c r="G17" s="424"/>
      <c r="H17" s="388"/>
      <c r="I17" s="388"/>
    </row>
    <row r="18" spans="1:9" ht="15" customHeight="1" x14ac:dyDescent="0.25">
      <c r="A18" s="388"/>
      <c r="B18" s="388"/>
      <c r="C18" s="388"/>
      <c r="D18" s="388"/>
      <c r="E18" s="388"/>
      <c r="F18" s="388"/>
      <c r="G18" s="388"/>
      <c r="H18" s="388"/>
      <c r="I18" s="388"/>
    </row>
    <row r="19" spans="1:9" ht="15" customHeight="1" x14ac:dyDescent="0.25">
      <c r="A19" s="347" t="s">
        <v>788</v>
      </c>
      <c r="B19" s="425"/>
      <c r="C19" s="425"/>
      <c r="D19" s="426"/>
      <c r="E19" s="426"/>
      <c r="F19" s="427"/>
      <c r="G19" s="425"/>
      <c r="H19" s="425"/>
      <c r="I19" s="428"/>
    </row>
    <row r="20" spans="1:9" ht="26.1" customHeight="1" x14ac:dyDescent="0.2">
      <c r="A20" s="429" t="s">
        <v>789</v>
      </c>
      <c r="B20" s="18" t="s">
        <v>790</v>
      </c>
      <c r="C20" s="1427" t="s">
        <v>1892</v>
      </c>
      <c r="D20" s="366" t="s">
        <v>506</v>
      </c>
      <c r="E20" s="18" t="s">
        <v>507</v>
      </c>
      <c r="F20" s="18" t="s">
        <v>508</v>
      </c>
      <c r="G20" s="18" t="s">
        <v>509</v>
      </c>
      <c r="H20" s="18" t="s">
        <v>510</v>
      </c>
      <c r="I20" s="18" t="s">
        <v>511</v>
      </c>
    </row>
    <row r="21" spans="1:9" ht="15" customHeight="1" x14ac:dyDescent="0.2">
      <c r="A21" s="430"/>
      <c r="B21" s="431"/>
      <c r="C21" s="431"/>
      <c r="D21" s="356">
        <f t="shared" ref="D21:D40" si="5">SUM(E21:I21)</f>
        <v>0</v>
      </c>
      <c r="E21" s="358"/>
      <c r="F21" s="359"/>
      <c r="G21" s="359"/>
      <c r="H21" s="359"/>
      <c r="I21" s="432"/>
    </row>
    <row r="22" spans="1:9" ht="15" customHeight="1" x14ac:dyDescent="0.2">
      <c r="A22" s="430"/>
      <c r="B22" s="431"/>
      <c r="C22" s="431"/>
      <c r="D22" s="356">
        <f t="shared" si="5"/>
        <v>0</v>
      </c>
      <c r="E22" s="358"/>
      <c r="F22" s="359"/>
      <c r="G22" s="359"/>
      <c r="H22" s="359"/>
      <c r="I22" s="432"/>
    </row>
    <row r="23" spans="1:9" ht="15" customHeight="1" x14ac:dyDescent="0.2">
      <c r="A23" s="430"/>
      <c r="B23" s="431"/>
      <c r="C23" s="431"/>
      <c r="D23" s="356">
        <f t="shared" si="5"/>
        <v>0</v>
      </c>
      <c r="E23" s="358"/>
      <c r="F23" s="359"/>
      <c r="G23" s="359"/>
      <c r="H23" s="359"/>
      <c r="I23" s="432"/>
    </row>
    <row r="24" spans="1:9" ht="15" customHeight="1" x14ac:dyDescent="0.2">
      <c r="A24" s="430"/>
      <c r="B24" s="431"/>
      <c r="C24" s="431"/>
      <c r="D24" s="356">
        <f t="shared" si="5"/>
        <v>0</v>
      </c>
      <c r="E24" s="358"/>
      <c r="F24" s="359"/>
      <c r="G24" s="359"/>
      <c r="H24" s="359"/>
      <c r="I24" s="432"/>
    </row>
    <row r="25" spans="1:9" ht="15" customHeight="1" x14ac:dyDescent="0.2">
      <c r="A25" s="430"/>
      <c r="B25" s="431"/>
      <c r="C25" s="431"/>
      <c r="D25" s="356">
        <f t="shared" si="5"/>
        <v>0</v>
      </c>
      <c r="E25" s="358"/>
      <c r="F25" s="359"/>
      <c r="G25" s="359"/>
      <c r="H25" s="359"/>
      <c r="I25" s="432"/>
    </row>
    <row r="26" spans="1:9" ht="15" customHeight="1" x14ac:dyDescent="0.2">
      <c r="A26" s="430"/>
      <c r="B26" s="431"/>
      <c r="C26" s="431"/>
      <c r="D26" s="356">
        <f t="shared" si="5"/>
        <v>0</v>
      </c>
      <c r="E26" s="358"/>
      <c r="F26" s="359"/>
      <c r="G26" s="359"/>
      <c r="H26" s="359"/>
      <c r="I26" s="432"/>
    </row>
    <row r="27" spans="1:9" ht="15" customHeight="1" x14ac:dyDescent="0.2">
      <c r="A27" s="430"/>
      <c r="B27" s="431"/>
      <c r="C27" s="431"/>
      <c r="D27" s="356">
        <f t="shared" si="5"/>
        <v>0</v>
      </c>
      <c r="E27" s="358"/>
      <c r="F27" s="359"/>
      <c r="G27" s="359"/>
      <c r="H27" s="359"/>
      <c r="I27" s="432"/>
    </row>
    <row r="28" spans="1:9" ht="15" customHeight="1" x14ac:dyDescent="0.2">
      <c r="A28" s="430"/>
      <c r="B28" s="431"/>
      <c r="C28" s="431"/>
      <c r="D28" s="356">
        <f t="shared" si="5"/>
        <v>0</v>
      </c>
      <c r="E28" s="358"/>
      <c r="F28" s="359"/>
      <c r="G28" s="359"/>
      <c r="H28" s="359"/>
      <c r="I28" s="432"/>
    </row>
    <row r="29" spans="1:9" ht="15" customHeight="1" x14ac:dyDescent="0.2">
      <c r="A29" s="430"/>
      <c r="B29" s="431"/>
      <c r="C29" s="431"/>
      <c r="D29" s="356">
        <f t="shared" si="5"/>
        <v>0</v>
      </c>
      <c r="E29" s="358"/>
      <c r="F29" s="359"/>
      <c r="G29" s="359"/>
      <c r="H29" s="359"/>
      <c r="I29" s="432"/>
    </row>
    <row r="30" spans="1:9" ht="15" customHeight="1" x14ac:dyDescent="0.2">
      <c r="A30" s="430"/>
      <c r="B30" s="431"/>
      <c r="C30" s="431"/>
      <c r="D30" s="356">
        <f t="shared" si="5"/>
        <v>0</v>
      </c>
      <c r="E30" s="358"/>
      <c r="F30" s="359"/>
      <c r="G30" s="359"/>
      <c r="H30" s="359"/>
      <c r="I30" s="432"/>
    </row>
    <row r="31" spans="1:9" ht="15" customHeight="1" x14ac:dyDescent="0.2">
      <c r="A31" s="430"/>
      <c r="B31" s="431"/>
      <c r="C31" s="431"/>
      <c r="D31" s="356">
        <f t="shared" si="5"/>
        <v>0</v>
      </c>
      <c r="E31" s="358"/>
      <c r="F31" s="359"/>
      <c r="G31" s="359"/>
      <c r="H31" s="359"/>
      <c r="I31" s="432"/>
    </row>
    <row r="32" spans="1:9" ht="15" customHeight="1" x14ac:dyDescent="0.2">
      <c r="A32" s="430"/>
      <c r="B32" s="431"/>
      <c r="C32" s="431"/>
      <c r="D32" s="356">
        <f t="shared" si="5"/>
        <v>0</v>
      </c>
      <c r="E32" s="358"/>
      <c r="F32" s="359"/>
      <c r="G32" s="359"/>
      <c r="H32" s="359"/>
      <c r="I32" s="432"/>
    </row>
    <row r="33" spans="1:9" ht="15" customHeight="1" x14ac:dyDescent="0.2">
      <c r="A33" s="430"/>
      <c r="B33" s="431"/>
      <c r="C33" s="431"/>
      <c r="D33" s="356">
        <f t="shared" si="5"/>
        <v>0</v>
      </c>
      <c r="E33" s="358"/>
      <c r="F33" s="359"/>
      <c r="G33" s="359"/>
      <c r="H33" s="359"/>
      <c r="I33" s="432"/>
    </row>
    <row r="34" spans="1:9" ht="15" customHeight="1" x14ac:dyDescent="0.2">
      <c r="A34" s="430"/>
      <c r="B34" s="431"/>
      <c r="C34" s="431"/>
      <c r="D34" s="356">
        <f t="shared" si="5"/>
        <v>0</v>
      </c>
      <c r="E34" s="358"/>
      <c r="F34" s="359"/>
      <c r="G34" s="359"/>
      <c r="H34" s="359"/>
      <c r="I34" s="432"/>
    </row>
    <row r="35" spans="1:9" ht="15" customHeight="1" x14ac:dyDescent="0.2">
      <c r="A35" s="430"/>
      <c r="B35" s="431"/>
      <c r="C35" s="431"/>
      <c r="D35" s="356">
        <f t="shared" si="5"/>
        <v>0</v>
      </c>
      <c r="E35" s="358"/>
      <c r="F35" s="359"/>
      <c r="G35" s="359"/>
      <c r="H35" s="359"/>
      <c r="I35" s="432"/>
    </row>
    <row r="36" spans="1:9" ht="15" customHeight="1" x14ac:dyDescent="0.2">
      <c r="A36" s="430"/>
      <c r="B36" s="431"/>
      <c r="C36" s="431"/>
      <c r="D36" s="356">
        <f t="shared" si="5"/>
        <v>0</v>
      </c>
      <c r="E36" s="358"/>
      <c r="F36" s="359"/>
      <c r="G36" s="359"/>
      <c r="H36" s="359"/>
      <c r="I36" s="432"/>
    </row>
    <row r="37" spans="1:9" ht="15" customHeight="1" x14ac:dyDescent="0.2">
      <c r="A37" s="430"/>
      <c r="B37" s="431"/>
      <c r="C37" s="431"/>
      <c r="D37" s="356">
        <f t="shared" si="5"/>
        <v>0</v>
      </c>
      <c r="E37" s="358"/>
      <c r="F37" s="359"/>
      <c r="G37" s="359"/>
      <c r="H37" s="359"/>
      <c r="I37" s="432"/>
    </row>
    <row r="38" spans="1:9" ht="15" customHeight="1" x14ac:dyDescent="0.2">
      <c r="A38" s="430"/>
      <c r="B38" s="431"/>
      <c r="C38" s="431"/>
      <c r="D38" s="356">
        <f t="shared" si="5"/>
        <v>0</v>
      </c>
      <c r="E38" s="358"/>
      <c r="F38" s="359"/>
      <c r="G38" s="359"/>
      <c r="H38" s="359"/>
      <c r="I38" s="432"/>
    </row>
    <row r="39" spans="1:9" ht="15" customHeight="1" x14ac:dyDescent="0.2">
      <c r="A39" s="430"/>
      <c r="B39" s="431"/>
      <c r="C39" s="431"/>
      <c r="D39" s="356">
        <f t="shared" si="5"/>
        <v>0</v>
      </c>
      <c r="E39" s="358"/>
      <c r="F39" s="359"/>
      <c r="G39" s="359"/>
      <c r="H39" s="359"/>
      <c r="I39" s="432"/>
    </row>
    <row r="40" spans="1:9" ht="15" customHeight="1" x14ac:dyDescent="0.2">
      <c r="A40" s="430"/>
      <c r="B40" s="431"/>
      <c r="C40" s="431"/>
      <c r="D40" s="356">
        <f t="shared" si="5"/>
        <v>0</v>
      </c>
      <c r="E40" s="358"/>
      <c r="F40" s="359"/>
      <c r="G40" s="359"/>
      <c r="H40" s="359"/>
      <c r="I40" s="432"/>
    </row>
    <row r="41" spans="1:9" ht="15" customHeight="1" x14ac:dyDescent="0.25">
      <c r="A41" s="388"/>
      <c r="B41" s="388"/>
      <c r="C41" s="388"/>
      <c r="D41" s="388"/>
      <c r="E41" s="388"/>
      <c r="F41" s="388"/>
      <c r="G41" s="388"/>
      <c r="H41" s="388"/>
      <c r="I41" s="388"/>
    </row>
    <row r="42" spans="1:9" ht="15" customHeight="1" x14ac:dyDescent="0.25">
      <c r="A42" s="388"/>
      <c r="B42" s="388"/>
      <c r="C42" s="388"/>
      <c r="D42" s="388"/>
      <c r="E42" s="388"/>
      <c r="F42" s="388"/>
      <c r="G42" s="388"/>
      <c r="H42" s="388"/>
      <c r="I42" s="388"/>
    </row>
    <row r="43" spans="1:9" ht="15" customHeight="1" x14ac:dyDescent="0.25">
      <c r="A43" s="433" t="s">
        <v>740</v>
      </c>
      <c r="B43" s="425"/>
      <c r="C43" s="425"/>
      <c r="D43" s="426"/>
      <c r="E43" s="426"/>
      <c r="F43" s="427"/>
      <c r="G43" s="425"/>
      <c r="H43" s="425"/>
      <c r="I43" s="428"/>
    </row>
    <row r="44" spans="1:9" ht="26.1" customHeight="1" x14ac:dyDescent="0.2">
      <c r="A44" s="18" t="s">
        <v>803</v>
      </c>
      <c r="B44" s="18" t="s">
        <v>790</v>
      </c>
      <c r="C44" s="18" t="s">
        <v>1876</v>
      </c>
      <c r="D44" s="366" t="s">
        <v>506</v>
      </c>
      <c r="E44" s="18" t="s">
        <v>507</v>
      </c>
      <c r="F44" s="18" t="s">
        <v>508</v>
      </c>
      <c r="G44" s="18" t="s">
        <v>509</v>
      </c>
      <c r="H44" s="18" t="s">
        <v>510</v>
      </c>
      <c r="I44" s="18" t="s">
        <v>511</v>
      </c>
    </row>
    <row r="45" spans="1:9" ht="15" customHeight="1" x14ac:dyDescent="0.25">
      <c r="A45" s="430"/>
      <c r="B45" s="434" t="s">
        <v>804</v>
      </c>
      <c r="C45" s="435"/>
      <c r="D45" s="419">
        <f t="shared" ref="D45:D67" si="6">SUM(E45:I45)</f>
        <v>0</v>
      </c>
      <c r="E45" s="436"/>
      <c r="F45" s="431"/>
      <c r="G45" s="431"/>
      <c r="H45" s="431"/>
      <c r="I45" s="437"/>
    </row>
    <row r="46" spans="1:9" ht="15" customHeight="1" x14ac:dyDescent="0.2">
      <c r="A46" s="430"/>
      <c r="B46" s="431"/>
      <c r="C46" s="431"/>
      <c r="D46" s="419">
        <f t="shared" si="6"/>
        <v>0</v>
      </c>
      <c r="E46" s="438">
        <f>IFERROR(VLOOKUP(B46,$B$21:$I$40,4,0)*C46,0)</f>
        <v>0</v>
      </c>
      <c r="F46" s="438">
        <f>IFERROR(VLOOKUP(B46,$B$21:$I$40,5,0)*C46,0)</f>
        <v>0</v>
      </c>
      <c r="G46" s="438">
        <f>IFERROR(VLOOKUP(B46,$B$21:$I$40,6,0)*C46,0)</f>
        <v>0</v>
      </c>
      <c r="H46" s="438">
        <f>IFERROR(VLOOKUP(B46,$B$21:$I$40,7,0)*C46,0)</f>
        <v>0</v>
      </c>
      <c r="I46" s="438">
        <f>IFERROR(VLOOKUP(B46,$B$21:$I$40,8,0)*C46,0)</f>
        <v>0</v>
      </c>
    </row>
    <row r="47" spans="1:9" ht="15" customHeight="1" x14ac:dyDescent="0.2">
      <c r="A47" s="430"/>
      <c r="B47" s="431"/>
      <c r="C47" s="431"/>
      <c r="D47" s="419">
        <f t="shared" si="6"/>
        <v>0</v>
      </c>
      <c r="E47" s="438">
        <f t="shared" ref="E47:E67" si="7">IFERROR(VLOOKUP(B47,$B$21:$I$40,4,0)*C47,0)</f>
        <v>0</v>
      </c>
      <c r="F47" s="438">
        <f t="shared" ref="F47:F67" si="8">IFERROR(VLOOKUP(B47,$B$21:$I$40,5,0)*C47,0)</f>
        <v>0</v>
      </c>
      <c r="G47" s="438">
        <f t="shared" ref="G47:G67" si="9">IFERROR(VLOOKUP(B47,$B$21:$I$40,6,0)*C47,0)</f>
        <v>0</v>
      </c>
      <c r="H47" s="438">
        <f t="shared" ref="H47:H67" si="10">IFERROR(VLOOKUP(B47,$B$21:$I$40,7,0)*C47,0)</f>
        <v>0</v>
      </c>
      <c r="I47" s="438">
        <f t="shared" ref="I47:I67" si="11">IFERROR(VLOOKUP(B47,$B$21:$I$40,8,0)*C47,0)</f>
        <v>0</v>
      </c>
    </row>
    <row r="48" spans="1:9" ht="15" customHeight="1" x14ac:dyDescent="0.2">
      <c r="A48" s="430"/>
      <c r="B48" s="431"/>
      <c r="C48" s="431"/>
      <c r="D48" s="419">
        <f t="shared" si="6"/>
        <v>0</v>
      </c>
      <c r="E48" s="438">
        <f t="shared" si="7"/>
        <v>0</v>
      </c>
      <c r="F48" s="438">
        <f t="shared" si="8"/>
        <v>0</v>
      </c>
      <c r="G48" s="438">
        <f t="shared" si="9"/>
        <v>0</v>
      </c>
      <c r="H48" s="438">
        <f t="shared" si="10"/>
        <v>0</v>
      </c>
      <c r="I48" s="438">
        <f t="shared" si="11"/>
        <v>0</v>
      </c>
    </row>
    <row r="49" spans="1:9" ht="15" customHeight="1" x14ac:dyDescent="0.2">
      <c r="A49" s="430"/>
      <c r="B49" s="431"/>
      <c r="C49" s="431"/>
      <c r="D49" s="419">
        <f t="shared" si="6"/>
        <v>0</v>
      </c>
      <c r="E49" s="438">
        <f t="shared" si="7"/>
        <v>0</v>
      </c>
      <c r="F49" s="438">
        <f t="shared" si="8"/>
        <v>0</v>
      </c>
      <c r="G49" s="438">
        <f t="shared" si="9"/>
        <v>0</v>
      </c>
      <c r="H49" s="438">
        <f t="shared" si="10"/>
        <v>0</v>
      </c>
      <c r="I49" s="438">
        <f t="shared" si="11"/>
        <v>0</v>
      </c>
    </row>
    <row r="50" spans="1:9" ht="15" customHeight="1" x14ac:dyDescent="0.2">
      <c r="A50" s="430"/>
      <c r="B50" s="431"/>
      <c r="C50" s="431"/>
      <c r="D50" s="419">
        <f t="shared" si="6"/>
        <v>0</v>
      </c>
      <c r="E50" s="438">
        <f t="shared" si="7"/>
        <v>0</v>
      </c>
      <c r="F50" s="438">
        <f t="shared" si="8"/>
        <v>0</v>
      </c>
      <c r="G50" s="438">
        <f t="shared" si="9"/>
        <v>0</v>
      </c>
      <c r="H50" s="438">
        <f t="shared" si="10"/>
        <v>0</v>
      </c>
      <c r="I50" s="438">
        <f t="shared" si="11"/>
        <v>0</v>
      </c>
    </row>
    <row r="51" spans="1:9" ht="15" customHeight="1" x14ac:dyDescent="0.2">
      <c r="A51" s="430"/>
      <c r="B51" s="431"/>
      <c r="C51" s="431"/>
      <c r="D51" s="419">
        <f t="shared" si="6"/>
        <v>0</v>
      </c>
      <c r="E51" s="438">
        <f t="shared" si="7"/>
        <v>0</v>
      </c>
      <c r="F51" s="438">
        <f t="shared" si="8"/>
        <v>0</v>
      </c>
      <c r="G51" s="438">
        <f t="shared" si="9"/>
        <v>0</v>
      </c>
      <c r="H51" s="438">
        <f t="shared" si="10"/>
        <v>0</v>
      </c>
      <c r="I51" s="438">
        <f t="shared" si="11"/>
        <v>0</v>
      </c>
    </row>
    <row r="52" spans="1:9" ht="15" customHeight="1" x14ac:dyDescent="0.2">
      <c r="A52" s="430"/>
      <c r="B52" s="431"/>
      <c r="C52" s="431"/>
      <c r="D52" s="419">
        <f t="shared" si="6"/>
        <v>0</v>
      </c>
      <c r="E52" s="438">
        <f t="shared" si="7"/>
        <v>0</v>
      </c>
      <c r="F52" s="438">
        <f t="shared" si="8"/>
        <v>0</v>
      </c>
      <c r="G52" s="438">
        <f t="shared" si="9"/>
        <v>0</v>
      </c>
      <c r="H52" s="438">
        <f t="shared" si="10"/>
        <v>0</v>
      </c>
      <c r="I52" s="438">
        <f t="shared" si="11"/>
        <v>0</v>
      </c>
    </row>
    <row r="53" spans="1:9" ht="15" customHeight="1" x14ac:dyDescent="0.2">
      <c r="A53" s="430"/>
      <c r="B53" s="431"/>
      <c r="C53" s="431"/>
      <c r="D53" s="419">
        <f t="shared" si="6"/>
        <v>0</v>
      </c>
      <c r="E53" s="438">
        <f t="shared" si="7"/>
        <v>0</v>
      </c>
      <c r="F53" s="438">
        <f t="shared" si="8"/>
        <v>0</v>
      </c>
      <c r="G53" s="438">
        <f t="shared" si="9"/>
        <v>0</v>
      </c>
      <c r="H53" s="438">
        <f t="shared" si="10"/>
        <v>0</v>
      </c>
      <c r="I53" s="438">
        <f t="shared" si="11"/>
        <v>0</v>
      </c>
    </row>
    <row r="54" spans="1:9" ht="15" customHeight="1" x14ac:dyDescent="0.2">
      <c r="A54" s="430"/>
      <c r="B54" s="431"/>
      <c r="C54" s="431"/>
      <c r="D54" s="419">
        <f t="shared" si="6"/>
        <v>0</v>
      </c>
      <c r="E54" s="438">
        <f t="shared" si="7"/>
        <v>0</v>
      </c>
      <c r="F54" s="438">
        <f t="shared" si="8"/>
        <v>0</v>
      </c>
      <c r="G54" s="438">
        <f t="shared" si="9"/>
        <v>0</v>
      </c>
      <c r="H54" s="438">
        <f t="shared" si="10"/>
        <v>0</v>
      </c>
      <c r="I54" s="438">
        <f t="shared" si="11"/>
        <v>0</v>
      </c>
    </row>
    <row r="55" spans="1:9" ht="15" customHeight="1" x14ac:dyDescent="0.2">
      <c r="A55" s="430"/>
      <c r="B55" s="431"/>
      <c r="C55" s="431"/>
      <c r="D55" s="419">
        <f t="shared" si="6"/>
        <v>0</v>
      </c>
      <c r="E55" s="438">
        <f t="shared" si="7"/>
        <v>0</v>
      </c>
      <c r="F55" s="438">
        <f t="shared" si="8"/>
        <v>0</v>
      </c>
      <c r="G55" s="438">
        <f t="shared" si="9"/>
        <v>0</v>
      </c>
      <c r="H55" s="438">
        <f t="shared" si="10"/>
        <v>0</v>
      </c>
      <c r="I55" s="438">
        <f t="shared" si="11"/>
        <v>0</v>
      </c>
    </row>
    <row r="56" spans="1:9" ht="15" customHeight="1" x14ac:dyDescent="0.2">
      <c r="A56" s="430"/>
      <c r="B56" s="431"/>
      <c r="C56" s="431"/>
      <c r="D56" s="419">
        <f t="shared" si="6"/>
        <v>0</v>
      </c>
      <c r="E56" s="438">
        <f t="shared" si="7"/>
        <v>0</v>
      </c>
      <c r="F56" s="438">
        <f t="shared" si="8"/>
        <v>0</v>
      </c>
      <c r="G56" s="438">
        <f t="shared" si="9"/>
        <v>0</v>
      </c>
      <c r="H56" s="438">
        <f t="shared" si="10"/>
        <v>0</v>
      </c>
      <c r="I56" s="438">
        <f t="shared" si="11"/>
        <v>0</v>
      </c>
    </row>
    <row r="57" spans="1:9" ht="15" customHeight="1" x14ac:dyDescent="0.2">
      <c r="A57" s="430"/>
      <c r="B57" s="431"/>
      <c r="C57" s="431"/>
      <c r="D57" s="419">
        <f t="shared" si="6"/>
        <v>0</v>
      </c>
      <c r="E57" s="438">
        <f t="shared" si="7"/>
        <v>0</v>
      </c>
      <c r="F57" s="438">
        <f t="shared" si="8"/>
        <v>0</v>
      </c>
      <c r="G57" s="438">
        <f t="shared" si="9"/>
        <v>0</v>
      </c>
      <c r="H57" s="438">
        <f t="shared" si="10"/>
        <v>0</v>
      </c>
      <c r="I57" s="438">
        <f t="shared" si="11"/>
        <v>0</v>
      </c>
    </row>
    <row r="58" spans="1:9" ht="15" customHeight="1" x14ac:dyDescent="0.2">
      <c r="A58" s="430"/>
      <c r="B58" s="431"/>
      <c r="C58" s="431"/>
      <c r="D58" s="419">
        <f t="shared" si="6"/>
        <v>0</v>
      </c>
      <c r="E58" s="438">
        <f t="shared" si="7"/>
        <v>0</v>
      </c>
      <c r="F58" s="438">
        <f t="shared" si="8"/>
        <v>0</v>
      </c>
      <c r="G58" s="438">
        <f t="shared" si="9"/>
        <v>0</v>
      </c>
      <c r="H58" s="438">
        <f t="shared" si="10"/>
        <v>0</v>
      </c>
      <c r="I58" s="438">
        <f t="shared" si="11"/>
        <v>0</v>
      </c>
    </row>
    <row r="59" spans="1:9" ht="15" customHeight="1" x14ac:dyDescent="0.2">
      <c r="A59" s="430"/>
      <c r="B59" s="431"/>
      <c r="C59" s="431"/>
      <c r="D59" s="419">
        <f t="shared" si="6"/>
        <v>0</v>
      </c>
      <c r="E59" s="438">
        <f t="shared" si="7"/>
        <v>0</v>
      </c>
      <c r="F59" s="438">
        <f t="shared" si="8"/>
        <v>0</v>
      </c>
      <c r="G59" s="438">
        <f t="shared" si="9"/>
        <v>0</v>
      </c>
      <c r="H59" s="438">
        <f t="shared" si="10"/>
        <v>0</v>
      </c>
      <c r="I59" s="438">
        <f t="shared" si="11"/>
        <v>0</v>
      </c>
    </row>
    <row r="60" spans="1:9" ht="15" customHeight="1" x14ac:dyDescent="0.2">
      <c r="A60" s="430"/>
      <c r="B60" s="431"/>
      <c r="C60" s="431"/>
      <c r="D60" s="419">
        <f t="shared" si="6"/>
        <v>0</v>
      </c>
      <c r="E60" s="438">
        <f t="shared" si="7"/>
        <v>0</v>
      </c>
      <c r="F60" s="438">
        <f t="shared" si="8"/>
        <v>0</v>
      </c>
      <c r="G60" s="438">
        <f t="shared" si="9"/>
        <v>0</v>
      </c>
      <c r="H60" s="438">
        <f t="shared" si="10"/>
        <v>0</v>
      </c>
      <c r="I60" s="438">
        <f t="shared" si="11"/>
        <v>0</v>
      </c>
    </row>
    <row r="61" spans="1:9" ht="15" customHeight="1" x14ac:dyDescent="0.2">
      <c r="A61" s="430"/>
      <c r="B61" s="431"/>
      <c r="C61" s="431"/>
      <c r="D61" s="419">
        <f t="shared" si="6"/>
        <v>0</v>
      </c>
      <c r="E61" s="438">
        <f t="shared" si="7"/>
        <v>0</v>
      </c>
      <c r="F61" s="438">
        <f t="shared" si="8"/>
        <v>0</v>
      </c>
      <c r="G61" s="438">
        <f t="shared" si="9"/>
        <v>0</v>
      </c>
      <c r="H61" s="438">
        <f t="shared" si="10"/>
        <v>0</v>
      </c>
      <c r="I61" s="438">
        <f t="shared" si="11"/>
        <v>0</v>
      </c>
    </row>
    <row r="62" spans="1:9" ht="15" customHeight="1" x14ac:dyDescent="0.2">
      <c r="A62" s="430"/>
      <c r="B62" s="431"/>
      <c r="C62" s="431"/>
      <c r="D62" s="419">
        <f t="shared" si="6"/>
        <v>0</v>
      </c>
      <c r="E62" s="438">
        <f t="shared" si="7"/>
        <v>0</v>
      </c>
      <c r="F62" s="438">
        <f t="shared" si="8"/>
        <v>0</v>
      </c>
      <c r="G62" s="438">
        <f t="shared" si="9"/>
        <v>0</v>
      </c>
      <c r="H62" s="438">
        <f t="shared" si="10"/>
        <v>0</v>
      </c>
      <c r="I62" s="438">
        <f t="shared" si="11"/>
        <v>0</v>
      </c>
    </row>
    <row r="63" spans="1:9" ht="15" customHeight="1" x14ac:dyDescent="0.2">
      <c r="A63" s="430"/>
      <c r="B63" s="431"/>
      <c r="C63" s="431"/>
      <c r="D63" s="419">
        <f t="shared" si="6"/>
        <v>0</v>
      </c>
      <c r="E63" s="438">
        <f t="shared" si="7"/>
        <v>0</v>
      </c>
      <c r="F63" s="438">
        <f t="shared" si="8"/>
        <v>0</v>
      </c>
      <c r="G63" s="438">
        <f t="shared" si="9"/>
        <v>0</v>
      </c>
      <c r="H63" s="438">
        <f t="shared" si="10"/>
        <v>0</v>
      </c>
      <c r="I63" s="438">
        <f t="shared" si="11"/>
        <v>0</v>
      </c>
    </row>
    <row r="64" spans="1:9" ht="15" customHeight="1" x14ac:dyDescent="0.2">
      <c r="A64" s="430"/>
      <c r="B64" s="431"/>
      <c r="C64" s="431"/>
      <c r="D64" s="419">
        <f t="shared" si="6"/>
        <v>0</v>
      </c>
      <c r="E64" s="438">
        <f t="shared" si="7"/>
        <v>0</v>
      </c>
      <c r="F64" s="438">
        <f t="shared" si="8"/>
        <v>0</v>
      </c>
      <c r="G64" s="438">
        <f t="shared" si="9"/>
        <v>0</v>
      </c>
      <c r="H64" s="438">
        <f t="shared" si="10"/>
        <v>0</v>
      </c>
      <c r="I64" s="438">
        <f t="shared" si="11"/>
        <v>0</v>
      </c>
    </row>
    <row r="65" spans="1:9" ht="15" customHeight="1" x14ac:dyDescent="0.2">
      <c r="A65" s="430"/>
      <c r="B65" s="431"/>
      <c r="C65" s="431"/>
      <c r="D65" s="419">
        <f t="shared" si="6"/>
        <v>0</v>
      </c>
      <c r="E65" s="438">
        <f t="shared" si="7"/>
        <v>0</v>
      </c>
      <c r="F65" s="438">
        <f t="shared" si="8"/>
        <v>0</v>
      </c>
      <c r="G65" s="438">
        <f t="shared" si="9"/>
        <v>0</v>
      </c>
      <c r="H65" s="438">
        <f t="shared" si="10"/>
        <v>0</v>
      </c>
      <c r="I65" s="438">
        <f t="shared" si="11"/>
        <v>0</v>
      </c>
    </row>
    <row r="66" spans="1:9" ht="15" customHeight="1" x14ac:dyDescent="0.2">
      <c r="A66" s="430"/>
      <c r="B66" s="431"/>
      <c r="C66" s="431"/>
      <c r="D66" s="419">
        <f t="shared" si="6"/>
        <v>0</v>
      </c>
      <c r="E66" s="438">
        <f t="shared" si="7"/>
        <v>0</v>
      </c>
      <c r="F66" s="438">
        <f t="shared" si="8"/>
        <v>0</v>
      </c>
      <c r="G66" s="438">
        <f t="shared" si="9"/>
        <v>0</v>
      </c>
      <c r="H66" s="438">
        <f t="shared" si="10"/>
        <v>0</v>
      </c>
      <c r="I66" s="438">
        <f t="shared" si="11"/>
        <v>0</v>
      </c>
    </row>
    <row r="67" spans="1:9" ht="15" customHeight="1" x14ac:dyDescent="0.2">
      <c r="A67" s="430"/>
      <c r="B67" s="431"/>
      <c r="C67" s="431"/>
      <c r="D67" s="419">
        <f t="shared" si="6"/>
        <v>0</v>
      </c>
      <c r="E67" s="438">
        <f t="shared" si="7"/>
        <v>0</v>
      </c>
      <c r="F67" s="438">
        <f t="shared" si="8"/>
        <v>0</v>
      </c>
      <c r="G67" s="438">
        <f t="shared" si="9"/>
        <v>0</v>
      </c>
      <c r="H67" s="438">
        <f t="shared" si="10"/>
        <v>0</v>
      </c>
      <c r="I67" s="438">
        <f t="shared" si="11"/>
        <v>0</v>
      </c>
    </row>
    <row r="68" spans="1:9" ht="15" customHeight="1" thickBot="1" x14ac:dyDescent="0.3">
      <c r="A68" s="439" t="s">
        <v>820</v>
      </c>
      <c r="B68" s="440"/>
      <c r="C68" s="440"/>
      <c r="D68" s="441">
        <f>SUM(D45:D67)</f>
        <v>0</v>
      </c>
      <c r="E68" s="441">
        <f t="shared" ref="E68:I68" si="12">SUM(E45:E67)</f>
        <v>0</v>
      </c>
      <c r="F68" s="441">
        <f t="shared" si="12"/>
        <v>0</v>
      </c>
      <c r="G68" s="441">
        <f t="shared" si="12"/>
        <v>0</v>
      </c>
      <c r="H68" s="441">
        <f t="shared" si="12"/>
        <v>0</v>
      </c>
      <c r="I68" s="441">
        <f t="shared" si="12"/>
        <v>0</v>
      </c>
    </row>
    <row r="69" spans="1:9" ht="15" customHeight="1" thickTop="1" x14ac:dyDescent="0.25">
      <c r="A69" s="388"/>
      <c r="B69" s="388"/>
      <c r="C69" s="388"/>
      <c r="D69" s="388"/>
      <c r="E69" s="388"/>
      <c r="F69" s="388"/>
      <c r="G69" s="388"/>
      <c r="H69" s="388"/>
      <c r="I69" s="388"/>
    </row>
    <row r="70" spans="1:9" ht="15" customHeight="1" x14ac:dyDescent="0.25">
      <c r="A70" s="388"/>
      <c r="B70" s="388"/>
      <c r="C70" s="388"/>
      <c r="D70" s="388"/>
      <c r="E70" s="388"/>
      <c r="F70" s="388"/>
      <c r="G70" s="388"/>
      <c r="H70" s="388"/>
      <c r="I70" s="388"/>
    </row>
    <row r="71" spans="1:9" ht="15" customHeight="1" x14ac:dyDescent="0.25">
      <c r="A71" s="433" t="s">
        <v>43</v>
      </c>
      <c r="B71" s="425"/>
      <c r="C71" s="425"/>
      <c r="D71" s="426"/>
      <c r="E71" s="426"/>
      <c r="F71" s="427"/>
      <c r="G71" s="425"/>
      <c r="H71" s="425"/>
      <c r="I71" s="428"/>
    </row>
    <row r="72" spans="1:9" ht="26.1" customHeight="1" x14ac:dyDescent="0.2">
      <c r="A72" s="18" t="s">
        <v>803</v>
      </c>
      <c r="B72" s="18" t="s">
        <v>790</v>
      </c>
      <c r="C72" s="18" t="s">
        <v>1876</v>
      </c>
      <c r="D72" s="366" t="s">
        <v>506</v>
      </c>
      <c r="E72" s="18" t="s">
        <v>507</v>
      </c>
      <c r="F72" s="18" t="s">
        <v>508</v>
      </c>
      <c r="G72" s="18" t="s">
        <v>509</v>
      </c>
      <c r="H72" s="18" t="s">
        <v>510</v>
      </c>
      <c r="I72" s="18" t="s">
        <v>511</v>
      </c>
    </row>
    <row r="73" spans="1:9" ht="15" customHeight="1" x14ac:dyDescent="0.25">
      <c r="A73" s="430"/>
      <c r="B73" s="434" t="s">
        <v>804</v>
      </c>
      <c r="C73" s="435"/>
      <c r="D73" s="419">
        <f t="shared" ref="D73:D80" si="13">SUM(E73:I73)</f>
        <v>0</v>
      </c>
      <c r="E73" s="436"/>
      <c r="F73" s="431"/>
      <c r="G73" s="431"/>
      <c r="H73" s="431"/>
      <c r="I73" s="437"/>
    </row>
    <row r="74" spans="1:9" ht="15" customHeight="1" x14ac:dyDescent="0.2">
      <c r="A74" s="430"/>
      <c r="B74" s="431"/>
      <c r="C74" s="431"/>
      <c r="D74" s="419">
        <f t="shared" si="13"/>
        <v>0</v>
      </c>
      <c r="E74" s="438">
        <f t="shared" ref="E74:E80" si="14">IFERROR(VLOOKUP(B74,$B$21:$I$40,4,0)*C74,0)</f>
        <v>0</v>
      </c>
      <c r="F74" s="438">
        <f t="shared" ref="F74:F80" si="15">IFERROR(VLOOKUP(B74,$B$21:$I$40,5,0)*C74,0)</f>
        <v>0</v>
      </c>
      <c r="G74" s="438">
        <f t="shared" ref="G74:G80" si="16">IFERROR(VLOOKUP(B74,$B$21:$I$40,6,0)*C74,0)</f>
        <v>0</v>
      </c>
      <c r="H74" s="438">
        <f t="shared" ref="H74:H80" si="17">IFERROR(VLOOKUP(B74,$B$21:$I$40,7,0)*C74,0)</f>
        <v>0</v>
      </c>
      <c r="I74" s="438">
        <f t="shared" ref="I74:I80" si="18">IFERROR(VLOOKUP(B74,$B$21:$I$40,8,0)*C74,0)</f>
        <v>0</v>
      </c>
    </row>
    <row r="75" spans="1:9" ht="15" customHeight="1" x14ac:dyDescent="0.2">
      <c r="A75" s="430"/>
      <c r="B75" s="431"/>
      <c r="C75" s="431"/>
      <c r="D75" s="419">
        <f t="shared" si="13"/>
        <v>0</v>
      </c>
      <c r="E75" s="438">
        <f t="shared" si="14"/>
        <v>0</v>
      </c>
      <c r="F75" s="438">
        <f t="shared" si="15"/>
        <v>0</v>
      </c>
      <c r="G75" s="438">
        <f t="shared" si="16"/>
        <v>0</v>
      </c>
      <c r="H75" s="438">
        <f t="shared" si="17"/>
        <v>0</v>
      </c>
      <c r="I75" s="438">
        <f t="shared" si="18"/>
        <v>0</v>
      </c>
    </row>
    <row r="76" spans="1:9" ht="15" customHeight="1" x14ac:dyDescent="0.2">
      <c r="A76" s="430"/>
      <c r="B76" s="431"/>
      <c r="C76" s="431"/>
      <c r="D76" s="419">
        <f t="shared" si="13"/>
        <v>0</v>
      </c>
      <c r="E76" s="438">
        <f t="shared" si="14"/>
        <v>0</v>
      </c>
      <c r="F76" s="438">
        <f t="shared" si="15"/>
        <v>0</v>
      </c>
      <c r="G76" s="438">
        <f t="shared" si="16"/>
        <v>0</v>
      </c>
      <c r="H76" s="438">
        <f t="shared" si="17"/>
        <v>0</v>
      </c>
      <c r="I76" s="438">
        <f t="shared" si="18"/>
        <v>0</v>
      </c>
    </row>
    <row r="77" spans="1:9" ht="15" customHeight="1" x14ac:dyDescent="0.2">
      <c r="A77" s="430"/>
      <c r="B77" s="431"/>
      <c r="C77" s="431"/>
      <c r="D77" s="419">
        <f t="shared" si="13"/>
        <v>0</v>
      </c>
      <c r="E77" s="438">
        <f t="shared" si="14"/>
        <v>0</v>
      </c>
      <c r="F77" s="438">
        <f t="shared" si="15"/>
        <v>0</v>
      </c>
      <c r="G77" s="438">
        <f t="shared" si="16"/>
        <v>0</v>
      </c>
      <c r="H77" s="438">
        <f t="shared" si="17"/>
        <v>0</v>
      </c>
      <c r="I77" s="438">
        <f t="shared" si="18"/>
        <v>0</v>
      </c>
    </row>
    <row r="78" spans="1:9" ht="15" customHeight="1" x14ac:dyDescent="0.2">
      <c r="A78" s="430"/>
      <c r="B78" s="431"/>
      <c r="C78" s="431"/>
      <c r="D78" s="419">
        <f t="shared" si="13"/>
        <v>0</v>
      </c>
      <c r="E78" s="438">
        <f t="shared" si="14"/>
        <v>0</v>
      </c>
      <c r="F78" s="438">
        <f t="shared" si="15"/>
        <v>0</v>
      </c>
      <c r="G78" s="438">
        <f t="shared" si="16"/>
        <v>0</v>
      </c>
      <c r="H78" s="438">
        <f t="shared" si="17"/>
        <v>0</v>
      </c>
      <c r="I78" s="438">
        <f t="shared" si="18"/>
        <v>0</v>
      </c>
    </row>
    <row r="79" spans="1:9" ht="15" customHeight="1" x14ac:dyDescent="0.2">
      <c r="A79" s="430"/>
      <c r="B79" s="431"/>
      <c r="C79" s="431"/>
      <c r="D79" s="419">
        <f t="shared" si="13"/>
        <v>0</v>
      </c>
      <c r="E79" s="438">
        <f t="shared" si="14"/>
        <v>0</v>
      </c>
      <c r="F79" s="438">
        <f t="shared" si="15"/>
        <v>0</v>
      </c>
      <c r="G79" s="438">
        <f t="shared" si="16"/>
        <v>0</v>
      </c>
      <c r="H79" s="438">
        <f t="shared" si="17"/>
        <v>0</v>
      </c>
      <c r="I79" s="438">
        <f t="shared" si="18"/>
        <v>0</v>
      </c>
    </row>
    <row r="80" spans="1:9" ht="15" customHeight="1" x14ac:dyDescent="0.2">
      <c r="A80" s="430"/>
      <c r="B80" s="431"/>
      <c r="C80" s="431"/>
      <c r="D80" s="419">
        <f t="shared" si="13"/>
        <v>0</v>
      </c>
      <c r="E80" s="438">
        <f t="shared" si="14"/>
        <v>0</v>
      </c>
      <c r="F80" s="438">
        <f t="shared" si="15"/>
        <v>0</v>
      </c>
      <c r="G80" s="438">
        <f t="shared" si="16"/>
        <v>0</v>
      </c>
      <c r="H80" s="438">
        <f t="shared" si="17"/>
        <v>0</v>
      </c>
      <c r="I80" s="438">
        <f t="shared" si="18"/>
        <v>0</v>
      </c>
    </row>
    <row r="81" spans="1:9" ht="15" customHeight="1" thickBot="1" x14ac:dyDescent="0.3">
      <c r="A81" s="439" t="s">
        <v>821</v>
      </c>
      <c r="B81" s="440"/>
      <c r="C81" s="440"/>
      <c r="D81" s="441">
        <f t="shared" ref="D81:I81" si="19">SUM(D73:D80)</f>
        <v>0</v>
      </c>
      <c r="E81" s="441">
        <f t="shared" si="19"/>
        <v>0</v>
      </c>
      <c r="F81" s="441">
        <f t="shared" si="19"/>
        <v>0</v>
      </c>
      <c r="G81" s="441">
        <f t="shared" si="19"/>
        <v>0</v>
      </c>
      <c r="H81" s="441">
        <f t="shared" si="19"/>
        <v>0</v>
      </c>
      <c r="I81" s="441">
        <f t="shared" si="19"/>
        <v>0</v>
      </c>
    </row>
    <row r="82" spans="1:9" ht="15" customHeight="1" thickTop="1" x14ac:dyDescent="0.25">
      <c r="A82" s="388"/>
      <c r="B82" s="388"/>
      <c r="C82" s="388"/>
      <c r="D82" s="388"/>
      <c r="E82" s="388"/>
      <c r="F82" s="388"/>
      <c r="G82" s="388"/>
      <c r="H82" s="388"/>
      <c r="I82" s="388"/>
    </row>
    <row r="83" spans="1:9" ht="15" customHeight="1" x14ac:dyDescent="0.25">
      <c r="A83" s="388"/>
      <c r="B83" s="388"/>
      <c r="C83" s="388"/>
      <c r="D83" s="388"/>
      <c r="E83" s="388"/>
      <c r="F83" s="388"/>
      <c r="G83" s="388"/>
      <c r="H83" s="388"/>
      <c r="I83" s="388"/>
    </row>
    <row r="84" spans="1:9" ht="15" customHeight="1" x14ac:dyDescent="0.25">
      <c r="A84" s="433" t="s">
        <v>741</v>
      </c>
      <c r="B84" s="425"/>
      <c r="C84" s="425"/>
      <c r="D84" s="426"/>
      <c r="E84" s="426"/>
      <c r="F84" s="427"/>
      <c r="G84" s="425"/>
      <c r="H84" s="425"/>
      <c r="I84" s="443"/>
    </row>
    <row r="85" spans="1:9" ht="26.1" customHeight="1" x14ac:dyDescent="0.2">
      <c r="A85" s="18" t="s">
        <v>803</v>
      </c>
      <c r="B85" s="18" t="s">
        <v>790</v>
      </c>
      <c r="C85" s="18" t="s">
        <v>1876</v>
      </c>
      <c r="D85" s="366" t="s">
        <v>506</v>
      </c>
      <c r="E85" s="18" t="s">
        <v>507</v>
      </c>
      <c r="F85" s="18" t="s">
        <v>508</v>
      </c>
      <c r="G85" s="18" t="s">
        <v>509</v>
      </c>
      <c r="H85" s="18" t="s">
        <v>510</v>
      </c>
      <c r="I85" s="18" t="s">
        <v>511</v>
      </c>
    </row>
    <row r="86" spans="1:9" ht="15" customHeight="1" x14ac:dyDescent="0.25">
      <c r="A86" s="430"/>
      <c r="B86" s="434" t="s">
        <v>804</v>
      </c>
      <c r="C86" s="435"/>
      <c r="D86" s="419">
        <f t="shared" ref="D86:D93" si="20">SUM(E86:I86)</f>
        <v>0</v>
      </c>
      <c r="E86" s="436"/>
      <c r="F86" s="431"/>
      <c r="G86" s="431"/>
      <c r="H86" s="431"/>
      <c r="I86" s="437"/>
    </row>
    <row r="87" spans="1:9" ht="15" customHeight="1" x14ac:dyDescent="0.2">
      <c r="A87" s="430"/>
      <c r="B87" s="431"/>
      <c r="C87" s="431"/>
      <c r="D87" s="419">
        <f t="shared" si="20"/>
        <v>0</v>
      </c>
      <c r="E87" s="438">
        <f t="shared" ref="E87:E93" si="21">IFERROR(VLOOKUP(B87,$B$21:$I$40,4,0)*C87,0)</f>
        <v>0</v>
      </c>
      <c r="F87" s="438">
        <f t="shared" ref="F87:F93" si="22">IFERROR(VLOOKUP(B87,$B$21:$I$40,5,0)*C87,0)</f>
        <v>0</v>
      </c>
      <c r="G87" s="438">
        <f t="shared" ref="G87:G93" si="23">IFERROR(VLOOKUP(B87,$B$21:$I$40,6,0)*C87,0)</f>
        <v>0</v>
      </c>
      <c r="H87" s="438">
        <f t="shared" ref="H87:H93" si="24">IFERROR(VLOOKUP(B87,$B$21:$I$40,7,0)*C87,0)</f>
        <v>0</v>
      </c>
      <c r="I87" s="438">
        <f t="shared" ref="I87:I93" si="25">IFERROR(VLOOKUP(B87,$B$21:$I$40,8,0)*C87,0)</f>
        <v>0</v>
      </c>
    </row>
    <row r="88" spans="1:9" ht="15" customHeight="1" x14ac:dyDescent="0.2">
      <c r="A88" s="430"/>
      <c r="B88" s="431"/>
      <c r="C88" s="431"/>
      <c r="D88" s="419">
        <f t="shared" si="20"/>
        <v>0</v>
      </c>
      <c r="E88" s="438">
        <f t="shared" si="21"/>
        <v>0</v>
      </c>
      <c r="F88" s="438">
        <f t="shared" si="22"/>
        <v>0</v>
      </c>
      <c r="G88" s="438">
        <f t="shared" si="23"/>
        <v>0</v>
      </c>
      <c r="H88" s="438">
        <f t="shared" si="24"/>
        <v>0</v>
      </c>
      <c r="I88" s="438">
        <f t="shared" si="25"/>
        <v>0</v>
      </c>
    </row>
    <row r="89" spans="1:9" ht="15" customHeight="1" x14ac:dyDescent="0.2">
      <c r="A89" s="430"/>
      <c r="B89" s="431"/>
      <c r="C89" s="431"/>
      <c r="D89" s="419">
        <f t="shared" si="20"/>
        <v>0</v>
      </c>
      <c r="E89" s="438">
        <f t="shared" si="21"/>
        <v>0</v>
      </c>
      <c r="F89" s="438">
        <f t="shared" si="22"/>
        <v>0</v>
      </c>
      <c r="G89" s="438">
        <f t="shared" si="23"/>
        <v>0</v>
      </c>
      <c r="H89" s="438">
        <f t="shared" si="24"/>
        <v>0</v>
      </c>
      <c r="I89" s="438">
        <f t="shared" si="25"/>
        <v>0</v>
      </c>
    </row>
    <row r="90" spans="1:9" ht="15" customHeight="1" x14ac:dyDescent="0.2">
      <c r="A90" s="430"/>
      <c r="B90" s="431"/>
      <c r="C90" s="431"/>
      <c r="D90" s="419">
        <f t="shared" si="20"/>
        <v>0</v>
      </c>
      <c r="E90" s="438">
        <f t="shared" si="21"/>
        <v>0</v>
      </c>
      <c r="F90" s="438">
        <f t="shared" si="22"/>
        <v>0</v>
      </c>
      <c r="G90" s="438">
        <f t="shared" si="23"/>
        <v>0</v>
      </c>
      <c r="H90" s="438">
        <f t="shared" si="24"/>
        <v>0</v>
      </c>
      <c r="I90" s="438">
        <f t="shared" si="25"/>
        <v>0</v>
      </c>
    </row>
    <row r="91" spans="1:9" ht="15" customHeight="1" x14ac:dyDescent="0.2">
      <c r="A91" s="430"/>
      <c r="B91" s="431"/>
      <c r="C91" s="431"/>
      <c r="D91" s="419">
        <f t="shared" si="20"/>
        <v>0</v>
      </c>
      <c r="E91" s="438">
        <f t="shared" si="21"/>
        <v>0</v>
      </c>
      <c r="F91" s="438">
        <f t="shared" si="22"/>
        <v>0</v>
      </c>
      <c r="G91" s="438">
        <f t="shared" si="23"/>
        <v>0</v>
      </c>
      <c r="H91" s="438">
        <f t="shared" si="24"/>
        <v>0</v>
      </c>
      <c r="I91" s="438">
        <f t="shared" si="25"/>
        <v>0</v>
      </c>
    </row>
    <row r="92" spans="1:9" ht="15" customHeight="1" x14ac:dyDescent="0.2">
      <c r="A92" s="430"/>
      <c r="B92" s="431"/>
      <c r="C92" s="431"/>
      <c r="D92" s="419">
        <f t="shared" si="20"/>
        <v>0</v>
      </c>
      <c r="E92" s="438">
        <f t="shared" si="21"/>
        <v>0</v>
      </c>
      <c r="F92" s="438">
        <f t="shared" si="22"/>
        <v>0</v>
      </c>
      <c r="G92" s="438">
        <f t="shared" si="23"/>
        <v>0</v>
      </c>
      <c r="H92" s="438">
        <f t="shared" si="24"/>
        <v>0</v>
      </c>
      <c r="I92" s="438">
        <f t="shared" si="25"/>
        <v>0</v>
      </c>
    </row>
    <row r="93" spans="1:9" ht="15" customHeight="1" x14ac:dyDescent="0.2">
      <c r="A93" s="430"/>
      <c r="B93" s="431"/>
      <c r="C93" s="431"/>
      <c r="D93" s="419">
        <f t="shared" si="20"/>
        <v>0</v>
      </c>
      <c r="E93" s="438">
        <f t="shared" si="21"/>
        <v>0</v>
      </c>
      <c r="F93" s="438">
        <f t="shared" si="22"/>
        <v>0</v>
      </c>
      <c r="G93" s="438">
        <f t="shared" si="23"/>
        <v>0</v>
      </c>
      <c r="H93" s="438">
        <f t="shared" si="24"/>
        <v>0</v>
      </c>
      <c r="I93" s="438">
        <f t="shared" si="25"/>
        <v>0</v>
      </c>
    </row>
    <row r="94" spans="1:9" ht="15" customHeight="1" thickBot="1" x14ac:dyDescent="0.3">
      <c r="A94" s="439" t="s">
        <v>823</v>
      </c>
      <c r="B94" s="440"/>
      <c r="C94" s="440"/>
      <c r="D94" s="441">
        <f t="shared" ref="D94:I94" si="26">SUM(D86:D93)</f>
        <v>0</v>
      </c>
      <c r="E94" s="441">
        <f t="shared" si="26"/>
        <v>0</v>
      </c>
      <c r="F94" s="441">
        <f t="shared" si="26"/>
        <v>0</v>
      </c>
      <c r="G94" s="441">
        <f t="shared" si="26"/>
        <v>0</v>
      </c>
      <c r="H94" s="441">
        <f t="shared" si="26"/>
        <v>0</v>
      </c>
      <c r="I94" s="441">
        <f t="shared" si="26"/>
        <v>0</v>
      </c>
    </row>
    <row r="95" spans="1:9" ht="15" customHeight="1" thickTop="1" x14ac:dyDescent="0.25">
      <c r="A95" s="388"/>
      <c r="B95" s="388"/>
      <c r="C95" s="388"/>
      <c r="D95" s="388"/>
      <c r="E95" s="388"/>
      <c r="F95" s="388"/>
      <c r="G95" s="388"/>
      <c r="H95" s="388"/>
      <c r="I95" s="388"/>
    </row>
    <row r="96" spans="1:9" ht="15" customHeight="1" x14ac:dyDescent="0.25">
      <c r="A96" s="388"/>
      <c r="B96" s="388"/>
      <c r="C96" s="388"/>
      <c r="D96" s="388"/>
      <c r="E96" s="388"/>
      <c r="F96" s="388"/>
      <c r="G96" s="388"/>
      <c r="H96" s="388"/>
      <c r="I96" s="388"/>
    </row>
    <row r="97" spans="1:9" ht="15" customHeight="1" x14ac:dyDescent="0.25">
      <c r="A97" s="433" t="s">
        <v>834</v>
      </c>
      <c r="B97" s="425"/>
      <c r="C97" s="425"/>
      <c r="D97" s="425"/>
      <c r="E97" s="426"/>
      <c r="F97" s="427"/>
      <c r="G97" s="425"/>
      <c r="H97" s="425"/>
      <c r="I97" s="443"/>
    </row>
    <row r="98" spans="1:9" ht="26.1" customHeight="1" x14ac:dyDescent="0.2">
      <c r="A98" s="18" t="s">
        <v>803</v>
      </c>
      <c r="B98" s="18" t="s">
        <v>790</v>
      </c>
      <c r="C98" s="18" t="s">
        <v>1876</v>
      </c>
      <c r="D98" s="366" t="s">
        <v>506</v>
      </c>
      <c r="E98" s="18" t="s">
        <v>507</v>
      </c>
      <c r="F98" s="18" t="s">
        <v>508</v>
      </c>
      <c r="G98" s="18" t="s">
        <v>509</v>
      </c>
      <c r="H98" s="18" t="s">
        <v>510</v>
      </c>
      <c r="I98" s="18" t="s">
        <v>511</v>
      </c>
    </row>
    <row r="99" spans="1:9" ht="15" customHeight="1" x14ac:dyDescent="0.25">
      <c r="A99" s="430"/>
      <c r="B99" s="434" t="s">
        <v>804</v>
      </c>
      <c r="C99" s="435"/>
      <c r="D99" s="419">
        <f t="shared" ref="D99:D106" si="27">SUM(E99:I99)</f>
        <v>0</v>
      </c>
      <c r="E99" s="436"/>
      <c r="F99" s="431"/>
      <c r="G99" s="431"/>
      <c r="H99" s="431"/>
      <c r="I99" s="437"/>
    </row>
    <row r="100" spans="1:9" ht="15" customHeight="1" x14ac:dyDescent="0.2">
      <c r="A100" s="430"/>
      <c r="B100" s="431"/>
      <c r="C100" s="431"/>
      <c r="D100" s="419">
        <f t="shared" si="27"/>
        <v>0</v>
      </c>
      <c r="E100" s="438">
        <f t="shared" ref="E100:E106" si="28">IFERROR(VLOOKUP(B100,$B$21:$I$40,4,0)*C100,0)</f>
        <v>0</v>
      </c>
      <c r="F100" s="438">
        <f t="shared" ref="F100:F106" si="29">IFERROR(VLOOKUP(B100,$B$21:$I$40,5,0)*C100,0)</f>
        <v>0</v>
      </c>
      <c r="G100" s="438">
        <f t="shared" ref="G100:G106" si="30">IFERROR(VLOOKUP(B100,$B$21:$I$40,6,0)*C100,0)</f>
        <v>0</v>
      </c>
      <c r="H100" s="438">
        <f t="shared" ref="H100:H106" si="31">IFERROR(VLOOKUP(B100,$B$21:$I$40,7,0)*C100,0)</f>
        <v>0</v>
      </c>
      <c r="I100" s="438">
        <f t="shared" ref="I100:I106" si="32">IFERROR(VLOOKUP(B100,$B$21:$I$40,8,0)*C100,0)</f>
        <v>0</v>
      </c>
    </row>
    <row r="101" spans="1:9" ht="15" customHeight="1" x14ac:dyDescent="0.2">
      <c r="A101" s="430"/>
      <c r="B101" s="431"/>
      <c r="C101" s="431"/>
      <c r="D101" s="419">
        <f t="shared" si="27"/>
        <v>0</v>
      </c>
      <c r="E101" s="438">
        <f t="shared" si="28"/>
        <v>0</v>
      </c>
      <c r="F101" s="438">
        <f t="shared" si="29"/>
        <v>0</v>
      </c>
      <c r="G101" s="438">
        <f t="shared" si="30"/>
        <v>0</v>
      </c>
      <c r="H101" s="438">
        <f t="shared" si="31"/>
        <v>0</v>
      </c>
      <c r="I101" s="438">
        <f t="shared" si="32"/>
        <v>0</v>
      </c>
    </row>
    <row r="102" spans="1:9" ht="15" customHeight="1" x14ac:dyDescent="0.2">
      <c r="A102" s="430"/>
      <c r="B102" s="431"/>
      <c r="C102" s="431"/>
      <c r="D102" s="419">
        <f t="shared" si="27"/>
        <v>0</v>
      </c>
      <c r="E102" s="438">
        <f t="shared" si="28"/>
        <v>0</v>
      </c>
      <c r="F102" s="438">
        <f t="shared" si="29"/>
        <v>0</v>
      </c>
      <c r="G102" s="438">
        <f t="shared" si="30"/>
        <v>0</v>
      </c>
      <c r="H102" s="438">
        <f t="shared" si="31"/>
        <v>0</v>
      </c>
      <c r="I102" s="438">
        <f t="shared" si="32"/>
        <v>0</v>
      </c>
    </row>
    <row r="103" spans="1:9" ht="15" customHeight="1" x14ac:dyDescent="0.2">
      <c r="A103" s="430"/>
      <c r="B103" s="431"/>
      <c r="C103" s="431"/>
      <c r="D103" s="419">
        <f t="shared" si="27"/>
        <v>0</v>
      </c>
      <c r="E103" s="438">
        <f t="shared" si="28"/>
        <v>0</v>
      </c>
      <c r="F103" s="438">
        <f t="shared" si="29"/>
        <v>0</v>
      </c>
      <c r="G103" s="438">
        <f t="shared" si="30"/>
        <v>0</v>
      </c>
      <c r="H103" s="438">
        <f t="shared" si="31"/>
        <v>0</v>
      </c>
      <c r="I103" s="438">
        <f t="shared" si="32"/>
        <v>0</v>
      </c>
    </row>
    <row r="104" spans="1:9" ht="15" customHeight="1" x14ac:dyDescent="0.2">
      <c r="A104" s="430"/>
      <c r="B104" s="431"/>
      <c r="C104" s="431"/>
      <c r="D104" s="419">
        <f t="shared" si="27"/>
        <v>0</v>
      </c>
      <c r="E104" s="438">
        <f t="shared" si="28"/>
        <v>0</v>
      </c>
      <c r="F104" s="438">
        <f t="shared" si="29"/>
        <v>0</v>
      </c>
      <c r="G104" s="438">
        <f t="shared" si="30"/>
        <v>0</v>
      </c>
      <c r="H104" s="438">
        <f t="shared" si="31"/>
        <v>0</v>
      </c>
      <c r="I104" s="438">
        <f t="shared" si="32"/>
        <v>0</v>
      </c>
    </row>
    <row r="105" spans="1:9" ht="15" customHeight="1" x14ac:dyDescent="0.2">
      <c r="A105" s="430"/>
      <c r="B105" s="431"/>
      <c r="C105" s="431"/>
      <c r="D105" s="419">
        <f t="shared" si="27"/>
        <v>0</v>
      </c>
      <c r="E105" s="438">
        <f t="shared" si="28"/>
        <v>0</v>
      </c>
      <c r="F105" s="438">
        <f t="shared" si="29"/>
        <v>0</v>
      </c>
      <c r="G105" s="438">
        <f t="shared" si="30"/>
        <v>0</v>
      </c>
      <c r="H105" s="438">
        <f t="shared" si="31"/>
        <v>0</v>
      </c>
      <c r="I105" s="438">
        <f t="shared" si="32"/>
        <v>0</v>
      </c>
    </row>
    <row r="106" spans="1:9" ht="15" customHeight="1" x14ac:dyDescent="0.2">
      <c r="A106" s="430"/>
      <c r="B106" s="431"/>
      <c r="C106" s="431"/>
      <c r="D106" s="419">
        <f t="shared" si="27"/>
        <v>0</v>
      </c>
      <c r="E106" s="438">
        <f t="shared" si="28"/>
        <v>0</v>
      </c>
      <c r="F106" s="438">
        <f t="shared" si="29"/>
        <v>0</v>
      </c>
      <c r="G106" s="438">
        <f t="shared" si="30"/>
        <v>0</v>
      </c>
      <c r="H106" s="438">
        <f t="shared" si="31"/>
        <v>0</v>
      </c>
      <c r="I106" s="438">
        <f t="shared" si="32"/>
        <v>0</v>
      </c>
    </row>
    <row r="107" spans="1:9" ht="15" customHeight="1" thickBot="1" x14ac:dyDescent="0.3">
      <c r="A107" s="439" t="s">
        <v>835</v>
      </c>
      <c r="B107" s="440"/>
      <c r="C107" s="440"/>
      <c r="D107" s="441">
        <f t="shared" ref="D107:I107" si="33">SUM(D99:D106)</f>
        <v>0</v>
      </c>
      <c r="E107" s="441">
        <f t="shared" si="33"/>
        <v>0</v>
      </c>
      <c r="F107" s="441">
        <f t="shared" si="33"/>
        <v>0</v>
      </c>
      <c r="G107" s="441">
        <f t="shared" si="33"/>
        <v>0</v>
      </c>
      <c r="H107" s="441">
        <f t="shared" si="33"/>
        <v>0</v>
      </c>
      <c r="I107" s="441">
        <f t="shared" si="33"/>
        <v>0</v>
      </c>
    </row>
    <row r="108" spans="1:9" ht="15" customHeight="1" thickTop="1" x14ac:dyDescent="0.25">
      <c r="A108" s="388"/>
      <c r="B108" s="388"/>
      <c r="C108" s="388"/>
      <c r="D108" s="388"/>
      <c r="E108" s="388"/>
      <c r="F108" s="388"/>
      <c r="G108" s="388"/>
      <c r="H108" s="388"/>
      <c r="I108" s="388"/>
    </row>
    <row r="109" spans="1:9" ht="15" customHeight="1" x14ac:dyDescent="0.25">
      <c r="A109" s="388"/>
      <c r="B109" s="388"/>
      <c r="C109" s="388"/>
      <c r="D109" s="388"/>
      <c r="E109" s="388"/>
      <c r="F109" s="388"/>
      <c r="G109" s="388"/>
      <c r="H109" s="388"/>
      <c r="I109" s="388"/>
    </row>
    <row r="110" spans="1:9" ht="15" customHeight="1" x14ac:dyDescent="0.25">
      <c r="A110" s="433" t="s">
        <v>824</v>
      </c>
      <c r="B110" s="425"/>
      <c r="C110" s="425"/>
      <c r="D110" s="426"/>
      <c r="E110" s="426"/>
      <c r="F110" s="427"/>
      <c r="G110" s="425"/>
      <c r="H110" s="425"/>
      <c r="I110" s="443"/>
    </row>
    <row r="111" spans="1:9" ht="26.1" customHeight="1" x14ac:dyDescent="0.2">
      <c r="A111" s="18" t="s">
        <v>803</v>
      </c>
      <c r="B111" s="18" t="s">
        <v>790</v>
      </c>
      <c r="C111" s="18" t="s">
        <v>1876</v>
      </c>
      <c r="D111" s="366" t="s">
        <v>506</v>
      </c>
      <c r="E111" s="18" t="s">
        <v>507</v>
      </c>
      <c r="F111" s="18" t="s">
        <v>508</v>
      </c>
      <c r="G111" s="18" t="s">
        <v>509</v>
      </c>
      <c r="H111" s="18" t="s">
        <v>510</v>
      </c>
      <c r="I111" s="18" t="s">
        <v>511</v>
      </c>
    </row>
    <row r="112" spans="1:9" ht="15" customHeight="1" x14ac:dyDescent="0.25">
      <c r="A112" s="430"/>
      <c r="B112" s="434" t="s">
        <v>804</v>
      </c>
      <c r="C112" s="435"/>
      <c r="D112" s="419">
        <f t="shared" ref="D112:D119" si="34">SUM(E112:I112)</f>
        <v>0</v>
      </c>
      <c r="E112" s="447"/>
      <c r="F112" s="448"/>
      <c r="G112" s="448"/>
      <c r="H112" s="448"/>
      <c r="I112" s="447"/>
    </row>
    <row r="113" spans="1:9" ht="15" customHeight="1" x14ac:dyDescent="0.2">
      <c r="A113" s="430"/>
      <c r="B113" s="431"/>
      <c r="C113" s="431"/>
      <c r="D113" s="419">
        <f t="shared" si="34"/>
        <v>0</v>
      </c>
      <c r="E113" s="438">
        <f t="shared" ref="E113:E119" si="35">IFERROR(VLOOKUP(B113,$B$21:$I$40,4,0)*C113,0)</f>
        <v>0</v>
      </c>
      <c r="F113" s="438">
        <f t="shared" ref="F113:F119" si="36">IFERROR(VLOOKUP(B113,$B$21:$I$40,5,0)*C113,0)</f>
        <v>0</v>
      </c>
      <c r="G113" s="438">
        <f t="shared" ref="G113:G119" si="37">IFERROR(VLOOKUP(B113,$B$21:$I$40,6,0)*C113,0)</f>
        <v>0</v>
      </c>
      <c r="H113" s="438">
        <f t="shared" ref="H113:H119" si="38">IFERROR(VLOOKUP(B113,$B$21:$I$40,7,0)*C113,0)</f>
        <v>0</v>
      </c>
      <c r="I113" s="438">
        <f t="shared" ref="I113:I119" si="39">IFERROR(VLOOKUP(B113,$B$21:$I$40,8,0)*C113,0)</f>
        <v>0</v>
      </c>
    </row>
    <row r="114" spans="1:9" ht="15" customHeight="1" x14ac:dyDescent="0.2">
      <c r="A114" s="430"/>
      <c r="B114" s="431"/>
      <c r="C114" s="431"/>
      <c r="D114" s="419">
        <f t="shared" si="34"/>
        <v>0</v>
      </c>
      <c r="E114" s="438">
        <f t="shared" si="35"/>
        <v>0</v>
      </c>
      <c r="F114" s="438">
        <f t="shared" si="36"/>
        <v>0</v>
      </c>
      <c r="G114" s="438">
        <f t="shared" si="37"/>
        <v>0</v>
      </c>
      <c r="H114" s="438">
        <f t="shared" si="38"/>
        <v>0</v>
      </c>
      <c r="I114" s="438">
        <f t="shared" si="39"/>
        <v>0</v>
      </c>
    </row>
    <row r="115" spans="1:9" ht="15" customHeight="1" x14ac:dyDescent="0.2">
      <c r="A115" s="430"/>
      <c r="B115" s="431"/>
      <c r="C115" s="431"/>
      <c r="D115" s="419">
        <f t="shared" si="34"/>
        <v>0</v>
      </c>
      <c r="E115" s="438">
        <f t="shared" si="35"/>
        <v>0</v>
      </c>
      <c r="F115" s="438">
        <f t="shared" si="36"/>
        <v>0</v>
      </c>
      <c r="G115" s="438">
        <f t="shared" si="37"/>
        <v>0</v>
      </c>
      <c r="H115" s="438">
        <f t="shared" si="38"/>
        <v>0</v>
      </c>
      <c r="I115" s="438">
        <f t="shared" si="39"/>
        <v>0</v>
      </c>
    </row>
    <row r="116" spans="1:9" ht="15" customHeight="1" x14ac:dyDescent="0.2">
      <c r="A116" s="430"/>
      <c r="B116" s="431"/>
      <c r="C116" s="431"/>
      <c r="D116" s="419">
        <f t="shared" si="34"/>
        <v>0</v>
      </c>
      <c r="E116" s="438">
        <f t="shared" si="35"/>
        <v>0</v>
      </c>
      <c r="F116" s="438">
        <f t="shared" si="36"/>
        <v>0</v>
      </c>
      <c r="G116" s="438">
        <f t="shared" si="37"/>
        <v>0</v>
      </c>
      <c r="H116" s="438">
        <f t="shared" si="38"/>
        <v>0</v>
      </c>
      <c r="I116" s="438">
        <f t="shared" si="39"/>
        <v>0</v>
      </c>
    </row>
    <row r="117" spans="1:9" ht="15" customHeight="1" x14ac:dyDescent="0.2">
      <c r="A117" s="430"/>
      <c r="B117" s="431"/>
      <c r="C117" s="431"/>
      <c r="D117" s="419">
        <f t="shared" si="34"/>
        <v>0</v>
      </c>
      <c r="E117" s="438">
        <f t="shared" si="35"/>
        <v>0</v>
      </c>
      <c r="F117" s="438">
        <f t="shared" si="36"/>
        <v>0</v>
      </c>
      <c r="G117" s="438">
        <f t="shared" si="37"/>
        <v>0</v>
      </c>
      <c r="H117" s="438">
        <f t="shared" si="38"/>
        <v>0</v>
      </c>
      <c r="I117" s="438">
        <f t="shared" si="39"/>
        <v>0</v>
      </c>
    </row>
    <row r="118" spans="1:9" ht="15" customHeight="1" x14ac:dyDescent="0.2">
      <c r="A118" s="430"/>
      <c r="B118" s="431"/>
      <c r="C118" s="431"/>
      <c r="D118" s="419">
        <f t="shared" si="34"/>
        <v>0</v>
      </c>
      <c r="E118" s="438">
        <f t="shared" si="35"/>
        <v>0</v>
      </c>
      <c r="F118" s="438">
        <f t="shared" si="36"/>
        <v>0</v>
      </c>
      <c r="G118" s="438">
        <f t="shared" si="37"/>
        <v>0</v>
      </c>
      <c r="H118" s="438">
        <f t="shared" si="38"/>
        <v>0</v>
      </c>
      <c r="I118" s="438">
        <f t="shared" si="39"/>
        <v>0</v>
      </c>
    </row>
    <row r="119" spans="1:9" ht="15" customHeight="1" x14ac:dyDescent="0.2">
      <c r="A119" s="430"/>
      <c r="B119" s="431"/>
      <c r="C119" s="431"/>
      <c r="D119" s="419">
        <f t="shared" si="34"/>
        <v>0</v>
      </c>
      <c r="E119" s="438">
        <f t="shared" si="35"/>
        <v>0</v>
      </c>
      <c r="F119" s="438">
        <f t="shared" si="36"/>
        <v>0</v>
      </c>
      <c r="G119" s="438">
        <f t="shared" si="37"/>
        <v>0</v>
      </c>
      <c r="H119" s="438">
        <f t="shared" si="38"/>
        <v>0</v>
      </c>
      <c r="I119" s="438">
        <f t="shared" si="39"/>
        <v>0</v>
      </c>
    </row>
    <row r="120" spans="1:9" ht="15" customHeight="1" thickBot="1" x14ac:dyDescent="0.3">
      <c r="A120" s="439" t="s">
        <v>825</v>
      </c>
      <c r="B120" s="440"/>
      <c r="C120" s="440"/>
      <c r="D120" s="441">
        <f t="shared" ref="D120:I120" si="40">SUM(D112:D119)</f>
        <v>0</v>
      </c>
      <c r="E120" s="441">
        <f t="shared" si="40"/>
        <v>0</v>
      </c>
      <c r="F120" s="441">
        <f t="shared" si="40"/>
        <v>0</v>
      </c>
      <c r="G120" s="441">
        <f t="shared" si="40"/>
        <v>0</v>
      </c>
      <c r="H120" s="441">
        <f t="shared" si="40"/>
        <v>0</v>
      </c>
      <c r="I120" s="441">
        <f t="shared" si="40"/>
        <v>0</v>
      </c>
    </row>
    <row r="121" spans="1:9" ht="15.75" thickTop="1" x14ac:dyDescent="0.2"/>
  </sheetData>
  <sheetProtection algorithmName="SHA-512" hashValue="p/dr/Hkinco4jJdJYN5yP7rb155yKETtvzErx7HA741hcd7A17TzG42gpjO0n/Zp4RPMboehksykvecRcszgGA==" saltValue="wTiWYKHDYzfg7MJ5tXZpeA==" spinCount="100000" sheet="1" objects="1" scenarios="1"/>
  <mergeCells count="1">
    <mergeCell ref="B8:G8"/>
  </mergeCells>
  <dataValidations count="1">
    <dataValidation type="list" allowBlank="1" showInputMessage="1" showErrorMessage="1" sqref="B46:B67 B74:B80 B87:B93 B100:B106 B113:B119" xr:uid="{B06E814D-96FF-44B3-BB37-E206DD4290B2}">
      <formula1>$B$21:$B$40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A31519B-6C20-46B9-862F-A42E90195B3F}">
          <x14:formula1>
            <xm:f>'Input List'!$N$3:$N$24</xm:f>
          </x14:formula1>
          <xm:sqref>H11:H15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CFC6F-B1F4-4035-AA53-879596E12875}">
  <sheetPr>
    <tabColor rgb="FFCCCCFF"/>
  </sheetPr>
  <dimension ref="A1:BJ79"/>
  <sheetViews>
    <sheetView workbookViewId="0"/>
  </sheetViews>
  <sheetFormatPr defaultColWidth="9.875" defaultRowHeight="16.5" x14ac:dyDescent="0.3"/>
  <cols>
    <col min="1" max="2" width="9.875" style="25"/>
    <col min="3" max="53" width="10.625" style="25" customWidth="1"/>
    <col min="54" max="16384" width="9.875" style="25"/>
  </cols>
  <sheetData>
    <row r="1" spans="1:53" x14ac:dyDescent="0.3">
      <c r="A1" s="25" t="s">
        <v>102</v>
      </c>
    </row>
    <row r="2" spans="1:53" ht="49.5" x14ac:dyDescent="0.3">
      <c r="A2" s="1330" t="s">
        <v>3</v>
      </c>
      <c r="B2" s="1330" t="s">
        <v>103</v>
      </c>
      <c r="C2" s="1330" t="s">
        <v>104</v>
      </c>
      <c r="D2" s="1330" t="s">
        <v>105</v>
      </c>
      <c r="E2" s="1330" t="s">
        <v>106</v>
      </c>
      <c r="F2" s="1330" t="s">
        <v>107</v>
      </c>
      <c r="G2" s="1330" t="s">
        <v>108</v>
      </c>
      <c r="H2" s="1330" t="s">
        <v>109</v>
      </c>
      <c r="I2" s="1330" t="s">
        <v>110</v>
      </c>
      <c r="J2" s="1330" t="s">
        <v>111</v>
      </c>
      <c r="K2" s="1330" t="s">
        <v>112</v>
      </c>
      <c r="L2" s="1330" t="s">
        <v>113</v>
      </c>
      <c r="M2" s="1330" t="s">
        <v>114</v>
      </c>
      <c r="N2" s="1330" t="s">
        <v>115</v>
      </c>
      <c r="O2" s="1330" t="s">
        <v>116</v>
      </c>
      <c r="P2" s="1330" t="s">
        <v>117</v>
      </c>
      <c r="Q2" s="1330" t="s">
        <v>118</v>
      </c>
      <c r="R2" s="1330" t="s">
        <v>119</v>
      </c>
      <c r="S2" s="1330" t="s">
        <v>120</v>
      </c>
    </row>
    <row r="3" spans="1:53" x14ac:dyDescent="0.3">
      <c r="A3" s="25">
        <f>'Sch A'!$A$6</f>
        <v>0</v>
      </c>
      <c r="B3" s="25">
        <f>'Sch A'!$D$10</f>
        <v>0</v>
      </c>
      <c r="C3" s="26">
        <f>'Sch A'!$B$17</f>
        <v>0</v>
      </c>
      <c r="D3" s="26">
        <f>'Sch A'!$C$17</f>
        <v>0</v>
      </c>
      <c r="E3" s="26">
        <f>'Sch A'!$D$17</f>
        <v>0</v>
      </c>
      <c r="F3" s="26">
        <f>'Sch A'!$E$17</f>
        <v>0</v>
      </c>
      <c r="G3" s="26">
        <f>'Sch A'!$F$17</f>
        <v>0</v>
      </c>
      <c r="H3" s="26">
        <f>'Sch A'!$G$17</f>
        <v>0</v>
      </c>
      <c r="I3" s="26">
        <f>'Sch A'!$H$17</f>
        <v>0</v>
      </c>
      <c r="J3" s="26">
        <f>'Sch A'!$B$19</f>
        <v>0</v>
      </c>
      <c r="K3" s="26">
        <f>'Sch A'!$C$19</f>
        <v>0</v>
      </c>
      <c r="L3" s="26">
        <f>'Sch A'!$D$19</f>
        <v>0</v>
      </c>
      <c r="M3" s="26">
        <f>'Sch A'!$E$19</f>
        <v>0</v>
      </c>
      <c r="N3" s="26">
        <f>'Sch A'!$F$19</f>
        <v>0</v>
      </c>
      <c r="O3" s="26">
        <f>'Sch A'!$G$19</f>
        <v>0</v>
      </c>
      <c r="P3" s="26">
        <f>'Sch A'!$H$19</f>
        <v>0</v>
      </c>
      <c r="Q3" s="26">
        <f>'Sch A'!$B$20</f>
        <v>0</v>
      </c>
      <c r="R3" s="26">
        <f>'Sch A'!$B$21</f>
        <v>0</v>
      </c>
      <c r="S3" s="26">
        <f>'Sch A'!$B$22</f>
        <v>0</v>
      </c>
    </row>
    <row r="4" spans="1:53" x14ac:dyDescent="0.3">
      <c r="C4" s="26"/>
      <c r="D4" s="26"/>
      <c r="E4" s="26"/>
      <c r="F4" s="26"/>
      <c r="G4" s="26"/>
      <c r="H4" s="26"/>
      <c r="I4" s="26"/>
      <c r="J4" s="26"/>
      <c r="K4" s="26"/>
      <c r="L4" s="26"/>
      <c r="M4" s="26"/>
      <c r="N4" s="26"/>
      <c r="O4" s="26"/>
      <c r="P4" s="26"/>
      <c r="Q4" s="26"/>
      <c r="R4" s="26"/>
      <c r="S4" s="26"/>
    </row>
    <row r="5" spans="1:53" x14ac:dyDescent="0.3">
      <c r="A5" s="1333" t="s">
        <v>1573</v>
      </c>
    </row>
    <row r="6" spans="1:53" ht="33" x14ac:dyDescent="0.3">
      <c r="A6" s="1334" t="s">
        <v>3</v>
      </c>
      <c r="B6" s="1330" t="s">
        <v>103</v>
      </c>
      <c r="C6" s="1330" t="s">
        <v>1574</v>
      </c>
      <c r="D6" s="1330" t="s">
        <v>1575</v>
      </c>
      <c r="E6" s="1330" t="s">
        <v>1576</v>
      </c>
      <c r="F6" s="1330" t="s">
        <v>1577</v>
      </c>
      <c r="G6" s="1330" t="s">
        <v>1578</v>
      </c>
      <c r="H6" s="1330" t="s">
        <v>1579</v>
      </c>
      <c r="I6" s="1330" t="s">
        <v>1580</v>
      </c>
      <c r="J6" s="1330" t="s">
        <v>1581</v>
      </c>
      <c r="K6" s="1330" t="s">
        <v>1582</v>
      </c>
      <c r="L6" s="1330" t="s">
        <v>1583</v>
      </c>
      <c r="M6" s="1330" t="s">
        <v>1584</v>
      </c>
      <c r="N6" s="1330" t="s">
        <v>1585</v>
      </c>
      <c r="O6" s="1330" t="s">
        <v>1586</v>
      </c>
      <c r="P6" s="1330" t="s">
        <v>1587</v>
      </c>
      <c r="Q6" s="1330" t="s">
        <v>1845</v>
      </c>
      <c r="R6" s="1330" t="s">
        <v>1588</v>
      </c>
      <c r="S6" s="1330" t="s">
        <v>1589</v>
      </c>
      <c r="T6" s="1330" t="s">
        <v>1590</v>
      </c>
      <c r="U6" s="1330" t="s">
        <v>1591</v>
      </c>
      <c r="V6" s="1330" t="s">
        <v>1592</v>
      </c>
      <c r="W6" s="1330" t="s">
        <v>1593</v>
      </c>
      <c r="X6" s="1330" t="s">
        <v>1594</v>
      </c>
      <c r="Y6" s="1330" t="s">
        <v>1595</v>
      </c>
      <c r="Z6" s="1330" t="s">
        <v>1596</v>
      </c>
      <c r="AA6" s="1330" t="s">
        <v>1597</v>
      </c>
      <c r="AB6" s="1330" t="s">
        <v>1598</v>
      </c>
      <c r="AC6" s="1330" t="s">
        <v>1599</v>
      </c>
      <c r="AD6" s="1330" t="s">
        <v>1600</v>
      </c>
      <c r="AE6" s="1330" t="s">
        <v>1601</v>
      </c>
      <c r="AF6" s="1330" t="s">
        <v>1602</v>
      </c>
      <c r="AG6" s="1330" t="s">
        <v>1603</v>
      </c>
      <c r="AH6" s="1330" t="s">
        <v>1604</v>
      </c>
      <c r="AI6" s="1330" t="s">
        <v>1605</v>
      </c>
      <c r="AJ6" s="1330" t="s">
        <v>1606</v>
      </c>
      <c r="AK6" s="1330" t="s">
        <v>1607</v>
      </c>
      <c r="AL6" s="1330" t="s">
        <v>1608</v>
      </c>
      <c r="AM6" s="1330" t="s">
        <v>1609</v>
      </c>
      <c r="AN6" s="1330" t="s">
        <v>1610</v>
      </c>
      <c r="AO6" s="1330" t="s">
        <v>1611</v>
      </c>
      <c r="AP6" s="1330" t="s">
        <v>1612</v>
      </c>
      <c r="AQ6" s="1330" t="s">
        <v>1613</v>
      </c>
      <c r="AR6" s="1330" t="s">
        <v>1614</v>
      </c>
      <c r="AS6" s="1330" t="s">
        <v>1615</v>
      </c>
      <c r="AT6" s="1330" t="s">
        <v>1616</v>
      </c>
      <c r="AU6" s="1330" t="s">
        <v>1617</v>
      </c>
      <c r="AV6" s="1330" t="s">
        <v>1618</v>
      </c>
      <c r="AW6" s="1330" t="s">
        <v>1619</v>
      </c>
      <c r="AX6" s="1330" t="s">
        <v>1620</v>
      </c>
      <c r="AY6" s="1330" t="s">
        <v>1621</v>
      </c>
      <c r="AZ6" s="1330" t="s">
        <v>1622</v>
      </c>
      <c r="BA6" s="1330" t="s">
        <v>1623</v>
      </c>
    </row>
    <row r="7" spans="1:53" x14ac:dyDescent="0.3">
      <c r="A7" s="1335">
        <f>+'Sch A'!$A$6</f>
        <v>0</v>
      </c>
      <c r="B7" s="25">
        <f>+'Sch A'!$D$10</f>
        <v>0</v>
      </c>
      <c r="C7" s="1331">
        <f>+'Sch B-3'!$C$10</f>
        <v>0</v>
      </c>
      <c r="D7" s="1331">
        <f>+'Sch B-3'!$C$11</f>
        <v>0</v>
      </c>
      <c r="E7" s="1331">
        <f>+'Sch B-3'!$C$12</f>
        <v>0</v>
      </c>
      <c r="F7" s="1331">
        <f>+'Sch B-3'!$C$13</f>
        <v>0</v>
      </c>
      <c r="G7" s="1331">
        <f>+'Sch B-3'!$C$14</f>
        <v>0</v>
      </c>
      <c r="H7" s="1331">
        <f>+'Sch B-3'!$C$15</f>
        <v>0</v>
      </c>
      <c r="I7" s="1331">
        <f>+'Sch B-3'!$C$16</f>
        <v>0</v>
      </c>
      <c r="J7" s="1331">
        <f>+'Sch B-3'!$C$17</f>
        <v>0</v>
      </c>
      <c r="K7" s="1331">
        <f>+'Sch B-3'!$C$18</f>
        <v>0</v>
      </c>
      <c r="L7" s="1331">
        <f>+'Sch B-3'!$C$19</f>
        <v>0</v>
      </c>
      <c r="M7" s="1331">
        <f>+'Sch B-3'!$C$20</f>
        <v>0</v>
      </c>
      <c r="N7" s="1331">
        <f>+'Sch B-3'!$C$21</f>
        <v>0</v>
      </c>
      <c r="O7" s="1331">
        <f>+'Sch B-3'!$C$22</f>
        <v>0</v>
      </c>
      <c r="P7" s="1331">
        <f>+'Sch B-3'!$C$23</f>
        <v>0</v>
      </c>
      <c r="Q7" s="1331">
        <f>+'Sch B-3'!$C$24</f>
        <v>0</v>
      </c>
      <c r="R7" s="1331">
        <f>+'Sch B-3'!$C$25</f>
        <v>0</v>
      </c>
      <c r="S7" s="1331">
        <f>+'Sch B-3'!$C$26</f>
        <v>0</v>
      </c>
      <c r="T7" s="1331">
        <f>+'Sch B-3'!$C$27</f>
        <v>0</v>
      </c>
      <c r="U7" s="1331">
        <f>+'Sch B-3'!$C$28</f>
        <v>0</v>
      </c>
      <c r="V7" s="1331">
        <f>+'Sch B-3'!$C$29</f>
        <v>0</v>
      </c>
      <c r="W7" s="1331">
        <f>+'Sch B-3'!$C$30</f>
        <v>0</v>
      </c>
      <c r="X7" s="1331">
        <f>+'Sch B-3'!$C$31</f>
        <v>0</v>
      </c>
      <c r="Y7" s="1331">
        <f>+'Sch B-3'!$C$32</f>
        <v>0</v>
      </c>
      <c r="Z7" s="1331">
        <f>+'Sch B-3'!$C$33</f>
        <v>0</v>
      </c>
      <c r="AA7" s="1331">
        <f>+'Sch B-3'!$C$34</f>
        <v>0</v>
      </c>
      <c r="AB7" s="1331">
        <f>+'Sch B-3'!$C$35</f>
        <v>0</v>
      </c>
      <c r="AC7" s="1331">
        <f>+'Sch B-3'!$C$36</f>
        <v>0</v>
      </c>
      <c r="AD7" s="1331">
        <f>+'Sch B-3'!$C$37</f>
        <v>0</v>
      </c>
      <c r="AE7" s="1331">
        <f>+'Sch B-3'!$C$38</f>
        <v>0</v>
      </c>
      <c r="AF7" s="1331">
        <f>+'Sch B-3'!$C$39</f>
        <v>0</v>
      </c>
      <c r="AG7" s="1331">
        <f>+'Sch B-3'!$C$40</f>
        <v>0</v>
      </c>
      <c r="AH7" s="1331">
        <f>+'Sch B-3'!$C$41</f>
        <v>0</v>
      </c>
      <c r="AI7" s="1331">
        <f>+'Sch B-3'!$C$42</f>
        <v>0</v>
      </c>
      <c r="AJ7" s="1331">
        <f>+'Sch B-3'!$C$43</f>
        <v>0</v>
      </c>
      <c r="AK7" s="1331">
        <f>+'Sch B-3'!$C$44</f>
        <v>0</v>
      </c>
      <c r="AL7" s="1331">
        <f>+'Sch B-3'!$C$45</f>
        <v>0</v>
      </c>
      <c r="AM7" s="1331">
        <f>+'Sch B-3'!$C$46</f>
        <v>0</v>
      </c>
      <c r="AN7" s="1331">
        <f>+'Sch B-3'!$C$47</f>
        <v>0</v>
      </c>
      <c r="AO7" s="1331">
        <f>+'Sch B-3'!$C$48</f>
        <v>0</v>
      </c>
      <c r="AP7" s="1331">
        <f>+'Sch B-3'!$C$49</f>
        <v>0</v>
      </c>
      <c r="AQ7" s="1331">
        <f>+'Sch B-3'!$C$50</f>
        <v>0</v>
      </c>
      <c r="AR7" s="1331">
        <f>+'Sch B-3'!$C$51</f>
        <v>0</v>
      </c>
      <c r="AS7" s="1331">
        <f>+'Sch B-3'!$C$52</f>
        <v>0</v>
      </c>
      <c r="AT7" s="1331">
        <f>+'Sch B-3'!$C$53</f>
        <v>0</v>
      </c>
      <c r="AU7" s="1331">
        <f>+'Sch B-3'!$C$54</f>
        <v>0</v>
      </c>
      <c r="AV7" s="1331">
        <f>+'Sch B-3'!$C$55</f>
        <v>0</v>
      </c>
      <c r="AW7" s="1331">
        <f>+'Sch B-3'!$C$56</f>
        <v>0</v>
      </c>
      <c r="AX7" s="1331">
        <f>+'Sch B-3'!$C$57</f>
        <v>0</v>
      </c>
      <c r="AY7" s="1331">
        <f>+'Sch B-3'!$C$58</f>
        <v>0</v>
      </c>
      <c r="AZ7" s="1331">
        <f>+'Sch B-3'!$C$59</f>
        <v>0</v>
      </c>
      <c r="BA7" s="1331">
        <f>+'Sch B-3'!$C$60</f>
        <v>0</v>
      </c>
    </row>
    <row r="8" spans="1:53" x14ac:dyDescent="0.3">
      <c r="A8" s="1333"/>
    </row>
    <row r="9" spans="1:53" x14ac:dyDescent="0.3">
      <c r="A9" s="1333" t="s">
        <v>1624</v>
      </c>
    </row>
    <row r="10" spans="1:53" ht="33" x14ac:dyDescent="0.3">
      <c r="A10" s="1334" t="s">
        <v>3</v>
      </c>
      <c r="B10" s="1330" t="s">
        <v>103</v>
      </c>
      <c r="C10" s="1330" t="s">
        <v>1625</v>
      </c>
      <c r="D10" s="1330" t="s">
        <v>1626</v>
      </c>
      <c r="E10" s="1330" t="s">
        <v>1627</v>
      </c>
      <c r="F10" s="1330" t="s">
        <v>1628</v>
      </c>
      <c r="G10" s="1330" t="s">
        <v>1629</v>
      </c>
      <c r="H10" s="1330" t="s">
        <v>1630</v>
      </c>
      <c r="I10" s="1330" t="s">
        <v>1631</v>
      </c>
      <c r="J10" s="1330" t="s">
        <v>1632</v>
      </c>
      <c r="K10" s="1330" t="s">
        <v>1633</v>
      </c>
      <c r="L10" s="1330" t="s">
        <v>1634</v>
      </c>
      <c r="M10" s="1330" t="s">
        <v>1635</v>
      </c>
      <c r="N10" s="1330" t="s">
        <v>1636</v>
      </c>
      <c r="O10" s="1330" t="s">
        <v>1637</v>
      </c>
      <c r="P10" s="1330" t="s">
        <v>1638</v>
      </c>
      <c r="Q10" s="1330" t="s">
        <v>1846</v>
      </c>
      <c r="R10" s="1330" t="s">
        <v>1639</v>
      </c>
      <c r="S10" s="1330" t="s">
        <v>1640</v>
      </c>
      <c r="T10" s="1330" t="s">
        <v>1641</v>
      </c>
      <c r="U10" s="1330" t="s">
        <v>1642</v>
      </c>
      <c r="V10" s="1330" t="s">
        <v>1643</v>
      </c>
      <c r="W10" s="1330" t="s">
        <v>1644</v>
      </c>
      <c r="X10" s="1330" t="s">
        <v>1645</v>
      </c>
      <c r="Y10" s="1330" t="s">
        <v>1646</v>
      </c>
      <c r="Z10" s="1330" t="s">
        <v>1647</v>
      </c>
      <c r="AA10" s="1330" t="s">
        <v>1648</v>
      </c>
      <c r="AB10" s="1330" t="s">
        <v>1649</v>
      </c>
      <c r="AC10" s="1330" t="s">
        <v>1650</v>
      </c>
      <c r="AD10" s="1330" t="s">
        <v>1651</v>
      </c>
      <c r="AE10" s="1330" t="s">
        <v>1652</v>
      </c>
      <c r="AF10" s="1330" t="s">
        <v>1653</v>
      </c>
      <c r="AG10" s="1330" t="s">
        <v>1654</v>
      </c>
      <c r="AH10" s="1330" t="s">
        <v>1655</v>
      </c>
      <c r="AI10" s="1330" t="s">
        <v>1656</v>
      </c>
      <c r="AJ10" s="1330" t="s">
        <v>1657</v>
      </c>
      <c r="AK10" s="1330" t="s">
        <v>1658</v>
      </c>
      <c r="AL10" s="1330" t="s">
        <v>1659</v>
      </c>
      <c r="AM10" s="1330" t="s">
        <v>1660</v>
      </c>
      <c r="AN10" s="1330" t="s">
        <v>1661</v>
      </c>
      <c r="AO10" s="1330" t="s">
        <v>1662</v>
      </c>
      <c r="AP10" s="1330" t="s">
        <v>1663</v>
      </c>
      <c r="AQ10" s="1330" t="s">
        <v>1664</v>
      </c>
      <c r="AR10" s="1330" t="s">
        <v>1665</v>
      </c>
      <c r="AS10" s="1330" t="s">
        <v>1666</v>
      </c>
      <c r="AT10" s="1330" t="s">
        <v>1667</v>
      </c>
      <c r="AU10" s="1330" t="s">
        <v>1668</v>
      </c>
      <c r="AV10" s="1330" t="s">
        <v>1669</v>
      </c>
      <c r="AW10" s="1330" t="s">
        <v>1670</v>
      </c>
      <c r="AX10" s="1330" t="s">
        <v>1671</v>
      </c>
      <c r="AY10" s="1330" t="s">
        <v>1672</v>
      </c>
      <c r="AZ10" s="1330" t="s">
        <v>1673</v>
      </c>
      <c r="BA10" s="1330" t="s">
        <v>1674</v>
      </c>
    </row>
    <row r="11" spans="1:53" x14ac:dyDescent="0.3">
      <c r="A11" s="1335">
        <f>+'Sch A'!$A$6</f>
        <v>0</v>
      </c>
      <c r="B11" s="25">
        <f>+'Sch A'!$D$10</f>
        <v>0</v>
      </c>
      <c r="C11" s="1331">
        <f>+'Sch B-3'!$D$10</f>
        <v>0</v>
      </c>
      <c r="D11" s="1331">
        <f>+'Sch B-3'!$D$11</f>
        <v>0</v>
      </c>
      <c r="E11" s="1331">
        <f>+'Sch B-3'!$D$12</f>
        <v>0</v>
      </c>
      <c r="F11" s="1331">
        <f>+'Sch B-3'!$D$13</f>
        <v>0</v>
      </c>
      <c r="G11" s="1331">
        <f>+'Sch B-3'!$D$14</f>
        <v>0</v>
      </c>
      <c r="H11" s="1331">
        <f>+'Sch B-3'!$D$15</f>
        <v>0</v>
      </c>
      <c r="I11" s="1331">
        <f>+'Sch B-3'!$D$16</f>
        <v>0</v>
      </c>
      <c r="J11" s="1331">
        <f>+'Sch B-3'!$D$17</f>
        <v>0</v>
      </c>
      <c r="K11" s="1331">
        <f>+'Sch B-3'!$D$18</f>
        <v>0</v>
      </c>
      <c r="L11" s="1331">
        <f>+'Sch B-3'!$D$19</f>
        <v>0</v>
      </c>
      <c r="M11" s="1331">
        <f>+'Sch B-3'!$D$20</f>
        <v>0</v>
      </c>
      <c r="N11" s="1331">
        <f>+'Sch B-3'!$D$21</f>
        <v>0</v>
      </c>
      <c r="O11" s="1331">
        <f>+'Sch B-3'!$D$22</f>
        <v>0</v>
      </c>
      <c r="P11" s="1331">
        <f>+'Sch B-3'!$D$23</f>
        <v>0</v>
      </c>
      <c r="Q11" s="1331">
        <f>+'Sch B-3'!$D$24</f>
        <v>0</v>
      </c>
      <c r="R11" s="1331">
        <f>+'Sch B-3'!$D$25</f>
        <v>0</v>
      </c>
      <c r="S11" s="1331">
        <f>+'Sch B-3'!$D$26</f>
        <v>0</v>
      </c>
      <c r="T11" s="1331">
        <f>+'Sch B-3'!$D$27</f>
        <v>0</v>
      </c>
      <c r="U11" s="1331">
        <f>+'Sch B-3'!$D$28</f>
        <v>0</v>
      </c>
      <c r="V11" s="1331">
        <f>+'Sch B-3'!$D$29</f>
        <v>0</v>
      </c>
      <c r="W11" s="1331">
        <f>+'Sch B-3'!$D$30</f>
        <v>0</v>
      </c>
      <c r="X11" s="1331">
        <f>+'Sch B-3'!$D$31</f>
        <v>0</v>
      </c>
      <c r="Y11" s="1331">
        <f>+'Sch B-3'!$D$32</f>
        <v>0</v>
      </c>
      <c r="Z11" s="1331">
        <f>+'Sch B-3'!$D$33</f>
        <v>0</v>
      </c>
      <c r="AA11" s="1331">
        <f>+'Sch B-3'!$D$34</f>
        <v>0</v>
      </c>
      <c r="AB11" s="1331">
        <f>+'Sch B-3'!$D$35</f>
        <v>0</v>
      </c>
      <c r="AC11" s="1331">
        <f>+'Sch B-3'!$D$36</f>
        <v>0</v>
      </c>
      <c r="AD11" s="1331">
        <f>+'Sch B-3'!$D$37</f>
        <v>0</v>
      </c>
      <c r="AE11" s="1331">
        <f>+'Sch B-3'!$D$38</f>
        <v>0</v>
      </c>
      <c r="AF11" s="1331">
        <f>+'Sch B-3'!$D$39</f>
        <v>0</v>
      </c>
      <c r="AG11" s="1331">
        <f>+'Sch B-3'!$D$40</f>
        <v>0</v>
      </c>
      <c r="AH11" s="1331">
        <f>+'Sch B-3'!$D$41</f>
        <v>0</v>
      </c>
      <c r="AI11" s="1331">
        <f>+'Sch B-3'!$D$42</f>
        <v>0</v>
      </c>
      <c r="AJ11" s="1331">
        <f>+'Sch B-3'!$D$43</f>
        <v>0</v>
      </c>
      <c r="AK11" s="1331">
        <f>+'Sch B-3'!$D$44</f>
        <v>0</v>
      </c>
      <c r="AL11" s="1331">
        <f>+'Sch B-3'!$D$45</f>
        <v>0</v>
      </c>
      <c r="AM11" s="1331">
        <f>+'Sch B-3'!$D$46</f>
        <v>0</v>
      </c>
      <c r="AN11" s="1331">
        <f>+'Sch B-3'!$D$47</f>
        <v>0</v>
      </c>
      <c r="AO11" s="1331">
        <f>+'Sch B-3'!$D$48</f>
        <v>0</v>
      </c>
      <c r="AP11" s="1331">
        <f>+'Sch B-3'!$D$49</f>
        <v>0</v>
      </c>
      <c r="AQ11" s="1331">
        <f>+'Sch B-3'!$D$50</f>
        <v>0</v>
      </c>
      <c r="AR11" s="1331">
        <f>+'Sch B-3'!$D$51</f>
        <v>0</v>
      </c>
      <c r="AS11" s="1331">
        <f>+'Sch B-3'!$D$52</f>
        <v>0</v>
      </c>
      <c r="AT11" s="1331">
        <f>+'Sch B-3'!$D$53</f>
        <v>0</v>
      </c>
      <c r="AU11" s="1331">
        <f>+'Sch B-3'!$D$54</f>
        <v>0</v>
      </c>
      <c r="AV11" s="1331">
        <f>+'Sch B-3'!$D$55</f>
        <v>0</v>
      </c>
      <c r="AW11" s="1331">
        <f>+'Sch B-3'!$D$56</f>
        <v>0</v>
      </c>
      <c r="AX11" s="1331">
        <f>+'Sch B-3'!$D$57</f>
        <v>0</v>
      </c>
      <c r="AY11" s="1331">
        <f>+'Sch B-3'!$D$58</f>
        <v>0</v>
      </c>
      <c r="AZ11" s="1331">
        <f>+'Sch B-3'!$D$59</f>
        <v>0</v>
      </c>
      <c r="BA11" s="1331">
        <f>+'Sch B-3'!$D$60</f>
        <v>0</v>
      </c>
    </row>
    <row r="12" spans="1:53" x14ac:dyDescent="0.3">
      <c r="A12" s="1333"/>
    </row>
    <row r="13" spans="1:53" x14ac:dyDescent="0.3">
      <c r="A13" s="1333" t="s">
        <v>1675</v>
      </c>
    </row>
    <row r="14" spans="1:53" ht="49.5" x14ac:dyDescent="0.3">
      <c r="A14" s="1334" t="s">
        <v>3</v>
      </c>
      <c r="B14" s="1330" t="s">
        <v>103</v>
      </c>
      <c r="C14" s="1330" t="s">
        <v>1676</v>
      </c>
      <c r="D14" s="1330" t="s">
        <v>1677</v>
      </c>
      <c r="E14" s="1330" t="s">
        <v>1678</v>
      </c>
      <c r="F14" s="1330" t="s">
        <v>1679</v>
      </c>
      <c r="G14" s="1330" t="s">
        <v>1680</v>
      </c>
      <c r="H14" s="1330" t="s">
        <v>1681</v>
      </c>
      <c r="I14" s="1330" t="s">
        <v>1682</v>
      </c>
      <c r="J14" s="1330" t="s">
        <v>1683</v>
      </c>
      <c r="K14" s="1330" t="s">
        <v>1684</v>
      </c>
      <c r="L14" s="1330" t="s">
        <v>1685</v>
      </c>
      <c r="M14" s="1330" t="s">
        <v>1686</v>
      </c>
      <c r="N14" s="1330" t="s">
        <v>1687</v>
      </c>
      <c r="O14" s="1330" t="s">
        <v>1688</v>
      </c>
      <c r="P14" s="1330" t="s">
        <v>1689</v>
      </c>
      <c r="Q14" s="1330" t="s">
        <v>1847</v>
      </c>
      <c r="R14" s="1330" t="s">
        <v>1690</v>
      </c>
      <c r="S14" s="1330" t="s">
        <v>1691</v>
      </c>
      <c r="T14" s="1330" t="s">
        <v>1692</v>
      </c>
      <c r="U14" s="1330" t="s">
        <v>1693</v>
      </c>
      <c r="V14" s="1330" t="s">
        <v>1694</v>
      </c>
      <c r="W14" s="1330" t="s">
        <v>1695</v>
      </c>
      <c r="X14" s="1330" t="s">
        <v>1696</v>
      </c>
      <c r="Y14" s="1330" t="s">
        <v>1697</v>
      </c>
      <c r="Z14" s="1330" t="s">
        <v>1698</v>
      </c>
      <c r="AA14" s="1330" t="s">
        <v>1699</v>
      </c>
      <c r="AB14" s="1330" t="s">
        <v>1700</v>
      </c>
      <c r="AC14" s="1330" t="s">
        <v>1701</v>
      </c>
      <c r="AD14" s="1330" t="s">
        <v>1702</v>
      </c>
      <c r="AE14" s="1330" t="s">
        <v>1703</v>
      </c>
      <c r="AF14" s="1330" t="s">
        <v>1704</v>
      </c>
      <c r="AG14" s="1330" t="s">
        <v>1705</v>
      </c>
      <c r="AH14" s="1330" t="s">
        <v>1706</v>
      </c>
      <c r="AI14" s="1330" t="s">
        <v>1707</v>
      </c>
      <c r="AJ14" s="1330" t="s">
        <v>1708</v>
      </c>
      <c r="AK14" s="1330" t="s">
        <v>1709</v>
      </c>
      <c r="AL14" s="1330" t="s">
        <v>1710</v>
      </c>
      <c r="AM14" s="1330" t="s">
        <v>1711</v>
      </c>
      <c r="AN14" s="1330" t="s">
        <v>1712</v>
      </c>
      <c r="AO14" s="1330" t="s">
        <v>1713</v>
      </c>
      <c r="AP14" s="1330" t="s">
        <v>1714</v>
      </c>
      <c r="AQ14" s="1330" t="s">
        <v>1715</v>
      </c>
      <c r="AR14" s="1330" t="s">
        <v>1716</v>
      </c>
      <c r="AS14" s="1330" t="s">
        <v>1717</v>
      </c>
      <c r="AT14" s="1330" t="s">
        <v>1718</v>
      </c>
      <c r="AU14" s="1330" t="s">
        <v>1719</v>
      </c>
      <c r="AV14" s="1330" t="s">
        <v>1720</v>
      </c>
      <c r="AW14" s="1330" t="s">
        <v>1721</v>
      </c>
      <c r="AX14" s="1330" t="s">
        <v>1722</v>
      </c>
      <c r="AY14" s="1330" t="s">
        <v>1723</v>
      </c>
      <c r="AZ14" s="1330" t="s">
        <v>1724</v>
      </c>
      <c r="BA14" s="1330" t="s">
        <v>1725</v>
      </c>
    </row>
    <row r="15" spans="1:53" x14ac:dyDescent="0.3">
      <c r="A15" s="1335">
        <f>+'Sch A'!$A$6</f>
        <v>0</v>
      </c>
      <c r="B15" s="25">
        <f>+'Sch A'!$D$10</f>
        <v>0</v>
      </c>
      <c r="C15" s="1331">
        <f>+'Sch B-3'!$E$10</f>
        <v>0</v>
      </c>
      <c r="D15" s="1331">
        <f>+'Sch B-3'!$E$11</f>
        <v>0</v>
      </c>
      <c r="E15" s="1331">
        <f>+'Sch B-3'!$E$12</f>
        <v>0</v>
      </c>
      <c r="F15" s="1331">
        <f>+'Sch B-3'!$E$13</f>
        <v>0</v>
      </c>
      <c r="G15" s="1331">
        <f>+'Sch B-3'!$E$14</f>
        <v>0</v>
      </c>
      <c r="H15" s="1331">
        <f>+'Sch B-3'!$E$15</f>
        <v>0</v>
      </c>
      <c r="I15" s="1331">
        <f>+'Sch B-3'!$E$16</f>
        <v>0</v>
      </c>
      <c r="J15" s="1331">
        <f>+'Sch B-3'!$E$17</f>
        <v>0</v>
      </c>
      <c r="K15" s="1331">
        <f>+'Sch B-3'!$E$18</f>
        <v>0</v>
      </c>
      <c r="L15" s="1331">
        <f>+'Sch B-3'!$E$19</f>
        <v>0</v>
      </c>
      <c r="M15" s="1331">
        <f>+'Sch B-3'!$E$20</f>
        <v>0</v>
      </c>
      <c r="N15" s="1331">
        <f>+'Sch B-3'!$E$21</f>
        <v>0</v>
      </c>
      <c r="O15" s="1331">
        <f>+'Sch B-3'!$E$22</f>
        <v>0</v>
      </c>
      <c r="P15" s="1331">
        <f>+'Sch B-3'!$E$23</f>
        <v>0</v>
      </c>
      <c r="Q15" s="1331">
        <f>+'Sch B-3'!$E$24</f>
        <v>0</v>
      </c>
      <c r="R15" s="1331">
        <f>+'Sch B-3'!$E$25</f>
        <v>0</v>
      </c>
      <c r="S15" s="1331">
        <f>+'Sch B-3'!$E$26</f>
        <v>0</v>
      </c>
      <c r="T15" s="1331">
        <f>+'Sch B-3'!$E$27</f>
        <v>0</v>
      </c>
      <c r="U15" s="1331">
        <f>+'Sch B-3'!$E$28</f>
        <v>0</v>
      </c>
      <c r="V15" s="1331">
        <f>+'Sch B-3'!$E$29</f>
        <v>0</v>
      </c>
      <c r="W15" s="1331">
        <f>+'Sch B-3'!$E$30</f>
        <v>0</v>
      </c>
      <c r="X15" s="1331">
        <f>+'Sch B-3'!$E$31</f>
        <v>0</v>
      </c>
      <c r="Y15" s="1331">
        <f>+'Sch B-3'!$E$32</f>
        <v>0</v>
      </c>
      <c r="Z15" s="1331">
        <f>+'Sch B-3'!$E$33</f>
        <v>0</v>
      </c>
      <c r="AA15" s="1331">
        <f>+'Sch B-3'!$E$34</f>
        <v>0</v>
      </c>
      <c r="AB15" s="1331">
        <f>+'Sch B-3'!$E$35</f>
        <v>0</v>
      </c>
      <c r="AC15" s="1331">
        <f>+'Sch B-3'!$E$36</f>
        <v>0</v>
      </c>
      <c r="AD15" s="1331">
        <f>+'Sch B-3'!$E$37</f>
        <v>0</v>
      </c>
      <c r="AE15" s="1331">
        <f>+'Sch B-3'!$E$38</f>
        <v>0</v>
      </c>
      <c r="AF15" s="1331">
        <f>+'Sch B-3'!$E$39</f>
        <v>0</v>
      </c>
      <c r="AG15" s="1331">
        <f>+'Sch B-3'!$E$40</f>
        <v>0</v>
      </c>
      <c r="AH15" s="1331">
        <f>+'Sch B-3'!$E$41</f>
        <v>0</v>
      </c>
      <c r="AI15" s="1331">
        <f>+'Sch B-3'!$E$42</f>
        <v>0</v>
      </c>
      <c r="AJ15" s="1331">
        <f>+'Sch B-3'!$E$43</f>
        <v>0</v>
      </c>
      <c r="AK15" s="1331">
        <f>+'Sch B-3'!$E$44</f>
        <v>0</v>
      </c>
      <c r="AL15" s="1331">
        <f>+'Sch B-3'!$E$45</f>
        <v>0</v>
      </c>
      <c r="AM15" s="1331">
        <f>+'Sch B-3'!$E$46</f>
        <v>0</v>
      </c>
      <c r="AN15" s="1331">
        <f>+'Sch B-3'!$E$47</f>
        <v>0</v>
      </c>
      <c r="AO15" s="1331">
        <f>+'Sch B-3'!$E$48</f>
        <v>0</v>
      </c>
      <c r="AP15" s="1331">
        <f>+'Sch B-3'!$E$49</f>
        <v>0</v>
      </c>
      <c r="AQ15" s="1331">
        <f>+'Sch B-3'!$E$50</f>
        <v>0</v>
      </c>
      <c r="AR15" s="1331">
        <f>+'Sch B-3'!$E$51</f>
        <v>0</v>
      </c>
      <c r="AS15" s="1331">
        <f>+'Sch B-3'!$E$52</f>
        <v>0</v>
      </c>
      <c r="AT15" s="1331">
        <f>+'Sch B-3'!$E$53</f>
        <v>0</v>
      </c>
      <c r="AU15" s="1331">
        <f>+'Sch B-3'!$E$54</f>
        <v>0</v>
      </c>
      <c r="AV15" s="1331">
        <f>+'Sch B-3'!$E$55</f>
        <v>0</v>
      </c>
      <c r="AW15" s="1331">
        <f>+'Sch B-3'!$E$56</f>
        <v>0</v>
      </c>
      <c r="AX15" s="1331">
        <f>+'Sch B-3'!$E$57</f>
        <v>0</v>
      </c>
      <c r="AY15" s="1331">
        <f>+'Sch B-3'!$E$58</f>
        <v>0</v>
      </c>
      <c r="AZ15" s="1331">
        <f>+'Sch B-3'!$E$59</f>
        <v>0</v>
      </c>
      <c r="BA15" s="1331">
        <f>+'Sch B-3'!$E$60</f>
        <v>0</v>
      </c>
    </row>
    <row r="16" spans="1:53" x14ac:dyDescent="0.3">
      <c r="A16" s="1333"/>
    </row>
    <row r="17" spans="1:53" x14ac:dyDescent="0.3">
      <c r="A17" s="1333" t="s">
        <v>1726</v>
      </c>
    </row>
    <row r="18" spans="1:53" ht="49.5" x14ac:dyDescent="0.3">
      <c r="A18" s="1334" t="s">
        <v>3</v>
      </c>
      <c r="B18" s="1330" t="s">
        <v>103</v>
      </c>
      <c r="C18" s="1330" t="s">
        <v>1727</v>
      </c>
      <c r="D18" s="1330" t="s">
        <v>1728</v>
      </c>
      <c r="E18" s="1330" t="s">
        <v>1729</v>
      </c>
      <c r="F18" s="1330" t="s">
        <v>1730</v>
      </c>
      <c r="G18" s="1330" t="s">
        <v>1731</v>
      </c>
      <c r="H18" s="1330" t="s">
        <v>1732</v>
      </c>
      <c r="I18" s="1330" t="s">
        <v>1733</v>
      </c>
      <c r="J18" s="1330" t="s">
        <v>1734</v>
      </c>
      <c r="K18" s="1330" t="s">
        <v>1735</v>
      </c>
      <c r="L18" s="1330" t="s">
        <v>1736</v>
      </c>
      <c r="M18" s="1330" t="s">
        <v>1737</v>
      </c>
      <c r="N18" s="1330" t="s">
        <v>1738</v>
      </c>
      <c r="O18" s="1330" t="s">
        <v>1739</v>
      </c>
      <c r="P18" s="1330" t="s">
        <v>1740</v>
      </c>
      <c r="Q18" s="1330" t="s">
        <v>1848</v>
      </c>
      <c r="R18" s="1330" t="s">
        <v>1741</v>
      </c>
      <c r="S18" s="1330" t="s">
        <v>1742</v>
      </c>
      <c r="T18" s="1330" t="s">
        <v>1743</v>
      </c>
      <c r="U18" s="1330" t="s">
        <v>1744</v>
      </c>
      <c r="V18" s="1330" t="s">
        <v>1745</v>
      </c>
      <c r="W18" s="1330" t="s">
        <v>1746</v>
      </c>
      <c r="X18" s="1330" t="s">
        <v>1747</v>
      </c>
      <c r="Y18" s="1330" t="s">
        <v>1748</v>
      </c>
      <c r="Z18" s="1330" t="s">
        <v>1749</v>
      </c>
      <c r="AA18" s="1330" t="s">
        <v>1750</v>
      </c>
      <c r="AB18" s="1330" t="s">
        <v>1751</v>
      </c>
      <c r="AC18" s="1330" t="s">
        <v>1752</v>
      </c>
      <c r="AD18" s="1330" t="s">
        <v>1753</v>
      </c>
      <c r="AE18" s="1330" t="s">
        <v>1754</v>
      </c>
      <c r="AF18" s="1330" t="s">
        <v>1755</v>
      </c>
      <c r="AG18" s="1330" t="s">
        <v>1756</v>
      </c>
      <c r="AH18" s="1330" t="s">
        <v>1757</v>
      </c>
      <c r="AI18" s="1330" t="s">
        <v>1758</v>
      </c>
      <c r="AJ18" s="1330" t="s">
        <v>1759</v>
      </c>
      <c r="AK18" s="1330" t="s">
        <v>1760</v>
      </c>
      <c r="AL18" s="1330" t="s">
        <v>1761</v>
      </c>
      <c r="AM18" s="1330" t="s">
        <v>1762</v>
      </c>
      <c r="AN18" s="1330" t="s">
        <v>1763</v>
      </c>
      <c r="AO18" s="1330" t="s">
        <v>1764</v>
      </c>
      <c r="AP18" s="1330" t="s">
        <v>1765</v>
      </c>
      <c r="AQ18" s="1330" t="s">
        <v>1766</v>
      </c>
      <c r="AR18" s="1330" t="s">
        <v>1767</v>
      </c>
      <c r="AS18" s="1330" t="s">
        <v>1768</v>
      </c>
      <c r="AT18" s="1330" t="s">
        <v>1769</v>
      </c>
      <c r="AU18" s="1330" t="s">
        <v>1770</v>
      </c>
      <c r="AV18" s="1330" t="s">
        <v>1771</v>
      </c>
      <c r="AW18" s="1330" t="s">
        <v>1772</v>
      </c>
      <c r="AX18" s="1330" t="s">
        <v>1773</v>
      </c>
      <c r="AY18" s="1330" t="s">
        <v>1774</v>
      </c>
      <c r="AZ18" s="1330" t="s">
        <v>1775</v>
      </c>
      <c r="BA18" s="1330" t="s">
        <v>1776</v>
      </c>
    </row>
    <row r="19" spans="1:53" x14ac:dyDescent="0.3">
      <c r="A19" s="1335">
        <f>+'Sch A'!$A$6</f>
        <v>0</v>
      </c>
      <c r="B19" s="25">
        <f>+'Sch A'!$D$10</f>
        <v>0</v>
      </c>
      <c r="C19" s="1331">
        <f>+'Sch B-3'!$F$10</f>
        <v>0</v>
      </c>
      <c r="D19" s="1331">
        <f>+'Sch B-3'!$F$11</f>
        <v>0</v>
      </c>
      <c r="E19" s="1331">
        <f>+'Sch B-3'!$F$12</f>
        <v>0</v>
      </c>
      <c r="F19" s="1331">
        <f>+'Sch B-3'!$F$13</f>
        <v>0</v>
      </c>
      <c r="G19" s="1331">
        <f>+'Sch B-3'!$F$14</f>
        <v>0</v>
      </c>
      <c r="H19" s="1331">
        <f>+'Sch B-3'!$F$15</f>
        <v>0</v>
      </c>
      <c r="I19" s="1331">
        <f>+'Sch B-3'!$F$16</f>
        <v>0</v>
      </c>
      <c r="J19" s="1331">
        <f>+'Sch B-3'!$F$17</f>
        <v>0</v>
      </c>
      <c r="K19" s="1331">
        <f>+'Sch B-3'!$F$18</f>
        <v>0</v>
      </c>
      <c r="L19" s="1331">
        <f>+'Sch B-3'!$F$19</f>
        <v>0</v>
      </c>
      <c r="M19" s="1331">
        <f>+'Sch B-3'!$F$20</f>
        <v>0</v>
      </c>
      <c r="N19" s="1331">
        <f>+'Sch B-3'!$F$21</f>
        <v>0</v>
      </c>
      <c r="O19" s="1331">
        <f>+'Sch B-3'!$F$22</f>
        <v>0</v>
      </c>
      <c r="P19" s="1331">
        <f>+'Sch B-3'!$F$23</f>
        <v>0</v>
      </c>
      <c r="Q19" s="1331">
        <f>+'Sch B-3'!$F$24</f>
        <v>0</v>
      </c>
      <c r="R19" s="1331">
        <f>+'Sch B-3'!$F$25</f>
        <v>0</v>
      </c>
      <c r="S19" s="1331">
        <f>+'Sch B-3'!$F$26</f>
        <v>0</v>
      </c>
      <c r="T19" s="1331">
        <f>+'Sch B-3'!$F$27</f>
        <v>0</v>
      </c>
      <c r="U19" s="1331">
        <f>+'Sch B-3'!$F$28</f>
        <v>0</v>
      </c>
      <c r="V19" s="1331">
        <f>+'Sch B-3'!$F$29</f>
        <v>0</v>
      </c>
      <c r="W19" s="1331">
        <f>+'Sch B-3'!$F$30</f>
        <v>0</v>
      </c>
      <c r="X19" s="1331">
        <f>+'Sch B-3'!$F$31</f>
        <v>0</v>
      </c>
      <c r="Y19" s="1331">
        <f>+'Sch B-3'!$F$32</f>
        <v>0</v>
      </c>
      <c r="Z19" s="1331">
        <f>+'Sch B-3'!$F$33</f>
        <v>0</v>
      </c>
      <c r="AA19" s="1331">
        <f>+'Sch B-3'!$F$34</f>
        <v>0</v>
      </c>
      <c r="AB19" s="1331">
        <f>+'Sch B-3'!$F$35</f>
        <v>0</v>
      </c>
      <c r="AC19" s="1331">
        <f>+'Sch B-3'!$F$36</f>
        <v>0</v>
      </c>
      <c r="AD19" s="1331">
        <f>+'Sch B-3'!$F$37</f>
        <v>0</v>
      </c>
      <c r="AE19" s="1331">
        <f>+'Sch B-3'!$F$38</f>
        <v>0</v>
      </c>
      <c r="AF19" s="1331">
        <f>+'Sch B-3'!$F$39</f>
        <v>0</v>
      </c>
      <c r="AG19" s="1331">
        <f>+'Sch B-3'!$F$40</f>
        <v>0</v>
      </c>
      <c r="AH19" s="1331">
        <f>+'Sch B-3'!$F$41</f>
        <v>0</v>
      </c>
      <c r="AI19" s="1331">
        <f>+'Sch B-3'!$F$42</f>
        <v>0</v>
      </c>
      <c r="AJ19" s="1331">
        <f>+'Sch B-3'!$F$43</f>
        <v>0</v>
      </c>
      <c r="AK19" s="1331">
        <f>+'Sch B-3'!$F$44</f>
        <v>0</v>
      </c>
      <c r="AL19" s="1331">
        <f>+'Sch B-3'!$F$45</f>
        <v>0</v>
      </c>
      <c r="AM19" s="1331">
        <f>+'Sch B-3'!$F$46</f>
        <v>0</v>
      </c>
      <c r="AN19" s="1331">
        <f>+'Sch B-3'!$F$47</f>
        <v>0</v>
      </c>
      <c r="AO19" s="1331">
        <f>+'Sch B-3'!$F$48</f>
        <v>0</v>
      </c>
      <c r="AP19" s="1331">
        <f>+'Sch B-3'!$F$49</f>
        <v>0</v>
      </c>
      <c r="AQ19" s="1331">
        <f>+'Sch B-3'!$F$50</f>
        <v>0</v>
      </c>
      <c r="AR19" s="1331">
        <f>+'Sch B-3'!$F$51</f>
        <v>0</v>
      </c>
      <c r="AS19" s="1331">
        <f>+'Sch B-3'!$F$52</f>
        <v>0</v>
      </c>
      <c r="AT19" s="1331">
        <f>+'Sch B-3'!$F$53</f>
        <v>0</v>
      </c>
      <c r="AU19" s="1331">
        <f>+'Sch B-3'!$F$54</f>
        <v>0</v>
      </c>
      <c r="AV19" s="1331">
        <f>+'Sch B-3'!$F$55</f>
        <v>0</v>
      </c>
      <c r="AW19" s="1331">
        <f>+'Sch B-3'!$F$56</f>
        <v>0</v>
      </c>
      <c r="AX19" s="1331">
        <f>+'Sch B-3'!$F$57</f>
        <v>0</v>
      </c>
      <c r="AY19" s="1331">
        <f>+'Sch B-3'!$F$58</f>
        <v>0</v>
      </c>
      <c r="AZ19" s="1331">
        <f>+'Sch B-3'!$F$59</f>
        <v>0</v>
      </c>
      <c r="BA19" s="1331">
        <f>+'Sch B-3'!$F$60</f>
        <v>0</v>
      </c>
    </row>
    <row r="20" spans="1:53" x14ac:dyDescent="0.3">
      <c r="A20" s="1333"/>
    </row>
    <row r="21" spans="1:53" x14ac:dyDescent="0.3">
      <c r="A21" s="1333" t="s">
        <v>1777</v>
      </c>
    </row>
    <row r="22" spans="1:53" ht="33" x14ac:dyDescent="0.3">
      <c r="A22" s="1334" t="s">
        <v>3</v>
      </c>
      <c r="B22" s="1330" t="s">
        <v>103</v>
      </c>
      <c r="C22" s="1330" t="s">
        <v>1778</v>
      </c>
      <c r="D22" s="1330" t="s">
        <v>1779</v>
      </c>
      <c r="E22" s="1330" t="s">
        <v>1780</v>
      </c>
      <c r="F22" s="1330" t="s">
        <v>510</v>
      </c>
      <c r="G22" s="1330" t="s">
        <v>511</v>
      </c>
    </row>
    <row r="23" spans="1:53" x14ac:dyDescent="0.3">
      <c r="A23" s="1335">
        <f>+'Sch A'!$A$6</f>
        <v>0</v>
      </c>
      <c r="B23" s="25">
        <f>+'Sch A'!$D$10</f>
        <v>0</v>
      </c>
      <c r="C23" s="1331">
        <f>+'Sch B-3'!$G$61</f>
        <v>0</v>
      </c>
      <c r="D23" s="1331">
        <f>+'Sch B-3'!$H$61</f>
        <v>0</v>
      </c>
      <c r="E23" s="1331">
        <f>+'Sch B-3'!$I$61</f>
        <v>0</v>
      </c>
      <c r="F23" s="1331">
        <f>+'Sch B-3'!$J$61</f>
        <v>0</v>
      </c>
      <c r="G23" s="1331">
        <f>+'Sch B-3'!$K$61</f>
        <v>0</v>
      </c>
    </row>
    <row r="24" spans="1:53" x14ac:dyDescent="0.3">
      <c r="C24" s="26"/>
      <c r="D24" s="26"/>
      <c r="E24" s="26"/>
      <c r="F24" s="26"/>
      <c r="G24" s="26"/>
      <c r="H24" s="26"/>
      <c r="I24" s="26"/>
      <c r="J24" s="26"/>
      <c r="K24" s="26"/>
      <c r="L24" s="26"/>
      <c r="M24" s="26"/>
      <c r="N24" s="26"/>
      <c r="O24" s="26"/>
      <c r="P24" s="26"/>
      <c r="Q24" s="26"/>
      <c r="R24" s="26"/>
      <c r="S24" s="26"/>
    </row>
    <row r="25" spans="1:53" x14ac:dyDescent="0.3">
      <c r="A25" s="25" t="s">
        <v>121</v>
      </c>
    </row>
    <row r="26" spans="1:53" ht="82.5" x14ac:dyDescent="0.3">
      <c r="A26" s="1330" t="s">
        <v>3</v>
      </c>
      <c r="B26" s="1330" t="s">
        <v>103</v>
      </c>
      <c r="C26" s="1330" t="s">
        <v>122</v>
      </c>
      <c r="D26" s="1330" t="s">
        <v>123</v>
      </c>
      <c r="E26" s="1330" t="s">
        <v>124</v>
      </c>
      <c r="F26" s="1330" t="s">
        <v>125</v>
      </c>
      <c r="G26" s="1330" t="s">
        <v>126</v>
      </c>
      <c r="H26" s="1330" t="s">
        <v>127</v>
      </c>
      <c r="I26" s="1330" t="s">
        <v>128</v>
      </c>
      <c r="J26" s="1330" t="s">
        <v>129</v>
      </c>
      <c r="K26" s="1330" t="s">
        <v>130</v>
      </c>
      <c r="L26" s="1330" t="s">
        <v>131</v>
      </c>
      <c r="M26" s="1330" t="s">
        <v>1877</v>
      </c>
      <c r="N26" s="1330" t="s">
        <v>132</v>
      </c>
      <c r="O26" s="1330" t="s">
        <v>133</v>
      </c>
      <c r="P26" s="1330" t="s">
        <v>134</v>
      </c>
      <c r="Q26" s="1330" t="s">
        <v>135</v>
      </c>
      <c r="R26" s="1330" t="s">
        <v>136</v>
      </c>
      <c r="S26" s="1330" t="s">
        <v>137</v>
      </c>
      <c r="T26" s="1330" t="s">
        <v>138</v>
      </c>
      <c r="U26" s="1330" t="s">
        <v>139</v>
      </c>
      <c r="V26" s="1330" t="s">
        <v>140</v>
      </c>
      <c r="W26" s="1330" t="s">
        <v>141</v>
      </c>
      <c r="X26" s="1330" t="s">
        <v>142</v>
      </c>
      <c r="Y26" s="1330" t="s">
        <v>143</v>
      </c>
      <c r="Z26" s="1330" t="s">
        <v>144</v>
      </c>
      <c r="AA26" s="1330" t="s">
        <v>145</v>
      </c>
      <c r="AB26" s="1330" t="s">
        <v>146</v>
      </c>
      <c r="AC26" s="1330" t="s">
        <v>147</v>
      </c>
      <c r="AD26" s="1330" t="s">
        <v>148</v>
      </c>
      <c r="AE26" s="1330" t="s">
        <v>149</v>
      </c>
      <c r="AF26" s="1330" t="s">
        <v>150</v>
      </c>
      <c r="AG26" s="1330" t="s">
        <v>151</v>
      </c>
      <c r="AH26" s="1330" t="s">
        <v>152</v>
      </c>
      <c r="AI26" s="1330" t="s">
        <v>153</v>
      </c>
      <c r="AJ26" s="1330" t="s">
        <v>154</v>
      </c>
      <c r="AK26" s="1330" t="s">
        <v>155</v>
      </c>
      <c r="AL26" s="1330" t="s">
        <v>156</v>
      </c>
      <c r="AM26" s="1330" t="s">
        <v>157</v>
      </c>
      <c r="AN26" s="1330" t="s">
        <v>158</v>
      </c>
      <c r="AO26" s="1330" t="s">
        <v>159</v>
      </c>
      <c r="AP26" s="1330" t="s">
        <v>160</v>
      </c>
      <c r="AQ26" s="1330" t="s">
        <v>161</v>
      </c>
      <c r="AR26" s="1330" t="s">
        <v>162</v>
      </c>
      <c r="AS26" s="1330" t="s">
        <v>163</v>
      </c>
      <c r="AT26" s="1330" t="s">
        <v>164</v>
      </c>
      <c r="AU26" s="1330" t="s">
        <v>165</v>
      </c>
      <c r="AV26" s="1330" t="s">
        <v>166</v>
      </c>
      <c r="AW26" s="1330" t="s">
        <v>167</v>
      </c>
      <c r="AX26" s="1330" t="s">
        <v>168</v>
      </c>
      <c r="AY26" s="1330" t="s">
        <v>169</v>
      </c>
      <c r="AZ26" s="1330" t="s">
        <v>170</v>
      </c>
      <c r="BA26" s="1330" t="s">
        <v>171</v>
      </c>
    </row>
    <row r="27" spans="1:53" x14ac:dyDescent="0.3">
      <c r="A27" s="25">
        <f>'Sch A'!$A$6</f>
        <v>0</v>
      </c>
      <c r="B27" s="25">
        <f>'Sch A'!$D$10</f>
        <v>0</v>
      </c>
      <c r="C27" s="26">
        <f>'Sch C-1'!$B$10</f>
        <v>0</v>
      </c>
      <c r="D27" s="26">
        <f>'Sch C-1'!$B$11</f>
        <v>0</v>
      </c>
      <c r="E27" s="26">
        <f>'Sch C-1'!$B$12</f>
        <v>0</v>
      </c>
      <c r="F27" s="26">
        <f>'Sch C-1'!$B$14</f>
        <v>0</v>
      </c>
      <c r="G27" s="26">
        <f>'Sch C-1'!$B$15</f>
        <v>0</v>
      </c>
      <c r="H27" s="26">
        <f>'Sch C-1'!$B$16</f>
        <v>0</v>
      </c>
      <c r="I27" s="26">
        <f>'Sch C-1'!$B$17</f>
        <v>0</v>
      </c>
      <c r="J27" s="26">
        <f>'Sch C-1'!$B$19</f>
        <v>0</v>
      </c>
      <c r="K27" s="26">
        <f>'Sch C-1'!$B$20</f>
        <v>0</v>
      </c>
      <c r="L27" s="26">
        <f>'Sch C-1'!$B$21</f>
        <v>0</v>
      </c>
      <c r="M27" s="26">
        <f>'Sch C-1'!$B$22</f>
        <v>0</v>
      </c>
      <c r="N27" s="26">
        <f>'Sch C-1'!$B$24</f>
        <v>0</v>
      </c>
      <c r="O27" s="26">
        <f>'Sch C-1'!$B$26</f>
        <v>0</v>
      </c>
      <c r="P27" s="26">
        <f>'Sch C-1'!$B$27</f>
        <v>0</v>
      </c>
      <c r="Q27" s="26">
        <f>'Sch C-1'!$B$28</f>
        <v>0</v>
      </c>
      <c r="R27" s="26">
        <f>'Sch C-1'!$B$30</f>
        <v>0</v>
      </c>
      <c r="S27" s="26">
        <f>'Sch C-1'!$B$31</f>
        <v>0</v>
      </c>
      <c r="T27" s="26">
        <f>'Sch C-1'!$B$32</f>
        <v>0</v>
      </c>
      <c r="U27" s="26">
        <f>'Sch C-1'!$B$34</f>
        <v>0</v>
      </c>
      <c r="V27" s="26">
        <f>'Sch C-1'!$B$35</f>
        <v>0</v>
      </c>
      <c r="W27" s="26">
        <f>'Sch C-1'!$B$36</f>
        <v>0</v>
      </c>
      <c r="X27" s="26">
        <f>'Sch C-1'!$B$39</f>
        <v>0</v>
      </c>
      <c r="Y27" s="26">
        <f>'Sch C-1'!$B$40</f>
        <v>0</v>
      </c>
      <c r="Z27" s="26">
        <f>'Sch C-1'!$B$41</f>
        <v>0</v>
      </c>
      <c r="AA27" s="26">
        <f>'Sch C-1'!$B$42</f>
        <v>0</v>
      </c>
      <c r="AB27" s="26">
        <f>'Sch C-1'!$B$44</f>
        <v>0</v>
      </c>
      <c r="AC27" s="26">
        <f>'Sch C-1'!$B$45</f>
        <v>0</v>
      </c>
      <c r="AD27" s="26">
        <f>'Sch C-1'!$B$46</f>
        <v>0</v>
      </c>
      <c r="AE27" s="26">
        <f>'Sch C-1'!$B$48</f>
        <v>0</v>
      </c>
      <c r="AF27" s="26">
        <f>'Sch C-1'!$B$50</f>
        <v>0</v>
      </c>
      <c r="AG27" s="26">
        <f>'Sch C-1'!$B$51</f>
        <v>0</v>
      </c>
      <c r="AH27" s="26">
        <f>'Sch C-1'!$B$52</f>
        <v>0</v>
      </c>
      <c r="AI27" s="26">
        <f>'Sch C-1'!$B$53</f>
        <v>0</v>
      </c>
      <c r="AJ27" s="26">
        <f>'Sch C-1'!$B$55</f>
        <v>0</v>
      </c>
      <c r="AK27" s="26">
        <f>'Sch C-1'!$B$56</f>
        <v>0</v>
      </c>
      <c r="AL27" s="26">
        <f>'Sch C-1'!$B$57</f>
        <v>0</v>
      </c>
      <c r="AM27" s="26">
        <f>'Sch C-1'!$B$59</f>
        <v>0</v>
      </c>
      <c r="AN27" s="26">
        <f>'Sch C-1'!$B$60</f>
        <v>0</v>
      </c>
      <c r="AO27" s="26">
        <f>'Sch C-1'!$B$61</f>
        <v>0</v>
      </c>
      <c r="AP27" s="26">
        <f>'Sch C-1'!$B$63</f>
        <v>0</v>
      </c>
      <c r="AQ27" s="26">
        <f>'Sch C-1'!$B$64</f>
        <v>0</v>
      </c>
      <c r="AR27" s="26">
        <f>'Sch C-1'!$B$65</f>
        <v>0</v>
      </c>
      <c r="AS27" s="26">
        <f>'Sch C-1'!$B$66</f>
        <v>0</v>
      </c>
      <c r="AT27" s="26">
        <f>'Sch C-1'!$B$70</f>
        <v>0</v>
      </c>
      <c r="AU27" s="26">
        <f>'Sch C-1'!$B$71</f>
        <v>0</v>
      </c>
      <c r="AV27" s="26">
        <f>'Sch C-1'!$B$73</f>
        <v>0</v>
      </c>
      <c r="AW27" s="26">
        <f>'Sch C-1'!$B$74</f>
        <v>0</v>
      </c>
      <c r="AX27" s="26">
        <f>'Sch C-1'!$B$76</f>
        <v>0</v>
      </c>
      <c r="AY27" s="26">
        <f>'Sch C-1'!$B$77</f>
        <v>0</v>
      </c>
      <c r="AZ27" s="26">
        <f>'Sch C-1'!$B$79</f>
        <v>0</v>
      </c>
      <c r="BA27" s="26">
        <f>'Sch C-1'!$B$80</f>
        <v>0</v>
      </c>
    </row>
    <row r="29" spans="1:53" x14ac:dyDescent="0.3">
      <c r="A29" s="25" t="s">
        <v>223</v>
      </c>
    </row>
    <row r="30" spans="1:53" ht="66" x14ac:dyDescent="0.3">
      <c r="A30" s="1330" t="s">
        <v>3</v>
      </c>
      <c r="B30" s="1330" t="s">
        <v>103</v>
      </c>
      <c r="C30" s="1330" t="s">
        <v>173</v>
      </c>
      <c r="D30" s="1330" t="s">
        <v>174</v>
      </c>
      <c r="E30" s="1330" t="s">
        <v>175</v>
      </c>
      <c r="F30" s="1330" t="s">
        <v>176</v>
      </c>
      <c r="G30" s="1330" t="s">
        <v>177</v>
      </c>
      <c r="H30" s="1330" t="s">
        <v>178</v>
      </c>
      <c r="I30" s="1330" t="s">
        <v>179</v>
      </c>
      <c r="J30" s="1330" t="s">
        <v>180</v>
      </c>
      <c r="K30" s="1330" t="s">
        <v>181</v>
      </c>
      <c r="L30" s="1330" t="s">
        <v>182</v>
      </c>
      <c r="M30" s="1330" t="s">
        <v>1878</v>
      </c>
      <c r="N30" s="1330" t="s">
        <v>183</v>
      </c>
      <c r="O30" s="1330" t="s">
        <v>184</v>
      </c>
      <c r="P30" s="1330" t="s">
        <v>185</v>
      </c>
      <c r="Q30" s="1330" t="s">
        <v>186</v>
      </c>
      <c r="R30" s="1330" t="s">
        <v>187</v>
      </c>
      <c r="S30" s="1330" t="s">
        <v>188</v>
      </c>
      <c r="T30" s="1330" t="s">
        <v>189</v>
      </c>
      <c r="U30" s="1330" t="s">
        <v>190</v>
      </c>
      <c r="V30" s="1330" t="s">
        <v>191</v>
      </c>
      <c r="W30" s="1330" t="s">
        <v>192</v>
      </c>
      <c r="X30" s="1330" t="s">
        <v>193</v>
      </c>
      <c r="Y30" s="1330" t="s">
        <v>194</v>
      </c>
      <c r="Z30" s="1330" t="s">
        <v>195</v>
      </c>
      <c r="AA30" s="1330" t="s">
        <v>196</v>
      </c>
      <c r="AB30" s="1330" t="s">
        <v>197</v>
      </c>
      <c r="AC30" s="1330" t="s">
        <v>198</v>
      </c>
      <c r="AD30" s="1330" t="s">
        <v>199</v>
      </c>
      <c r="AE30" s="1330" t="s">
        <v>200</v>
      </c>
      <c r="AF30" s="1330" t="s">
        <v>201</v>
      </c>
      <c r="AG30" s="1330" t="s">
        <v>202</v>
      </c>
      <c r="AH30" s="1330" t="s">
        <v>203</v>
      </c>
      <c r="AI30" s="1330" t="s">
        <v>204</v>
      </c>
      <c r="AJ30" s="1330" t="s">
        <v>205</v>
      </c>
      <c r="AK30" s="1330" t="s">
        <v>206</v>
      </c>
      <c r="AL30" s="1330" t="s">
        <v>207</v>
      </c>
      <c r="AM30" s="1330" t="s">
        <v>208</v>
      </c>
      <c r="AN30" s="1330" t="s">
        <v>209</v>
      </c>
      <c r="AO30" s="1330" t="s">
        <v>210</v>
      </c>
      <c r="AP30" s="1330" t="s">
        <v>211</v>
      </c>
      <c r="AQ30" s="1330" t="s">
        <v>212</v>
      </c>
      <c r="AR30" s="1330" t="s">
        <v>213</v>
      </c>
      <c r="AS30" s="1330" t="s">
        <v>214</v>
      </c>
      <c r="AT30" s="1330" t="s">
        <v>215</v>
      </c>
      <c r="AU30" s="1330" t="s">
        <v>216</v>
      </c>
      <c r="AV30" s="1330" t="s">
        <v>217</v>
      </c>
      <c r="AW30" s="1330" t="s">
        <v>218</v>
      </c>
      <c r="AX30" s="1330" t="s">
        <v>219</v>
      </c>
      <c r="AY30" s="1330" t="s">
        <v>220</v>
      </c>
      <c r="AZ30" s="1330" t="s">
        <v>221</v>
      </c>
      <c r="BA30" s="1330" t="s">
        <v>222</v>
      </c>
    </row>
    <row r="31" spans="1:53" x14ac:dyDescent="0.3">
      <c r="A31" s="25">
        <f>'Sch A'!$A$6</f>
        <v>0</v>
      </c>
      <c r="B31" s="25">
        <f>'Sch A'!$D$10</f>
        <v>0</v>
      </c>
      <c r="C31" s="26">
        <f>'Sch C-1'!$C$10</f>
        <v>0</v>
      </c>
      <c r="D31" s="26">
        <f>'Sch C-1'!$C$11</f>
        <v>0</v>
      </c>
      <c r="E31" s="26">
        <f>'Sch C-1'!$C$12</f>
        <v>0</v>
      </c>
      <c r="F31" s="26">
        <f>'Sch C-1'!$C$14</f>
        <v>0</v>
      </c>
      <c r="G31" s="26">
        <f>'Sch C-1'!$C$15</f>
        <v>0</v>
      </c>
      <c r="H31" s="26">
        <f>'Sch C-1'!$C$16</f>
        <v>0</v>
      </c>
      <c r="I31" s="26">
        <f>'Sch C-1'!$C$17</f>
        <v>0</v>
      </c>
      <c r="J31" s="26">
        <f>'Sch C-1'!$C$19</f>
        <v>0</v>
      </c>
      <c r="K31" s="26">
        <f>'Sch C-1'!$C$20</f>
        <v>0</v>
      </c>
      <c r="L31" s="26">
        <f>'Sch C-1'!$C$21</f>
        <v>0</v>
      </c>
      <c r="M31" s="26">
        <f>'Sch C-1'!$C$22</f>
        <v>0</v>
      </c>
      <c r="N31" s="26">
        <f>'Sch C-1'!$C$24</f>
        <v>0</v>
      </c>
      <c r="O31" s="26">
        <f>'Sch C-1'!$C$26</f>
        <v>0</v>
      </c>
      <c r="P31" s="26">
        <f>'Sch C-1'!$C$27</f>
        <v>0</v>
      </c>
      <c r="Q31" s="26">
        <f>'Sch C-1'!$C$28</f>
        <v>0</v>
      </c>
      <c r="R31" s="26">
        <f>'Sch C-1'!$C$30</f>
        <v>0</v>
      </c>
      <c r="S31" s="26">
        <f>'Sch C-1'!$C$31</f>
        <v>0</v>
      </c>
      <c r="T31" s="26">
        <f>'Sch C-1'!$C$32</f>
        <v>0</v>
      </c>
      <c r="U31" s="26">
        <f>'Sch C-1'!$C$34</f>
        <v>0</v>
      </c>
      <c r="V31" s="26">
        <f>'Sch C-1'!$C$35</f>
        <v>0</v>
      </c>
      <c r="W31" s="26">
        <f>'Sch C-1'!$C$36</f>
        <v>0</v>
      </c>
      <c r="X31" s="26">
        <f>'Sch C-1'!$C$39</f>
        <v>0</v>
      </c>
      <c r="Y31" s="26">
        <f>'Sch C-1'!$C$40</f>
        <v>0</v>
      </c>
      <c r="Z31" s="26">
        <f>'Sch C-1'!$C$41</f>
        <v>0</v>
      </c>
      <c r="AA31" s="26">
        <f>'Sch C-1'!$C$42</f>
        <v>0</v>
      </c>
      <c r="AB31" s="26">
        <f>'Sch C-1'!$C$44</f>
        <v>0</v>
      </c>
      <c r="AC31" s="26">
        <f>'Sch C-1'!$C$45</f>
        <v>0</v>
      </c>
      <c r="AD31" s="26">
        <f>'Sch C-1'!$C$46</f>
        <v>0</v>
      </c>
      <c r="AE31" s="26">
        <f>'Sch C-1'!$C$48</f>
        <v>0</v>
      </c>
      <c r="AF31" s="26">
        <f>'Sch C-1'!$C$50</f>
        <v>0</v>
      </c>
      <c r="AG31" s="26">
        <f>'Sch C-1'!$C$51</f>
        <v>0</v>
      </c>
      <c r="AH31" s="26">
        <f>'Sch C-1'!$C$52</f>
        <v>0</v>
      </c>
      <c r="AI31" s="26">
        <f>'Sch C-1'!$C$53</f>
        <v>0</v>
      </c>
      <c r="AJ31" s="26">
        <f>'Sch C-1'!$C$55</f>
        <v>0</v>
      </c>
      <c r="AK31" s="26">
        <f>'Sch C-1'!$C$56</f>
        <v>0</v>
      </c>
      <c r="AL31" s="26">
        <f>'Sch C-1'!$C$57</f>
        <v>0</v>
      </c>
      <c r="AM31" s="26">
        <f>'Sch C-1'!$C$59</f>
        <v>0</v>
      </c>
      <c r="AN31" s="26">
        <f>'Sch C-1'!$C$60</f>
        <v>0</v>
      </c>
      <c r="AO31" s="26">
        <f>'Sch C-1'!$C$61</f>
        <v>0</v>
      </c>
      <c r="AP31" s="26">
        <f>'Sch C-1'!$C$63</f>
        <v>0</v>
      </c>
      <c r="AQ31" s="26">
        <f>'Sch C-1'!$C$64</f>
        <v>0</v>
      </c>
      <c r="AR31" s="26">
        <f>'Sch C-1'!$C$65</f>
        <v>0</v>
      </c>
      <c r="AS31" s="26">
        <f>'Sch C-1'!$C$66</f>
        <v>0</v>
      </c>
      <c r="AT31" s="26">
        <f>'Sch C-1'!$C$70</f>
        <v>0</v>
      </c>
      <c r="AU31" s="26">
        <f>'Sch C-1'!$C$71</f>
        <v>0</v>
      </c>
      <c r="AV31" s="26">
        <f>'Sch C-1'!$C$73</f>
        <v>0</v>
      </c>
      <c r="AW31" s="26">
        <f>'Sch C-1'!$C$74</f>
        <v>0</v>
      </c>
      <c r="AX31" s="26">
        <f>'Sch C-1'!$C$76</f>
        <v>0</v>
      </c>
      <c r="AY31" s="26">
        <f>'Sch C-1'!$C$77</f>
        <v>0</v>
      </c>
      <c r="AZ31" s="26">
        <f>'Sch C-1'!$C$79</f>
        <v>0</v>
      </c>
      <c r="BA31" s="26">
        <f>'Sch C-1'!$C$80</f>
        <v>0</v>
      </c>
    </row>
    <row r="33" spans="1:53" x14ac:dyDescent="0.3">
      <c r="A33" s="25" t="s">
        <v>172</v>
      </c>
    </row>
    <row r="34" spans="1:53" ht="66" x14ac:dyDescent="0.3">
      <c r="A34" s="1330" t="s">
        <v>3</v>
      </c>
      <c r="B34" s="1330" t="s">
        <v>103</v>
      </c>
      <c r="C34" s="1330" t="s">
        <v>224</v>
      </c>
      <c r="D34" s="1330" t="s">
        <v>225</v>
      </c>
      <c r="E34" s="1330" t="s">
        <v>226</v>
      </c>
      <c r="F34" s="1330" t="s">
        <v>227</v>
      </c>
      <c r="G34" s="1330" t="s">
        <v>228</v>
      </c>
      <c r="H34" s="1330" t="s">
        <v>229</v>
      </c>
      <c r="I34" s="1330" t="s">
        <v>230</v>
      </c>
      <c r="J34" s="1330" t="s">
        <v>231</v>
      </c>
      <c r="K34" s="1330" t="s">
        <v>232</v>
      </c>
      <c r="L34" s="1330" t="s">
        <v>233</v>
      </c>
      <c r="M34" s="1330" t="s">
        <v>1879</v>
      </c>
      <c r="N34" s="1330" t="s">
        <v>234</v>
      </c>
      <c r="O34" s="1330" t="s">
        <v>235</v>
      </c>
      <c r="P34" s="1330" t="s">
        <v>236</v>
      </c>
      <c r="Q34" s="1330" t="s">
        <v>237</v>
      </c>
      <c r="R34" s="1330" t="s">
        <v>238</v>
      </c>
      <c r="S34" s="1330" t="s">
        <v>239</v>
      </c>
      <c r="T34" s="1330" t="s">
        <v>240</v>
      </c>
      <c r="U34" s="1330" t="s">
        <v>241</v>
      </c>
      <c r="V34" s="1330" t="s">
        <v>242</v>
      </c>
      <c r="W34" s="1330" t="s">
        <v>243</v>
      </c>
      <c r="X34" s="1330" t="s">
        <v>244</v>
      </c>
      <c r="Y34" s="1330" t="s">
        <v>245</v>
      </c>
      <c r="Z34" s="1330" t="s">
        <v>246</v>
      </c>
      <c r="AA34" s="1330" t="s">
        <v>247</v>
      </c>
      <c r="AB34" s="1330" t="s">
        <v>248</v>
      </c>
      <c r="AC34" s="1330" t="s">
        <v>249</v>
      </c>
      <c r="AD34" s="1330" t="s">
        <v>250</v>
      </c>
      <c r="AE34" s="1330" t="s">
        <v>251</v>
      </c>
      <c r="AF34" s="1330" t="s">
        <v>252</v>
      </c>
      <c r="AG34" s="1330" t="s">
        <v>253</v>
      </c>
      <c r="AH34" s="1330" t="s">
        <v>254</v>
      </c>
      <c r="AI34" s="1330" t="s">
        <v>255</v>
      </c>
      <c r="AJ34" s="1330" t="s">
        <v>256</v>
      </c>
      <c r="AK34" s="1330" t="s">
        <v>257</v>
      </c>
      <c r="AL34" s="1330" t="s">
        <v>258</v>
      </c>
      <c r="AM34" s="1330" t="s">
        <v>259</v>
      </c>
      <c r="AN34" s="1330" t="s">
        <v>260</v>
      </c>
      <c r="AO34" s="1330" t="s">
        <v>261</v>
      </c>
      <c r="AP34" s="1330" t="s">
        <v>262</v>
      </c>
      <c r="AQ34" s="1330" t="s">
        <v>263</v>
      </c>
      <c r="AR34" s="1330" t="s">
        <v>264</v>
      </c>
      <c r="AS34" s="1330" t="s">
        <v>265</v>
      </c>
      <c r="AT34" s="1330" t="s">
        <v>266</v>
      </c>
      <c r="AU34" s="1330" t="s">
        <v>267</v>
      </c>
      <c r="AV34" s="1330" t="s">
        <v>268</v>
      </c>
      <c r="AW34" s="1330" t="s">
        <v>269</v>
      </c>
      <c r="AX34" s="1330" t="s">
        <v>270</v>
      </c>
      <c r="AY34" s="1330" t="s">
        <v>271</v>
      </c>
      <c r="AZ34" s="1330" t="s">
        <v>272</v>
      </c>
      <c r="BA34" s="1330" t="s">
        <v>273</v>
      </c>
    </row>
    <row r="35" spans="1:53" x14ac:dyDescent="0.3">
      <c r="A35" s="25">
        <f>'Sch A'!$A$6</f>
        <v>0</v>
      </c>
      <c r="B35" s="25">
        <f>'Sch A'!$D$10</f>
        <v>0</v>
      </c>
      <c r="C35" s="26">
        <f>'Sch C-1'!$D$10</f>
        <v>0</v>
      </c>
      <c r="D35" s="26">
        <f>'Sch C-1'!$D$11</f>
        <v>0</v>
      </c>
      <c r="E35" s="26">
        <f>'Sch C-1'!$D$12</f>
        <v>0</v>
      </c>
      <c r="F35" s="26">
        <f>'Sch C-1'!$D$14</f>
        <v>0</v>
      </c>
      <c r="G35" s="26">
        <f>'Sch C-1'!$D$15</f>
        <v>0</v>
      </c>
      <c r="H35" s="26">
        <f>'Sch C-1'!$D$16</f>
        <v>0</v>
      </c>
      <c r="I35" s="26">
        <f>'Sch C-1'!$D$17</f>
        <v>0</v>
      </c>
      <c r="J35" s="26">
        <f>'Sch C-1'!$D$19</f>
        <v>0</v>
      </c>
      <c r="K35" s="26">
        <f>'Sch C-1'!$D$20</f>
        <v>0</v>
      </c>
      <c r="L35" s="26">
        <f>'Sch C-1'!$D$21</f>
        <v>0</v>
      </c>
      <c r="M35" s="26">
        <f>'Sch C-1'!$D$22</f>
        <v>0</v>
      </c>
      <c r="N35" s="26">
        <f>'Sch C-1'!$D$24</f>
        <v>0</v>
      </c>
      <c r="O35" s="26">
        <f>'Sch C-1'!$D$26</f>
        <v>0</v>
      </c>
      <c r="P35" s="26">
        <f>'Sch C-1'!$D$27</f>
        <v>0</v>
      </c>
      <c r="Q35" s="26">
        <f>'Sch C-1'!$D$28</f>
        <v>0</v>
      </c>
      <c r="R35" s="26">
        <f>'Sch C-1'!$D$30</f>
        <v>0</v>
      </c>
      <c r="S35" s="26">
        <f>'Sch C-1'!$D$31</f>
        <v>0</v>
      </c>
      <c r="T35" s="26">
        <f>'Sch C-1'!$D$32</f>
        <v>0</v>
      </c>
      <c r="U35" s="26">
        <f>'Sch C-1'!$D$34</f>
        <v>0</v>
      </c>
      <c r="V35" s="26">
        <f>'Sch C-1'!$D$35</f>
        <v>0</v>
      </c>
      <c r="W35" s="26">
        <f>'Sch C-1'!$D$36</f>
        <v>0</v>
      </c>
      <c r="X35" s="26">
        <f>'Sch C-1'!$D$39</f>
        <v>0</v>
      </c>
      <c r="Y35" s="26">
        <f>'Sch C-1'!$D$40</f>
        <v>0</v>
      </c>
      <c r="Z35" s="26">
        <f>'Sch C-1'!$D$41</f>
        <v>0</v>
      </c>
      <c r="AA35" s="26">
        <f>'Sch C-1'!$D$42</f>
        <v>0</v>
      </c>
      <c r="AB35" s="26">
        <f>'Sch C-1'!$D$44</f>
        <v>0</v>
      </c>
      <c r="AC35" s="26">
        <f>'Sch C-1'!$D$45</f>
        <v>0</v>
      </c>
      <c r="AD35" s="26">
        <f>'Sch C-1'!$D$46</f>
        <v>0</v>
      </c>
      <c r="AE35" s="26">
        <f>'Sch C-1'!$D$48</f>
        <v>0</v>
      </c>
      <c r="AF35" s="26">
        <f>'Sch C-1'!$D$50</f>
        <v>0</v>
      </c>
      <c r="AG35" s="26">
        <f>'Sch C-1'!$D$51</f>
        <v>0</v>
      </c>
      <c r="AH35" s="26">
        <f>'Sch C-1'!$D$52</f>
        <v>0</v>
      </c>
      <c r="AI35" s="26">
        <f>'Sch C-1'!$D$53</f>
        <v>0</v>
      </c>
      <c r="AJ35" s="26">
        <f>'Sch C-1'!$D$55</f>
        <v>0</v>
      </c>
      <c r="AK35" s="26">
        <f>'Sch C-1'!$D$56</f>
        <v>0</v>
      </c>
      <c r="AL35" s="26">
        <f>'Sch C-1'!$D$57</f>
        <v>0</v>
      </c>
      <c r="AM35" s="26">
        <f>'Sch C-1'!$D$59</f>
        <v>0</v>
      </c>
      <c r="AN35" s="26">
        <f>'Sch C-1'!$D$60</f>
        <v>0</v>
      </c>
      <c r="AO35" s="26">
        <f>'Sch C-1'!$D$61</f>
        <v>0</v>
      </c>
      <c r="AP35" s="26">
        <f>'Sch C-1'!$D$63</f>
        <v>0</v>
      </c>
      <c r="AQ35" s="26">
        <f>'Sch C-1'!$D$64</f>
        <v>0</v>
      </c>
      <c r="AR35" s="26">
        <f>'Sch C-1'!$D$65</f>
        <v>0</v>
      </c>
      <c r="AS35" s="26">
        <f>'Sch C-1'!$D$66</f>
        <v>0</v>
      </c>
      <c r="AT35" s="26">
        <f>'Sch C-1'!$D$70</f>
        <v>0</v>
      </c>
      <c r="AU35" s="26">
        <f>'Sch C-1'!$D$71</f>
        <v>0</v>
      </c>
      <c r="AV35" s="26">
        <f>'Sch C-1'!$D$73</f>
        <v>0</v>
      </c>
      <c r="AW35" s="26">
        <f>'Sch C-1'!$D$74</f>
        <v>0</v>
      </c>
      <c r="AX35" s="26">
        <f>'Sch C-1'!$D$76</f>
        <v>0</v>
      </c>
      <c r="AY35" s="26">
        <f>'Sch C-1'!$D$77</f>
        <v>0</v>
      </c>
      <c r="AZ35" s="26">
        <f>'Sch C-1'!$D$79</f>
        <v>0</v>
      </c>
      <c r="BA35" s="26">
        <f>'Sch C-1'!$D$80</f>
        <v>0</v>
      </c>
    </row>
    <row r="37" spans="1:53" x14ac:dyDescent="0.3">
      <c r="A37" s="25" t="s">
        <v>274</v>
      </c>
    </row>
    <row r="38" spans="1:53" ht="66" x14ac:dyDescent="0.3">
      <c r="A38" s="1330" t="s">
        <v>3</v>
      </c>
      <c r="B38" s="1330" t="s">
        <v>103</v>
      </c>
      <c r="C38" s="1330" t="s">
        <v>275</v>
      </c>
      <c r="D38" s="1330" t="s">
        <v>276</v>
      </c>
      <c r="E38" s="1330" t="s">
        <v>277</v>
      </c>
      <c r="F38" s="1330" t="s">
        <v>278</v>
      </c>
      <c r="G38" s="1330" t="s">
        <v>279</v>
      </c>
      <c r="H38" s="1330" t="s">
        <v>280</v>
      </c>
      <c r="I38" s="1330" t="s">
        <v>281</v>
      </c>
      <c r="J38" s="1330" t="s">
        <v>282</v>
      </c>
      <c r="K38" s="1330" t="s">
        <v>283</v>
      </c>
      <c r="L38" s="1330" t="s">
        <v>284</v>
      </c>
      <c r="M38" s="1330" t="s">
        <v>1880</v>
      </c>
      <c r="N38" s="1330" t="s">
        <v>285</v>
      </c>
      <c r="O38" s="1330" t="s">
        <v>286</v>
      </c>
      <c r="P38" s="1330" t="s">
        <v>287</v>
      </c>
      <c r="Q38" s="1330" t="s">
        <v>288</v>
      </c>
      <c r="R38" s="1330" t="s">
        <v>289</v>
      </c>
      <c r="S38" s="1330" t="s">
        <v>290</v>
      </c>
      <c r="T38" s="1330" t="s">
        <v>291</v>
      </c>
      <c r="U38" s="1330" t="s">
        <v>292</v>
      </c>
      <c r="V38" s="1330" t="s">
        <v>293</v>
      </c>
      <c r="W38" s="1330" t="s">
        <v>294</v>
      </c>
      <c r="X38" s="1330" t="s">
        <v>295</v>
      </c>
      <c r="Y38" s="1330" t="s">
        <v>296</v>
      </c>
      <c r="Z38" s="1330" t="s">
        <v>297</v>
      </c>
      <c r="AA38" s="1330" t="s">
        <v>298</v>
      </c>
      <c r="AB38" s="1330" t="s">
        <v>299</v>
      </c>
      <c r="AC38" s="1330" t="s">
        <v>300</v>
      </c>
      <c r="AD38" s="1330" t="s">
        <v>301</v>
      </c>
      <c r="AE38" s="1330" t="s">
        <v>302</v>
      </c>
      <c r="AF38" s="1330" t="s">
        <v>303</v>
      </c>
      <c r="AG38" s="1330" t="s">
        <v>304</v>
      </c>
      <c r="AH38" s="1330" t="s">
        <v>305</v>
      </c>
      <c r="AI38" s="1330" t="s">
        <v>306</v>
      </c>
      <c r="AJ38" s="1330" t="s">
        <v>307</v>
      </c>
      <c r="AK38" s="1330" t="s">
        <v>308</v>
      </c>
      <c r="AL38" s="1330" t="s">
        <v>309</v>
      </c>
      <c r="AM38" s="1330" t="s">
        <v>310</v>
      </c>
      <c r="AN38" s="1330" t="s">
        <v>311</v>
      </c>
      <c r="AO38" s="1330" t="s">
        <v>312</v>
      </c>
      <c r="AP38" s="1330" t="s">
        <v>313</v>
      </c>
      <c r="AQ38" s="1330" t="s">
        <v>314</v>
      </c>
      <c r="AR38" s="1330" t="s">
        <v>315</v>
      </c>
      <c r="AS38" s="1330" t="s">
        <v>316</v>
      </c>
      <c r="AT38" s="1330" t="s">
        <v>317</v>
      </c>
      <c r="AU38" s="1330" t="s">
        <v>318</v>
      </c>
      <c r="AV38" s="1330" t="s">
        <v>319</v>
      </c>
      <c r="AW38" s="1330" t="s">
        <v>320</v>
      </c>
      <c r="AX38" s="1330" t="s">
        <v>321</v>
      </c>
      <c r="AY38" s="1330" t="s">
        <v>322</v>
      </c>
      <c r="AZ38" s="1330" t="s">
        <v>323</v>
      </c>
      <c r="BA38" s="1330" t="s">
        <v>324</v>
      </c>
    </row>
    <row r="39" spans="1:53" x14ac:dyDescent="0.3">
      <c r="A39" s="25">
        <f>'Sch A'!$A$6</f>
        <v>0</v>
      </c>
      <c r="B39" s="25">
        <f>'Sch A'!$D$10</f>
        <v>0</v>
      </c>
      <c r="C39" s="26">
        <f>'Sch C-1'!$E$10</f>
        <v>0</v>
      </c>
      <c r="D39" s="26">
        <f>'Sch C-1'!$E$11</f>
        <v>0</v>
      </c>
      <c r="E39" s="26">
        <f>'Sch C-1'!$E$12</f>
        <v>0</v>
      </c>
      <c r="F39" s="26">
        <f>'Sch C-1'!$E$14</f>
        <v>0</v>
      </c>
      <c r="G39" s="26">
        <f>'Sch C-1'!$E$15</f>
        <v>0</v>
      </c>
      <c r="H39" s="26">
        <f>'Sch C-1'!$E$16</f>
        <v>0</v>
      </c>
      <c r="I39" s="26">
        <f>'Sch C-1'!$E$17</f>
        <v>0</v>
      </c>
      <c r="J39" s="26">
        <f>'Sch C-1'!$E$19</f>
        <v>0</v>
      </c>
      <c r="K39" s="26">
        <f>'Sch C-1'!$E$20</f>
        <v>0</v>
      </c>
      <c r="L39" s="26">
        <f>'Sch C-1'!$E$21</f>
        <v>0</v>
      </c>
      <c r="M39" s="26">
        <f>'Sch C-1'!$E$22</f>
        <v>0</v>
      </c>
      <c r="N39" s="26">
        <f>'Sch C-1'!$E$24</f>
        <v>0</v>
      </c>
      <c r="O39" s="26">
        <f>'Sch C-1'!$E$26</f>
        <v>0</v>
      </c>
      <c r="P39" s="26">
        <f>'Sch C-1'!$E$27</f>
        <v>0</v>
      </c>
      <c r="Q39" s="26">
        <f>'Sch C-1'!$E$28</f>
        <v>0</v>
      </c>
      <c r="R39" s="26">
        <f>'Sch C-1'!$E$30</f>
        <v>0</v>
      </c>
      <c r="S39" s="26">
        <f>'Sch C-1'!$E$31</f>
        <v>0</v>
      </c>
      <c r="T39" s="26">
        <f>'Sch C-1'!$E$32</f>
        <v>0</v>
      </c>
      <c r="U39" s="26">
        <f>'Sch C-1'!$E$34</f>
        <v>0</v>
      </c>
      <c r="V39" s="26">
        <f>'Sch C-1'!$E$35</f>
        <v>0</v>
      </c>
      <c r="W39" s="26">
        <f>'Sch C-1'!$E$36</f>
        <v>0</v>
      </c>
      <c r="X39" s="26">
        <f>'Sch C-1'!$E$39</f>
        <v>0</v>
      </c>
      <c r="Y39" s="26">
        <f>'Sch C-1'!$E$40</f>
        <v>0</v>
      </c>
      <c r="Z39" s="26">
        <f>'Sch C-1'!$E$41</f>
        <v>0</v>
      </c>
      <c r="AA39" s="26">
        <f>'Sch C-1'!$E$42</f>
        <v>0</v>
      </c>
      <c r="AB39" s="26">
        <f>'Sch C-1'!$E$44</f>
        <v>0</v>
      </c>
      <c r="AC39" s="26">
        <f>'Sch C-1'!$E$45</f>
        <v>0</v>
      </c>
      <c r="AD39" s="26">
        <f>'Sch C-1'!$E$46</f>
        <v>0</v>
      </c>
      <c r="AE39" s="26">
        <f>'Sch C-1'!$E$48</f>
        <v>0</v>
      </c>
      <c r="AF39" s="26">
        <f>'Sch C-1'!$E$50</f>
        <v>0</v>
      </c>
      <c r="AG39" s="26">
        <f>'Sch C-1'!$E$51</f>
        <v>0</v>
      </c>
      <c r="AH39" s="26">
        <f>'Sch C-1'!$E$52</f>
        <v>0</v>
      </c>
      <c r="AI39" s="26">
        <f>'Sch C-1'!$E$53</f>
        <v>0</v>
      </c>
      <c r="AJ39" s="26">
        <f>'Sch C-1'!$E$55</f>
        <v>0</v>
      </c>
      <c r="AK39" s="26">
        <f>'Sch C-1'!$E$56</f>
        <v>0</v>
      </c>
      <c r="AL39" s="26">
        <f>'Sch C-1'!$E$57</f>
        <v>0</v>
      </c>
      <c r="AM39" s="26">
        <f>'Sch C-1'!$E$59</f>
        <v>0</v>
      </c>
      <c r="AN39" s="26">
        <f>'Sch C-1'!$E$60</f>
        <v>0</v>
      </c>
      <c r="AO39" s="26">
        <f>'Sch C-1'!$E$61</f>
        <v>0</v>
      </c>
      <c r="AP39" s="26">
        <f>'Sch C-1'!$E$63</f>
        <v>0</v>
      </c>
      <c r="AQ39" s="26">
        <f>'Sch C-1'!$E$64</f>
        <v>0</v>
      </c>
      <c r="AR39" s="26">
        <f>'Sch C-1'!$E$65</f>
        <v>0</v>
      </c>
      <c r="AS39" s="26">
        <f>'Sch C-1'!$E$66</f>
        <v>0</v>
      </c>
      <c r="AT39" s="26">
        <f>'Sch C-1'!$E$70</f>
        <v>0</v>
      </c>
      <c r="AU39" s="26">
        <f>'Sch C-1'!$E$71</f>
        <v>0</v>
      </c>
      <c r="AV39" s="26">
        <f>'Sch C-1'!$E$73</f>
        <v>0</v>
      </c>
      <c r="AW39" s="26">
        <f>'Sch C-1'!$E$74</f>
        <v>0</v>
      </c>
      <c r="AX39" s="26">
        <f>'Sch C-1'!$E$76</f>
        <v>0</v>
      </c>
      <c r="AY39" s="26">
        <f>'Sch C-1'!$E$77</f>
        <v>0</v>
      </c>
      <c r="AZ39" s="26">
        <f>'Sch C-1'!$E$79</f>
        <v>0</v>
      </c>
      <c r="BA39" s="26">
        <f>'Sch C-1'!$E$80</f>
        <v>0</v>
      </c>
    </row>
    <row r="41" spans="1:53" x14ac:dyDescent="0.3">
      <c r="A41" s="25" t="s">
        <v>325</v>
      </c>
    </row>
    <row r="42" spans="1:53" ht="66" x14ac:dyDescent="0.3">
      <c r="A42" s="1330" t="s">
        <v>3</v>
      </c>
      <c r="B42" s="1330" t="s">
        <v>103</v>
      </c>
      <c r="C42" s="1330" t="s">
        <v>1789</v>
      </c>
      <c r="D42" s="1330" t="s">
        <v>1788</v>
      </c>
      <c r="E42" s="1330" t="s">
        <v>1790</v>
      </c>
      <c r="F42" s="1330" t="s">
        <v>1791</v>
      </c>
      <c r="G42" s="1330" t="s">
        <v>1792</v>
      </c>
      <c r="H42" s="1330" t="s">
        <v>1793</v>
      </c>
      <c r="I42" s="1330" t="s">
        <v>1794</v>
      </c>
      <c r="J42" s="1330" t="s">
        <v>1795</v>
      </c>
      <c r="K42" s="1330" t="s">
        <v>1796</v>
      </c>
      <c r="L42" s="1330" t="s">
        <v>1797</v>
      </c>
      <c r="M42" s="1330" t="s">
        <v>1881</v>
      </c>
      <c r="N42" s="1330" t="s">
        <v>1798</v>
      </c>
      <c r="O42" s="1330" t="s">
        <v>1799</v>
      </c>
      <c r="P42" s="1330" t="s">
        <v>1800</v>
      </c>
      <c r="Q42" s="1330" t="s">
        <v>1801</v>
      </c>
      <c r="R42" s="1330" t="s">
        <v>1802</v>
      </c>
      <c r="S42" s="1330" t="s">
        <v>1803</v>
      </c>
      <c r="T42" s="1330" t="s">
        <v>1804</v>
      </c>
      <c r="U42" s="1330" t="s">
        <v>1805</v>
      </c>
      <c r="V42" s="1330" t="s">
        <v>1806</v>
      </c>
      <c r="W42" s="1330" t="s">
        <v>1807</v>
      </c>
      <c r="X42" s="1330" t="s">
        <v>1808</v>
      </c>
      <c r="Y42" s="1330" t="s">
        <v>1809</v>
      </c>
      <c r="Z42" s="1330" t="s">
        <v>1810</v>
      </c>
      <c r="AA42" s="1330" t="s">
        <v>1811</v>
      </c>
      <c r="AB42" s="1330" t="s">
        <v>1812</v>
      </c>
      <c r="AC42" s="1330" t="s">
        <v>1813</v>
      </c>
      <c r="AD42" s="1330" t="s">
        <v>1814</v>
      </c>
      <c r="AE42" s="1330" t="s">
        <v>1815</v>
      </c>
      <c r="AF42" s="1330" t="s">
        <v>1816</v>
      </c>
      <c r="AG42" s="1330" t="s">
        <v>1817</v>
      </c>
      <c r="AH42" s="1330" t="s">
        <v>1818</v>
      </c>
      <c r="AI42" s="1330" t="s">
        <v>1819</v>
      </c>
      <c r="AJ42" s="1330" t="s">
        <v>1820</v>
      </c>
      <c r="AK42" s="1330" t="s">
        <v>1821</v>
      </c>
      <c r="AL42" s="1330" t="s">
        <v>1822</v>
      </c>
      <c r="AM42" s="1330" t="s">
        <v>1823</v>
      </c>
      <c r="AN42" s="1330" t="s">
        <v>1824</v>
      </c>
      <c r="AO42" s="1330" t="s">
        <v>1825</v>
      </c>
      <c r="AP42" s="1330" t="s">
        <v>1826</v>
      </c>
      <c r="AQ42" s="1330" t="s">
        <v>1827</v>
      </c>
      <c r="AR42" s="1330" t="s">
        <v>1828</v>
      </c>
      <c r="AS42" s="1330" t="s">
        <v>1829</v>
      </c>
      <c r="AT42" s="1330" t="s">
        <v>1781</v>
      </c>
      <c r="AU42" s="1330" t="s">
        <v>1782</v>
      </c>
      <c r="AV42" s="1330" t="s">
        <v>1783</v>
      </c>
      <c r="AW42" s="1330" t="s">
        <v>1784</v>
      </c>
      <c r="AX42" s="1330" t="s">
        <v>1785</v>
      </c>
      <c r="AY42" s="1330" t="s">
        <v>1786</v>
      </c>
      <c r="AZ42" s="1330" t="s">
        <v>1787</v>
      </c>
      <c r="BA42" s="1330" t="s">
        <v>741</v>
      </c>
    </row>
    <row r="43" spans="1:53" x14ac:dyDescent="0.3">
      <c r="A43" s="25">
        <f>'Sch A'!$A$6</f>
        <v>0</v>
      </c>
      <c r="B43" s="25">
        <f>'Sch A'!$D$10</f>
        <v>0</v>
      </c>
      <c r="C43" s="26" t="e">
        <f>'Sch C-1'!$H$10</f>
        <v>#N/A</v>
      </c>
      <c r="D43" s="26" t="e">
        <f>'Sch C-1'!$H$11</f>
        <v>#N/A</v>
      </c>
      <c r="E43" s="26" t="e">
        <f>'Sch C-1'!$H$12</f>
        <v>#N/A</v>
      </c>
      <c r="F43" s="26">
        <f>'Sch C-1'!$H$14</f>
        <v>0</v>
      </c>
      <c r="G43" s="26">
        <f>'Sch C-1'!$H$15</f>
        <v>0</v>
      </c>
      <c r="H43" s="26">
        <f>'Sch C-1'!$H$16</f>
        <v>0</v>
      </c>
      <c r="I43" s="26">
        <f>'Sch C-1'!$H$17</f>
        <v>0</v>
      </c>
      <c r="J43" s="26" t="e">
        <f>'Sch C-1'!$H$19</f>
        <v>#N/A</v>
      </c>
      <c r="K43" s="26" t="e">
        <f>'Sch C-1'!$H$20</f>
        <v>#N/A</v>
      </c>
      <c r="L43" s="26" t="e">
        <f>'Sch C-1'!$H$21</f>
        <v>#N/A</v>
      </c>
      <c r="M43" s="26" t="e">
        <f>'Sch C-1'!$H$22</f>
        <v>#N/A</v>
      </c>
      <c r="N43" s="26">
        <f>'Sch C-1'!$H$24</f>
        <v>0</v>
      </c>
      <c r="O43" s="26" t="e">
        <f>'Sch C-1'!$H$26</f>
        <v>#N/A</v>
      </c>
      <c r="P43" s="26" t="e">
        <f>'Sch C-1'!$H$27</f>
        <v>#N/A</v>
      </c>
      <c r="Q43" s="26" t="e">
        <f>'Sch C-1'!$H$28</f>
        <v>#N/A</v>
      </c>
      <c r="R43" s="26" t="e">
        <f>'Sch C-1'!$H$30</f>
        <v>#N/A</v>
      </c>
      <c r="S43" s="26" t="e">
        <f>'Sch C-1'!$H$31</f>
        <v>#N/A</v>
      </c>
      <c r="T43" s="26" t="e">
        <f>'Sch C-1'!$H$32</f>
        <v>#N/A</v>
      </c>
      <c r="U43" s="26" t="e">
        <f>'Sch C-1'!$H$34</f>
        <v>#N/A</v>
      </c>
      <c r="V43" s="26" t="e">
        <f>'Sch C-1'!$H$35</f>
        <v>#N/A</v>
      </c>
      <c r="W43" s="26" t="e">
        <f>'Sch C-1'!$H$36</f>
        <v>#N/A</v>
      </c>
      <c r="X43" s="26">
        <f>'Sch C-1'!$H$39</f>
        <v>0</v>
      </c>
      <c r="Y43" s="26">
        <f>'Sch C-1'!$H$40</f>
        <v>0</v>
      </c>
      <c r="Z43" s="26">
        <f>'Sch C-1'!$H$41</f>
        <v>0</v>
      </c>
      <c r="AA43" s="26">
        <f>'Sch C-1'!$H$42</f>
        <v>0</v>
      </c>
      <c r="AB43" s="26" t="e">
        <f>'Sch C-1'!$H$44</f>
        <v>#N/A</v>
      </c>
      <c r="AC43" s="26" t="e">
        <f>'Sch C-1'!$H$45</f>
        <v>#N/A</v>
      </c>
      <c r="AD43" s="26" t="e">
        <f>'Sch C-1'!$H$46</f>
        <v>#N/A</v>
      </c>
      <c r="AE43" s="26" t="e">
        <f>'Sch C-1'!$H$48</f>
        <v>#N/A</v>
      </c>
      <c r="AF43" s="26" t="e">
        <f>'Sch C-1'!$H$50</f>
        <v>#N/A</v>
      </c>
      <c r="AG43" s="26" t="e">
        <f>'Sch C-1'!$H$51</f>
        <v>#N/A</v>
      </c>
      <c r="AH43" s="26" t="e">
        <f>'Sch C-1'!$H$52</f>
        <v>#N/A</v>
      </c>
      <c r="AI43" s="26" t="e">
        <f>'Sch C-1'!$H$53</f>
        <v>#N/A</v>
      </c>
      <c r="AJ43" s="26" t="e">
        <f>'Sch C-1'!$H$55</f>
        <v>#N/A</v>
      </c>
      <c r="AK43" s="26" t="e">
        <f>'Sch C-1'!$H$56</f>
        <v>#N/A</v>
      </c>
      <c r="AL43" s="26" t="e">
        <f>'Sch C-1'!$H$57</f>
        <v>#N/A</v>
      </c>
      <c r="AM43" s="26" t="e">
        <f>'Sch C-1'!$H$59</f>
        <v>#N/A</v>
      </c>
      <c r="AN43" s="26" t="e">
        <f>'Sch C-1'!$H$60</f>
        <v>#N/A</v>
      </c>
      <c r="AO43" s="26" t="e">
        <f>'Sch C-1'!$H$61</f>
        <v>#N/A</v>
      </c>
      <c r="AP43" s="26" t="e">
        <f>'Sch C-1'!$H$63</f>
        <v>#N/A</v>
      </c>
      <c r="AQ43" s="26" t="e">
        <f>'Sch C-1'!$H$64</f>
        <v>#N/A</v>
      </c>
      <c r="AR43" s="26" t="e">
        <f>'Sch C-1'!$H$65</f>
        <v>#N/A</v>
      </c>
      <c r="AS43" s="26">
        <f>'Sch C-1'!$H$66</f>
        <v>0</v>
      </c>
      <c r="AT43" s="26" t="e">
        <f>'Sch C-1'!$H$70</f>
        <v>#N/A</v>
      </c>
      <c r="AU43" s="26" t="e">
        <f>'Sch C-1'!$H$71</f>
        <v>#N/A</v>
      </c>
      <c r="AV43" s="26" t="e">
        <f>'Sch C-1'!$H$73</f>
        <v>#N/A</v>
      </c>
      <c r="AW43" s="26" t="e">
        <f>'Sch C-1'!$H$74</f>
        <v>#N/A</v>
      </c>
      <c r="AX43" s="26" t="e">
        <f>'Sch C-1'!$H$76</f>
        <v>#N/A</v>
      </c>
      <c r="AY43" s="26" t="e">
        <f>'Sch C-1'!$H$77</f>
        <v>#N/A</v>
      </c>
      <c r="AZ43" s="26" t="e">
        <f>'Sch C-1'!$H$79</f>
        <v>#N/A</v>
      </c>
      <c r="BA43" s="26" t="e">
        <f>'Sch C-1'!$H$80</f>
        <v>#N/A</v>
      </c>
    </row>
    <row r="44" spans="1:53" x14ac:dyDescent="0.3">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row>
    <row r="45" spans="1:53" x14ac:dyDescent="0.3">
      <c r="A45" s="25" t="s">
        <v>326</v>
      </c>
    </row>
    <row r="46" spans="1:53" ht="49.5" x14ac:dyDescent="0.3">
      <c r="A46" s="1330" t="s">
        <v>3</v>
      </c>
      <c r="B46" s="1330" t="s">
        <v>103</v>
      </c>
      <c r="C46" s="1330" t="s">
        <v>327</v>
      </c>
      <c r="D46" s="1330" t="s">
        <v>328</v>
      </c>
      <c r="E46" s="1330" t="s">
        <v>329</v>
      </c>
      <c r="F46" s="1330" t="s">
        <v>330</v>
      </c>
      <c r="G46" s="1330" t="s">
        <v>331</v>
      </c>
      <c r="H46" s="1330" t="s">
        <v>332</v>
      </c>
      <c r="I46" s="1330" t="s">
        <v>333</v>
      </c>
      <c r="J46" s="1330" t="s">
        <v>334</v>
      </c>
      <c r="K46" s="1330" t="s">
        <v>335</v>
      </c>
      <c r="L46" s="1330" t="s">
        <v>336</v>
      </c>
      <c r="M46" s="1330"/>
      <c r="N46" s="1330"/>
      <c r="O46" s="1330"/>
      <c r="P46" s="1330"/>
      <c r="Q46" s="1330"/>
      <c r="R46" s="1330"/>
    </row>
    <row r="47" spans="1:53" x14ac:dyDescent="0.3">
      <c r="A47" s="25">
        <f>'Sch A'!$A$6</f>
        <v>0</v>
      </c>
      <c r="B47" s="25">
        <f>'Sch A'!$D$10</f>
        <v>0</v>
      </c>
      <c r="C47" s="26">
        <f>'Sch C-2a'!$C$18</f>
        <v>0</v>
      </c>
      <c r="D47" s="26">
        <f>'Sch C-2a'!$C$19</f>
        <v>0</v>
      </c>
      <c r="E47" s="26">
        <f>'Sch C-2a'!$C$20</f>
        <v>0</v>
      </c>
      <c r="F47" s="26">
        <f>'Sch C-2a'!$C$21</f>
        <v>0</v>
      </c>
      <c r="G47" s="26">
        <f>'Sch C-2a'!$B$22</f>
        <v>0</v>
      </c>
      <c r="H47" s="26">
        <f>'Sch C-2a'!$C$22</f>
        <v>0</v>
      </c>
      <c r="I47" s="26">
        <f>'Sch C-2a'!$D$22</f>
        <v>0</v>
      </c>
      <c r="J47" s="26">
        <f>'Sch C-2a'!$E$22</f>
        <v>0</v>
      </c>
      <c r="K47" s="26">
        <f>'Sch C-2a'!$F$22</f>
        <v>0</v>
      </c>
      <c r="L47" s="26">
        <f>'Sch C-2a'!$G$22</f>
        <v>0</v>
      </c>
      <c r="M47" s="26"/>
      <c r="N47" s="26"/>
      <c r="O47" s="26"/>
      <c r="P47" s="26"/>
      <c r="Q47" s="26"/>
      <c r="R47" s="26"/>
    </row>
    <row r="49" spans="1:62" x14ac:dyDescent="0.3">
      <c r="A49" s="25" t="s">
        <v>337</v>
      </c>
    </row>
    <row r="50" spans="1:62" ht="33" x14ac:dyDescent="0.3">
      <c r="A50" s="1330" t="s">
        <v>3</v>
      </c>
      <c r="B50" s="1330" t="s">
        <v>103</v>
      </c>
      <c r="C50" s="1330" t="s">
        <v>1882</v>
      </c>
      <c r="D50" s="1330" t="s">
        <v>338</v>
      </c>
      <c r="E50" s="1330" t="s">
        <v>1916</v>
      </c>
      <c r="F50" s="1330" t="s">
        <v>1917</v>
      </c>
      <c r="G50" s="1330" t="s">
        <v>1918</v>
      </c>
      <c r="H50" s="1330" t="s">
        <v>1919</v>
      </c>
      <c r="I50" s="1330" t="s">
        <v>1920</v>
      </c>
      <c r="J50" s="1330" t="s">
        <v>1921</v>
      </c>
      <c r="K50" s="1330" t="s">
        <v>1922</v>
      </c>
      <c r="L50" s="1330" t="s">
        <v>1923</v>
      </c>
      <c r="M50" s="1330" t="s">
        <v>1924</v>
      </c>
      <c r="N50" s="1330" t="s">
        <v>339</v>
      </c>
      <c r="O50" s="1330" t="s">
        <v>1925</v>
      </c>
      <c r="P50" s="1330" t="s">
        <v>1926</v>
      </c>
      <c r="Q50" s="1330" t="s">
        <v>1927</v>
      </c>
      <c r="R50" s="1330" t="s">
        <v>1883</v>
      </c>
      <c r="S50" s="1330" t="s">
        <v>340</v>
      </c>
      <c r="T50" s="1330" t="s">
        <v>1928</v>
      </c>
      <c r="U50" s="1330" t="s">
        <v>1929</v>
      </c>
      <c r="V50" s="1330" t="s">
        <v>1930</v>
      </c>
      <c r="W50" s="1330" t="s">
        <v>1931</v>
      </c>
      <c r="X50" s="1330" t="s">
        <v>1932</v>
      </c>
      <c r="Y50" s="1330" t="s">
        <v>1933</v>
      </c>
      <c r="Z50" s="1330" t="s">
        <v>1934</v>
      </c>
      <c r="AA50" s="1330" t="s">
        <v>1935</v>
      </c>
      <c r="AB50" s="1330" t="s">
        <v>1936</v>
      </c>
      <c r="AC50" s="1330" t="s">
        <v>341</v>
      </c>
      <c r="AD50" s="1330" t="s">
        <v>1937</v>
      </c>
      <c r="AE50" s="1330" t="s">
        <v>1938</v>
      </c>
      <c r="AF50" s="1330" t="s">
        <v>1939</v>
      </c>
      <c r="AG50" s="1330" t="s">
        <v>1884</v>
      </c>
      <c r="AH50" s="1330" t="s">
        <v>342</v>
      </c>
      <c r="AI50" s="1330" t="s">
        <v>1940</v>
      </c>
      <c r="AJ50" s="1330" t="s">
        <v>1941</v>
      </c>
      <c r="AK50" s="1330" t="s">
        <v>1942</v>
      </c>
      <c r="AL50" s="1330" t="s">
        <v>1943</v>
      </c>
      <c r="AM50" s="1330" t="s">
        <v>1944</v>
      </c>
      <c r="AN50" s="1330" t="s">
        <v>1945</v>
      </c>
      <c r="AO50" s="1330" t="s">
        <v>1946</v>
      </c>
      <c r="AP50" s="1330" t="s">
        <v>1947</v>
      </c>
      <c r="AQ50" s="1330" t="s">
        <v>1948</v>
      </c>
      <c r="AR50" s="1330" t="s">
        <v>343</v>
      </c>
      <c r="AS50" s="1330" t="s">
        <v>1949</v>
      </c>
      <c r="AT50" s="1330" t="s">
        <v>1950</v>
      </c>
      <c r="AU50" s="1330" t="s">
        <v>1951</v>
      </c>
      <c r="AV50" s="1330" t="s">
        <v>1885</v>
      </c>
      <c r="AW50" s="1330" t="s">
        <v>344</v>
      </c>
      <c r="AX50" s="1330" t="s">
        <v>1952</v>
      </c>
      <c r="AY50" s="1330" t="s">
        <v>1953</v>
      </c>
      <c r="AZ50" s="1330" t="s">
        <v>1954</v>
      </c>
      <c r="BA50" s="1330" t="s">
        <v>1955</v>
      </c>
      <c r="BB50" s="1330" t="s">
        <v>1956</v>
      </c>
      <c r="BC50" s="1330" t="s">
        <v>1957</v>
      </c>
      <c r="BD50" s="1330" t="s">
        <v>1958</v>
      </c>
      <c r="BE50" s="1330" t="s">
        <v>1959</v>
      </c>
      <c r="BF50" s="1330" t="s">
        <v>1960</v>
      </c>
      <c r="BG50" s="1330" t="s">
        <v>345</v>
      </c>
      <c r="BH50" s="1330" t="s">
        <v>1961</v>
      </c>
      <c r="BI50" s="1330" t="s">
        <v>1962</v>
      </c>
      <c r="BJ50" s="1330" t="s">
        <v>1963</v>
      </c>
    </row>
    <row r="51" spans="1:62" x14ac:dyDescent="0.3">
      <c r="A51" s="25">
        <f>'Sch A'!$A$6</f>
        <v>0</v>
      </c>
      <c r="B51" s="25">
        <f>'Sch A'!$D$10</f>
        <v>0</v>
      </c>
      <c r="C51" s="25">
        <f>'Sch D-5'!$F$8</f>
        <v>0</v>
      </c>
      <c r="D51" s="26">
        <f>'Sch D-5'!$F$10</f>
        <v>0</v>
      </c>
      <c r="E51" s="26">
        <f>'Sch D-5'!$F$13</f>
        <v>0</v>
      </c>
      <c r="F51" s="26">
        <f>'Sch D-5'!$F$14</f>
        <v>0</v>
      </c>
      <c r="G51" s="26">
        <f>'Sch D-5'!$F$15</f>
        <v>0</v>
      </c>
      <c r="H51" s="26">
        <f>'Sch D-5'!$F$16</f>
        <v>0</v>
      </c>
      <c r="I51" s="26">
        <f>'Sch D-5'!$F$17</f>
        <v>0</v>
      </c>
      <c r="J51" s="26">
        <f>'Sch D-5'!$F$18</f>
        <v>0</v>
      </c>
      <c r="K51" s="26">
        <f>'Sch D-5'!$F$19</f>
        <v>0</v>
      </c>
      <c r="L51" s="26">
        <f>'Sch D-5'!$F$20</f>
        <v>0</v>
      </c>
      <c r="M51" s="26">
        <f>'Sch D-5'!$F$21</f>
        <v>0</v>
      </c>
      <c r="N51" s="26">
        <f>'Sch D-5'!$F$22</f>
        <v>0</v>
      </c>
      <c r="O51" s="26">
        <f>'Sch D-5'!$F$24</f>
        <v>0</v>
      </c>
      <c r="P51" s="26">
        <f>'Sch D-5'!$F$25</f>
        <v>0</v>
      </c>
      <c r="Q51" s="26">
        <f>'Sch D-5'!$F$26</f>
        <v>0</v>
      </c>
      <c r="R51" s="25">
        <f>'Sch D-5'!$G$8</f>
        <v>0</v>
      </c>
      <c r="S51" s="26">
        <f>'Sch D-5'!$G$10</f>
        <v>0</v>
      </c>
      <c r="T51" s="26">
        <f>'Sch D-5'!$G$13</f>
        <v>0</v>
      </c>
      <c r="U51" s="26">
        <f>'Sch D-5'!$G$14</f>
        <v>0</v>
      </c>
      <c r="V51" s="26">
        <f>'Sch D-5'!$G$15</f>
        <v>0</v>
      </c>
      <c r="W51" s="26">
        <f>'Sch D-5'!$G$16</f>
        <v>0</v>
      </c>
      <c r="X51" s="26">
        <f>'Sch D-5'!$G$17</f>
        <v>0</v>
      </c>
      <c r="Y51" s="26">
        <f>'Sch D-5'!$G$18</f>
        <v>0</v>
      </c>
      <c r="Z51" s="26">
        <f>'Sch D-5'!$G$19</f>
        <v>0</v>
      </c>
      <c r="AA51" s="26">
        <f>'Sch D-5'!$G$20</f>
        <v>0</v>
      </c>
      <c r="AB51" s="26">
        <f>'Sch D-5'!$G$21</f>
        <v>0</v>
      </c>
      <c r="AC51" s="26">
        <f>'Sch D-5'!$G$22</f>
        <v>0</v>
      </c>
      <c r="AD51" s="26">
        <f>'Sch D-5'!$G$24</f>
        <v>0</v>
      </c>
      <c r="AE51" s="26">
        <f>'Sch D-5'!$G$25</f>
        <v>0</v>
      </c>
      <c r="AF51" s="26">
        <f>'Sch D-5'!$G$26</f>
        <v>0</v>
      </c>
      <c r="AG51" s="25">
        <f>'Sch D-5'!$H$8</f>
        <v>0</v>
      </c>
      <c r="AH51" s="26">
        <f>'Sch D-5'!$H$10</f>
        <v>0</v>
      </c>
      <c r="AI51" s="26">
        <f>'Sch D-5'!$H$13</f>
        <v>0</v>
      </c>
      <c r="AJ51" s="26">
        <f>'Sch D-5'!$H$14</f>
        <v>0</v>
      </c>
      <c r="AK51" s="26">
        <f>'Sch D-5'!$H$15</f>
        <v>0</v>
      </c>
      <c r="AL51" s="26">
        <f>'Sch D-5'!$H$16</f>
        <v>0</v>
      </c>
      <c r="AM51" s="26">
        <f>'Sch D-5'!$H$17</f>
        <v>0</v>
      </c>
      <c r="AN51" s="26">
        <f>'Sch D-5'!$H$18</f>
        <v>0</v>
      </c>
      <c r="AO51" s="26">
        <f>'Sch D-5'!$H$19</f>
        <v>0</v>
      </c>
      <c r="AP51" s="26">
        <f>'Sch D-5'!$H$20</f>
        <v>0</v>
      </c>
      <c r="AQ51" s="26">
        <f>'Sch D-5'!$H$21</f>
        <v>0</v>
      </c>
      <c r="AR51" s="26">
        <f>'Sch D-5'!$H$22</f>
        <v>0</v>
      </c>
      <c r="AS51" s="26">
        <f>'Sch D-5'!$H$24</f>
        <v>0</v>
      </c>
      <c r="AT51" s="26">
        <f>'Sch D-5'!$H$25</f>
        <v>0</v>
      </c>
      <c r="AU51" s="26">
        <f>'Sch D-5'!$H$26</f>
        <v>0</v>
      </c>
      <c r="AV51" s="25">
        <f>'Sch D-5'!$I$8</f>
        <v>0</v>
      </c>
      <c r="AW51" s="26">
        <f>'Sch D-5'!$I$10</f>
        <v>0</v>
      </c>
      <c r="AX51" s="26">
        <f>'Sch D-5'!$I$13</f>
        <v>0</v>
      </c>
      <c r="AY51" s="26">
        <f>'Sch D-5'!$I$14</f>
        <v>0</v>
      </c>
      <c r="AZ51" s="26">
        <f>'Sch D-5'!$I$15</f>
        <v>0</v>
      </c>
      <c r="BA51" s="26">
        <f>'Sch D-5'!$I$16</f>
        <v>0</v>
      </c>
      <c r="BB51" s="26">
        <f>'Sch D-5'!$I$17</f>
        <v>0</v>
      </c>
      <c r="BC51" s="26">
        <f>'Sch D-5'!$I$18</f>
        <v>0</v>
      </c>
      <c r="BD51" s="26">
        <f>'Sch D-5'!$I$19</f>
        <v>0</v>
      </c>
      <c r="BE51" s="26">
        <f>'Sch D-5'!$I$20</f>
        <v>0</v>
      </c>
      <c r="BF51" s="26">
        <f>'Sch D-5'!$I$21</f>
        <v>0</v>
      </c>
      <c r="BG51" s="26">
        <f>'Sch D-5'!$I$22</f>
        <v>0</v>
      </c>
      <c r="BH51" s="26">
        <f>'Sch D-5'!$I$24</f>
        <v>0</v>
      </c>
      <c r="BI51" s="26">
        <f>'Sch D-5'!$I$25</f>
        <v>0</v>
      </c>
      <c r="BJ51" s="26">
        <f>'Sch D-5'!$I$26</f>
        <v>0</v>
      </c>
    </row>
    <row r="52" spans="1:62" x14ac:dyDescent="0.3">
      <c r="D52" s="26"/>
      <c r="E52" s="26"/>
      <c r="G52" s="26"/>
      <c r="H52" s="26"/>
      <c r="J52" s="26"/>
      <c r="K52" s="26"/>
      <c r="M52" s="26"/>
      <c r="N52" s="26"/>
    </row>
    <row r="53" spans="1:62" x14ac:dyDescent="0.3">
      <c r="A53" s="25" t="s">
        <v>346</v>
      </c>
    </row>
    <row r="54" spans="1:62" ht="33" x14ac:dyDescent="0.3">
      <c r="A54" s="1330" t="s">
        <v>3</v>
      </c>
      <c r="B54" s="1330" t="s">
        <v>103</v>
      </c>
      <c r="C54" s="1330" t="s">
        <v>347</v>
      </c>
      <c r="D54" s="1332" t="s">
        <v>348</v>
      </c>
      <c r="E54" s="1330" t="s">
        <v>349</v>
      </c>
    </row>
    <row r="55" spans="1:62" x14ac:dyDescent="0.3">
      <c r="A55" s="25">
        <f>'Sch A'!$A$6</f>
        <v>0</v>
      </c>
      <c r="B55" s="25">
        <f>'Sch A'!$D$10</f>
        <v>0</v>
      </c>
      <c r="C55" s="26">
        <f>'Sch E'!$G$9</f>
        <v>0</v>
      </c>
      <c r="D55" s="26">
        <f>'Sch E'!$E$13</f>
        <v>0</v>
      </c>
      <c r="E55" s="26">
        <f>'Sch E'!$G$14</f>
        <v>0</v>
      </c>
    </row>
    <row r="57" spans="1:62" x14ac:dyDescent="0.3">
      <c r="A57" s="25" t="s">
        <v>350</v>
      </c>
    </row>
    <row r="58" spans="1:62" ht="66" x14ac:dyDescent="0.3">
      <c r="A58" s="1330" t="s">
        <v>3</v>
      </c>
      <c r="B58" s="1330" t="s">
        <v>103</v>
      </c>
      <c r="C58" s="1330" t="s">
        <v>351</v>
      </c>
      <c r="D58" s="1330" t="s">
        <v>352</v>
      </c>
      <c r="E58" s="1330" t="s">
        <v>353</v>
      </c>
      <c r="F58" s="1330" t="s">
        <v>354</v>
      </c>
      <c r="G58" s="1330" t="s">
        <v>355</v>
      </c>
      <c r="H58" s="1330" t="s">
        <v>356</v>
      </c>
      <c r="I58" s="1330" t="s">
        <v>357</v>
      </c>
      <c r="J58" s="1330" t="s">
        <v>358</v>
      </c>
      <c r="K58" s="1330" t="s">
        <v>359</v>
      </c>
      <c r="L58" s="1330" t="s">
        <v>360</v>
      </c>
      <c r="M58" s="1330" t="s">
        <v>361</v>
      </c>
      <c r="N58" s="1330" t="s">
        <v>362</v>
      </c>
      <c r="O58" s="1330" t="s">
        <v>363</v>
      </c>
      <c r="P58" s="1330" t="s">
        <v>364</v>
      </c>
      <c r="Q58" s="1330" t="s">
        <v>1886</v>
      </c>
      <c r="R58" s="1330" t="s">
        <v>365</v>
      </c>
      <c r="S58" s="1330" t="s">
        <v>366</v>
      </c>
      <c r="T58" s="1330" t="s">
        <v>367</v>
      </c>
      <c r="U58" s="1330" t="s">
        <v>368</v>
      </c>
      <c r="V58" s="1330" t="s">
        <v>369</v>
      </c>
    </row>
    <row r="59" spans="1:62" x14ac:dyDescent="0.3">
      <c r="A59" s="25">
        <f>'Sch A'!$A$6</f>
        <v>0</v>
      </c>
      <c r="B59" s="25">
        <f>'Sch A'!$D$10</f>
        <v>0</v>
      </c>
      <c r="C59" s="26">
        <f>'Sch P'!$B$10</f>
        <v>0</v>
      </c>
      <c r="D59" s="26">
        <f>'Sch P'!$B$11</f>
        <v>0</v>
      </c>
      <c r="E59" s="26">
        <f>'Sch P'!$B$13</f>
        <v>0</v>
      </c>
      <c r="F59" s="26">
        <f>'Sch P'!$B$14</f>
        <v>0</v>
      </c>
      <c r="G59" s="26">
        <f>'Sch P'!$B$17</f>
        <v>0</v>
      </c>
      <c r="H59" s="26">
        <f>'Sch P'!$B$18</f>
        <v>0</v>
      </c>
      <c r="I59" s="26">
        <f>'Sch P'!$B$19</f>
        <v>0</v>
      </c>
      <c r="J59" s="26">
        <f>'Sch P'!$B$20</f>
        <v>0</v>
      </c>
      <c r="K59" s="26">
        <f>'Sch P'!$B$22</f>
        <v>0</v>
      </c>
      <c r="L59" s="26">
        <f>'Sch P'!$B$23</f>
        <v>0</v>
      </c>
      <c r="M59" s="26">
        <f>'Sch P'!$B$24</f>
        <v>0</v>
      </c>
      <c r="N59" s="26">
        <f>'Sch P'!$B$26</f>
        <v>0</v>
      </c>
      <c r="O59" s="26">
        <f>'Sch P'!$B$27</f>
        <v>0</v>
      </c>
      <c r="P59" s="26">
        <f>'Sch P'!$B$28</f>
        <v>0</v>
      </c>
      <c r="Q59" s="26">
        <f>'Sch P'!$B$29</f>
        <v>0</v>
      </c>
      <c r="R59" s="26">
        <f>'Sch P'!$B$30</f>
        <v>0</v>
      </c>
      <c r="S59" s="26">
        <f>'Sch P'!$B$31</f>
        <v>0</v>
      </c>
      <c r="T59" s="26">
        <f>'Sch P'!$B$32</f>
        <v>0</v>
      </c>
      <c r="U59" s="26">
        <f>'Sch P'!$B$33</f>
        <v>0</v>
      </c>
      <c r="V59" s="26">
        <f>'Sch P'!$B$34</f>
        <v>0</v>
      </c>
    </row>
    <row r="61" spans="1:62" x14ac:dyDescent="0.3">
      <c r="A61" s="25" t="s">
        <v>370</v>
      </c>
    </row>
    <row r="62" spans="1:62" ht="66" x14ac:dyDescent="0.3">
      <c r="A62" s="1330" t="s">
        <v>3</v>
      </c>
      <c r="B62" s="1330" t="s">
        <v>103</v>
      </c>
      <c r="C62" s="1330" t="s">
        <v>371</v>
      </c>
      <c r="D62" s="1330" t="s">
        <v>372</v>
      </c>
      <c r="E62" s="1330" t="s">
        <v>373</v>
      </c>
      <c r="F62" s="1330" t="s">
        <v>374</v>
      </c>
      <c r="G62" s="1330" t="s">
        <v>375</v>
      </c>
      <c r="H62" s="1330" t="s">
        <v>376</v>
      </c>
      <c r="I62" s="1330" t="s">
        <v>377</v>
      </c>
      <c r="J62" s="1330" t="s">
        <v>378</v>
      </c>
      <c r="K62" s="1330" t="s">
        <v>379</v>
      </c>
      <c r="L62" s="1330" t="s">
        <v>380</v>
      </c>
      <c r="M62" s="1330" t="s">
        <v>381</v>
      </c>
      <c r="N62" s="1330" t="s">
        <v>382</v>
      </c>
      <c r="O62" s="1330" t="s">
        <v>383</v>
      </c>
      <c r="P62" s="1330" t="s">
        <v>384</v>
      </c>
      <c r="Q62" s="1330" t="s">
        <v>1887</v>
      </c>
      <c r="R62" s="1330" t="s">
        <v>385</v>
      </c>
      <c r="S62" s="1330" t="s">
        <v>386</v>
      </c>
      <c r="T62" s="1330" t="s">
        <v>387</v>
      </c>
      <c r="U62" s="1330" t="s">
        <v>388</v>
      </c>
      <c r="V62" s="1330" t="s">
        <v>389</v>
      </c>
    </row>
    <row r="63" spans="1:62" x14ac:dyDescent="0.3">
      <c r="A63" s="25">
        <f>'Sch A'!$A$6</f>
        <v>0</v>
      </c>
      <c r="B63" s="25">
        <f>'Sch A'!$D$10</f>
        <v>0</v>
      </c>
      <c r="C63" s="26">
        <f>'Sch P'!$C$10</f>
        <v>0</v>
      </c>
      <c r="D63" s="26">
        <f>'Sch P'!$C$11</f>
        <v>0</v>
      </c>
      <c r="E63" s="26">
        <f>'Sch P'!$C$13</f>
        <v>0</v>
      </c>
      <c r="F63" s="26">
        <f>'Sch P'!$C$14</f>
        <v>0</v>
      </c>
      <c r="G63" s="26">
        <f>'Sch P'!$C$17</f>
        <v>0</v>
      </c>
      <c r="H63" s="26">
        <f>'Sch P'!$C$18</f>
        <v>0</v>
      </c>
      <c r="I63" s="26">
        <f>'Sch P'!$C$19</f>
        <v>0</v>
      </c>
      <c r="J63" s="26">
        <f>'Sch P'!$C$20</f>
        <v>0</v>
      </c>
      <c r="K63" s="26">
        <f>'Sch P'!$C$22</f>
        <v>0</v>
      </c>
      <c r="L63" s="26">
        <f>'Sch P'!$C$23</f>
        <v>0</v>
      </c>
      <c r="M63" s="26">
        <f>'Sch P'!$C$24</f>
        <v>0</v>
      </c>
      <c r="N63" s="26">
        <f>'Sch P'!$C$26</f>
        <v>0</v>
      </c>
      <c r="O63" s="26">
        <f>'Sch P'!$C$27</f>
        <v>0</v>
      </c>
      <c r="P63" s="26">
        <f>'Sch P'!$C$28</f>
        <v>0</v>
      </c>
      <c r="Q63" s="26">
        <f>'Sch P'!$C$29</f>
        <v>0</v>
      </c>
      <c r="R63" s="26">
        <f>'Sch P'!$C$30</f>
        <v>0</v>
      </c>
      <c r="S63" s="26">
        <f>'Sch P'!$C$31</f>
        <v>0</v>
      </c>
      <c r="T63" s="26">
        <f>'Sch P'!$C$32</f>
        <v>0</v>
      </c>
      <c r="U63" s="26">
        <f>'Sch P'!$C$33</f>
        <v>0</v>
      </c>
      <c r="V63" s="26">
        <f>'Sch P'!$C$34</f>
        <v>0</v>
      </c>
    </row>
    <row r="65" spans="1:50" x14ac:dyDescent="0.3">
      <c r="A65" s="25" t="s">
        <v>390</v>
      </c>
    </row>
    <row r="66" spans="1:50" ht="66" x14ac:dyDescent="0.3">
      <c r="A66" s="1330" t="s">
        <v>3</v>
      </c>
      <c r="B66" s="1330" t="s">
        <v>103</v>
      </c>
      <c r="C66" s="1330" t="s">
        <v>391</v>
      </c>
      <c r="D66" s="1330" t="s">
        <v>392</v>
      </c>
      <c r="E66" s="1330" t="s">
        <v>393</v>
      </c>
      <c r="F66" s="1330" t="s">
        <v>394</v>
      </c>
      <c r="G66" s="1330" t="s">
        <v>395</v>
      </c>
      <c r="H66" s="1330" t="s">
        <v>396</v>
      </c>
      <c r="I66" s="1330" t="s">
        <v>397</v>
      </c>
      <c r="J66" s="1330" t="s">
        <v>398</v>
      </c>
      <c r="K66" s="1330" t="s">
        <v>399</v>
      </c>
      <c r="L66" s="1330" t="s">
        <v>400</v>
      </c>
      <c r="M66" s="1330" t="s">
        <v>401</v>
      </c>
      <c r="N66" s="1330" t="s">
        <v>402</v>
      </c>
      <c r="O66" s="1330" t="s">
        <v>403</v>
      </c>
      <c r="P66" s="1330" t="s">
        <v>404</v>
      </c>
      <c r="Q66" s="1330" t="s">
        <v>1888</v>
      </c>
      <c r="R66" s="1330" t="s">
        <v>405</v>
      </c>
      <c r="S66" s="1330" t="s">
        <v>406</v>
      </c>
      <c r="T66" s="1330" t="s">
        <v>407</v>
      </c>
      <c r="U66" s="1330" t="s">
        <v>408</v>
      </c>
      <c r="V66" s="1330" t="s">
        <v>409</v>
      </c>
    </row>
    <row r="67" spans="1:50" x14ac:dyDescent="0.3">
      <c r="A67" s="25">
        <f>'Sch A'!$A$6</f>
        <v>0</v>
      </c>
      <c r="B67" s="25">
        <f>'Sch A'!$D$10</f>
        <v>0</v>
      </c>
      <c r="C67" s="26">
        <f>'Sch P'!$D$10</f>
        <v>0</v>
      </c>
      <c r="D67" s="26">
        <f>'Sch P'!$D$11</f>
        <v>0</v>
      </c>
      <c r="E67" s="26">
        <f>'Sch P'!$D$13</f>
        <v>0</v>
      </c>
      <c r="F67" s="26">
        <f>'Sch P'!$D$14</f>
        <v>0</v>
      </c>
      <c r="G67" s="26">
        <f>'Sch P'!$D$17</f>
        <v>0</v>
      </c>
      <c r="H67" s="26">
        <f>'Sch P'!$D$18</f>
        <v>0</v>
      </c>
      <c r="I67" s="26">
        <f>'Sch P'!$D$19</f>
        <v>0</v>
      </c>
      <c r="J67" s="26">
        <f>'Sch P'!$D$20</f>
        <v>0</v>
      </c>
      <c r="K67" s="26">
        <f>'Sch P'!$D$22</f>
        <v>0</v>
      </c>
      <c r="L67" s="26">
        <f>'Sch P'!$D$23</f>
        <v>0</v>
      </c>
      <c r="M67" s="26">
        <f>'Sch P'!$D$24</f>
        <v>0</v>
      </c>
      <c r="N67" s="26">
        <f>'Sch P'!$D$26</f>
        <v>0</v>
      </c>
      <c r="O67" s="26">
        <f>'Sch P'!$D$27</f>
        <v>0</v>
      </c>
      <c r="P67" s="26">
        <f>'Sch P'!$D$28</f>
        <v>0</v>
      </c>
      <c r="Q67" s="26">
        <f>'Sch P'!$D$29</f>
        <v>0</v>
      </c>
      <c r="R67" s="26">
        <f>'Sch P'!$D$30</f>
        <v>0</v>
      </c>
      <c r="S67" s="26">
        <f>'Sch P'!$D$31</f>
        <v>0</v>
      </c>
      <c r="T67" s="26">
        <f>'Sch P'!$D$32</f>
        <v>0</v>
      </c>
      <c r="U67" s="26">
        <f>'Sch P'!$D$33</f>
        <v>0</v>
      </c>
      <c r="V67" s="26">
        <f>'Sch P'!$D$34</f>
        <v>0</v>
      </c>
    </row>
    <row r="69" spans="1:50" x14ac:dyDescent="0.3">
      <c r="A69" s="25" t="s">
        <v>410</v>
      </c>
    </row>
    <row r="70" spans="1:50" ht="66" x14ac:dyDescent="0.3">
      <c r="A70" s="1330" t="s">
        <v>3</v>
      </c>
      <c r="B70" s="1330" t="s">
        <v>103</v>
      </c>
      <c r="C70" s="1330" t="s">
        <v>411</v>
      </c>
      <c r="D70" s="1330" t="s">
        <v>412</v>
      </c>
      <c r="E70" s="1330" t="s">
        <v>413</v>
      </c>
      <c r="F70" s="1330" t="s">
        <v>414</v>
      </c>
      <c r="G70" s="1330" t="s">
        <v>415</v>
      </c>
      <c r="H70" s="1330" t="s">
        <v>416</v>
      </c>
      <c r="I70" s="1330" t="s">
        <v>417</v>
      </c>
      <c r="J70" s="1330" t="s">
        <v>418</v>
      </c>
      <c r="K70" s="1330" t="s">
        <v>419</v>
      </c>
      <c r="L70" s="1330" t="s">
        <v>420</v>
      </c>
      <c r="M70" s="1330" t="s">
        <v>421</v>
      </c>
      <c r="N70" s="1330" t="s">
        <v>422</v>
      </c>
      <c r="O70" s="1330" t="s">
        <v>423</v>
      </c>
      <c r="P70" s="1330" t="s">
        <v>424</v>
      </c>
      <c r="Q70" s="1330" t="s">
        <v>1889</v>
      </c>
      <c r="R70" s="1330" t="s">
        <v>425</v>
      </c>
      <c r="S70" s="1330" t="s">
        <v>426</v>
      </c>
      <c r="T70" s="1330" t="s">
        <v>427</v>
      </c>
      <c r="U70" s="1330" t="s">
        <v>428</v>
      </c>
      <c r="V70" s="1330" t="s">
        <v>429</v>
      </c>
    </row>
    <row r="71" spans="1:50" x14ac:dyDescent="0.3">
      <c r="A71" s="25">
        <f>'Sch A'!$A$6</f>
        <v>0</v>
      </c>
      <c r="B71" s="25">
        <f>'Sch A'!$D$10</f>
        <v>0</v>
      </c>
      <c r="C71" s="26">
        <f>'Sch P'!$E$10</f>
        <v>0</v>
      </c>
      <c r="D71" s="26">
        <f>'Sch P'!$E$11</f>
        <v>0</v>
      </c>
      <c r="E71" s="26">
        <f>'Sch P'!$E$13</f>
        <v>0</v>
      </c>
      <c r="F71" s="26">
        <f>'Sch P'!$E$14</f>
        <v>0</v>
      </c>
      <c r="G71" s="26">
        <f>'Sch P'!$E$17</f>
        <v>0</v>
      </c>
      <c r="H71" s="26">
        <f>'Sch P'!$E$18</f>
        <v>0</v>
      </c>
      <c r="I71" s="26">
        <f>'Sch P'!$E$19</f>
        <v>0</v>
      </c>
      <c r="J71" s="26">
        <f>'Sch P'!$E$20</f>
        <v>0</v>
      </c>
      <c r="K71" s="26">
        <f>'Sch P'!$E$22</f>
        <v>0</v>
      </c>
      <c r="L71" s="26">
        <f>'Sch P'!$E$23</f>
        <v>0</v>
      </c>
      <c r="M71" s="26">
        <f>'Sch P'!$E$24</f>
        <v>0</v>
      </c>
      <c r="N71" s="26">
        <f>'Sch P'!$E$26</f>
        <v>0</v>
      </c>
      <c r="O71" s="26">
        <f>'Sch P'!$E$27</f>
        <v>0</v>
      </c>
      <c r="P71" s="26">
        <f>'Sch P'!$E$28</f>
        <v>0</v>
      </c>
      <c r="Q71" s="26">
        <f>'Sch P'!$E$29</f>
        <v>0</v>
      </c>
      <c r="R71" s="26">
        <f>'Sch P'!$E$30</f>
        <v>0</v>
      </c>
      <c r="S71" s="26">
        <f>'Sch P'!$E$31</f>
        <v>0</v>
      </c>
      <c r="T71" s="26">
        <f>'Sch P'!$E$32</f>
        <v>0</v>
      </c>
      <c r="U71" s="26">
        <f>'Sch P'!$E$33</f>
        <v>0</v>
      </c>
      <c r="V71" s="26">
        <f>'Sch P'!$E$34</f>
        <v>0</v>
      </c>
    </row>
    <row r="73" spans="1:50" x14ac:dyDescent="0.3">
      <c r="A73" s="25" t="s">
        <v>430</v>
      </c>
    </row>
    <row r="74" spans="1:50" ht="33" x14ac:dyDescent="0.3">
      <c r="A74" s="1330" t="s">
        <v>3</v>
      </c>
      <c r="B74" s="1330" t="s">
        <v>103</v>
      </c>
      <c r="C74" s="1330" t="s">
        <v>431</v>
      </c>
      <c r="D74" s="1330" t="s">
        <v>432</v>
      </c>
      <c r="E74" s="1330" t="s">
        <v>433</v>
      </c>
      <c r="F74" s="1330" t="s">
        <v>434</v>
      </c>
      <c r="G74" s="1330" t="s">
        <v>435</v>
      </c>
      <c r="H74" s="1330" t="s">
        <v>436</v>
      </c>
      <c r="I74" s="1330" t="s">
        <v>437</v>
      </c>
      <c r="J74" s="1330" t="s">
        <v>438</v>
      </c>
      <c r="K74" s="1330" t="s">
        <v>439</v>
      </c>
      <c r="L74" s="1330" t="s">
        <v>440</v>
      </c>
      <c r="M74" s="1330" t="s">
        <v>441</v>
      </c>
      <c r="N74" s="1330" t="s">
        <v>442</v>
      </c>
      <c r="O74" s="1330" t="s">
        <v>443</v>
      </c>
      <c r="P74" s="1330" t="s">
        <v>444</v>
      </c>
      <c r="Q74" s="1330" t="s">
        <v>445</v>
      </c>
      <c r="R74" s="1330" t="s">
        <v>446</v>
      </c>
      <c r="S74" s="1330" t="s">
        <v>447</v>
      </c>
      <c r="T74" s="1330" t="s">
        <v>448</v>
      </c>
      <c r="U74" s="1330" t="s">
        <v>449</v>
      </c>
      <c r="V74" s="1330" t="s">
        <v>450</v>
      </c>
      <c r="W74" s="1330" t="s">
        <v>451</v>
      </c>
      <c r="X74" s="1330" t="s">
        <v>452</v>
      </c>
      <c r="Y74" s="1330" t="s">
        <v>453</v>
      </c>
      <c r="Z74" s="1330" t="s">
        <v>454</v>
      </c>
      <c r="AA74" s="1330" t="s">
        <v>455</v>
      </c>
      <c r="AB74" s="1330" t="s">
        <v>456</v>
      </c>
      <c r="AC74" s="1330" t="s">
        <v>457</v>
      </c>
      <c r="AD74" s="1330" t="s">
        <v>458</v>
      </c>
      <c r="AE74" s="1330" t="s">
        <v>459</v>
      </c>
      <c r="AF74" s="1330" t="s">
        <v>460</v>
      </c>
      <c r="AG74" s="1330" t="s">
        <v>461</v>
      </c>
      <c r="AH74" s="1330" t="s">
        <v>462</v>
      </c>
      <c r="AI74" s="1330" t="s">
        <v>463</v>
      </c>
      <c r="AJ74" s="1330" t="s">
        <v>464</v>
      </c>
      <c r="AK74" s="1330" t="s">
        <v>465</v>
      </c>
      <c r="AL74" s="1330" t="s">
        <v>466</v>
      </c>
      <c r="AM74" s="1330" t="s">
        <v>467</v>
      </c>
      <c r="AN74" s="1330" t="s">
        <v>468</v>
      </c>
      <c r="AO74" s="1330" t="s">
        <v>469</v>
      </c>
      <c r="AP74" s="1330" t="s">
        <v>470</v>
      </c>
      <c r="AQ74" s="1330" t="s">
        <v>471</v>
      </c>
      <c r="AR74" s="1330" t="s">
        <v>472</v>
      </c>
      <c r="AS74" s="1330" t="s">
        <v>473</v>
      </c>
      <c r="AT74" s="1330" t="s">
        <v>474</v>
      </c>
      <c r="AU74" s="1330" t="s">
        <v>475</v>
      </c>
      <c r="AV74" s="1330" t="s">
        <v>476</v>
      </c>
      <c r="AW74" s="1330" t="s">
        <v>477</v>
      </c>
      <c r="AX74" s="1330" t="s">
        <v>478</v>
      </c>
    </row>
    <row r="75" spans="1:50" x14ac:dyDescent="0.3">
      <c r="A75" s="25">
        <f>'Sch A'!$A$6</f>
        <v>0</v>
      </c>
      <c r="B75" s="25">
        <f>'Sch A'!$D$10</f>
        <v>0</v>
      </c>
      <c r="C75" s="26">
        <f>'Sch W'!$D$9</f>
        <v>0</v>
      </c>
      <c r="D75" s="26">
        <f>'Sch W'!$E$9</f>
        <v>0</v>
      </c>
      <c r="E75" s="26">
        <f>'Sch W'!$F$9</f>
        <v>0</v>
      </c>
      <c r="F75" s="26">
        <f>'Sch W'!$G$9</f>
        <v>0</v>
      </c>
      <c r="G75" s="26">
        <f>'Sch W'!$H$9</f>
        <v>0</v>
      </c>
      <c r="H75" s="26">
        <f>'Sch W'!$I$9</f>
        <v>0</v>
      </c>
      <c r="I75" s="26">
        <f>'Sch W'!$D$10</f>
        <v>0</v>
      </c>
      <c r="J75" s="26">
        <f>'Sch W'!$E$10</f>
        <v>0</v>
      </c>
      <c r="K75" s="26">
        <f>'Sch W'!$F$10</f>
        <v>0</v>
      </c>
      <c r="L75" s="26">
        <f>'Sch W'!$G$10</f>
        <v>0</v>
      </c>
      <c r="M75" s="26">
        <f>'Sch W'!$H$10</f>
        <v>0</v>
      </c>
      <c r="N75" s="26">
        <f>'Sch W'!$I$10</f>
        <v>0</v>
      </c>
      <c r="O75" s="26">
        <f>'Sch W'!$D$11</f>
        <v>0</v>
      </c>
      <c r="P75" s="26">
        <f>'Sch W'!$E$11</f>
        <v>0</v>
      </c>
      <c r="Q75" s="26">
        <f>'Sch W'!$F$11</f>
        <v>0</v>
      </c>
      <c r="R75" s="26">
        <f>'Sch W'!$G$11</f>
        <v>0</v>
      </c>
      <c r="S75" s="26">
        <f>'Sch W'!$H$11</f>
        <v>0</v>
      </c>
      <c r="T75" s="26">
        <f>'Sch W'!$I$11</f>
        <v>0</v>
      </c>
      <c r="U75" s="26">
        <f>'Sch W'!$D$12</f>
        <v>0</v>
      </c>
      <c r="V75" s="26">
        <f>'Sch W'!$E$12</f>
        <v>0</v>
      </c>
      <c r="W75" s="26">
        <f>'Sch W'!$F$12</f>
        <v>0</v>
      </c>
      <c r="X75" s="26">
        <f>'Sch W'!$G$12</f>
        <v>0</v>
      </c>
      <c r="Y75" s="26">
        <f>'Sch W'!$H$12</f>
        <v>0</v>
      </c>
      <c r="Z75" s="26">
        <f>'Sch W'!$I$12</f>
        <v>0</v>
      </c>
      <c r="AA75" s="26">
        <f>'Sch W'!$D$13</f>
        <v>0</v>
      </c>
      <c r="AB75" s="26">
        <f>'Sch W'!$E$13</f>
        <v>0</v>
      </c>
      <c r="AC75" s="26">
        <f>'Sch W'!$F$13</f>
        <v>0</v>
      </c>
      <c r="AD75" s="26">
        <f>'Sch W'!$G$13</f>
        <v>0</v>
      </c>
      <c r="AE75" s="26">
        <f>'Sch W'!$H$13</f>
        <v>0</v>
      </c>
      <c r="AF75" s="26">
        <f>'Sch W'!$I$13</f>
        <v>0</v>
      </c>
      <c r="AG75" s="26">
        <f>'Sch W'!$D$15</f>
        <v>0</v>
      </c>
      <c r="AH75" s="26">
        <f>'Sch W'!$E$15</f>
        <v>0</v>
      </c>
      <c r="AI75" s="26">
        <f>'Sch W'!$F$15</f>
        <v>0</v>
      </c>
      <c r="AJ75" s="26">
        <f>'Sch W'!$G$15</f>
        <v>0</v>
      </c>
      <c r="AK75" s="26">
        <f>'Sch W'!$H$15</f>
        <v>0</v>
      </c>
      <c r="AL75" s="26">
        <f>'Sch W'!$I$15</f>
        <v>0</v>
      </c>
      <c r="AM75" s="26">
        <f>'Sch W'!$D$16</f>
        <v>0</v>
      </c>
      <c r="AN75" s="26">
        <f>'Sch W'!$E$16</f>
        <v>0</v>
      </c>
      <c r="AO75" s="26">
        <f>'Sch W'!$F$16</f>
        <v>0</v>
      </c>
      <c r="AP75" s="26">
        <f>'Sch W'!$G$16</f>
        <v>0</v>
      </c>
      <c r="AQ75" s="26">
        <f>'Sch W'!$H$16</f>
        <v>0</v>
      </c>
      <c r="AR75" s="26">
        <f>'Sch W'!$I$16</f>
        <v>0</v>
      </c>
      <c r="AS75" s="26">
        <f>'Sch W'!$D$17</f>
        <v>0</v>
      </c>
      <c r="AT75" s="26">
        <f>'Sch W'!$E$17</f>
        <v>0</v>
      </c>
      <c r="AU75" s="26">
        <f>'Sch W'!$F$17</f>
        <v>0</v>
      </c>
      <c r="AV75" s="26">
        <f>'Sch W'!$G$17</f>
        <v>0</v>
      </c>
      <c r="AW75" s="26">
        <f>'Sch W'!$H$17</f>
        <v>0</v>
      </c>
      <c r="AX75" s="26">
        <f>'Sch W'!$I$17</f>
        <v>0</v>
      </c>
    </row>
    <row r="77" spans="1:50" x14ac:dyDescent="0.3">
      <c r="A77" s="25" t="s">
        <v>479</v>
      </c>
    </row>
    <row r="78" spans="1:50" ht="33" x14ac:dyDescent="0.3">
      <c r="A78" s="1330" t="s">
        <v>3</v>
      </c>
      <c r="B78" s="1330" t="s">
        <v>103</v>
      </c>
      <c r="C78" s="1330" t="s">
        <v>480</v>
      </c>
      <c r="D78" s="1330" t="s">
        <v>481</v>
      </c>
      <c r="E78" s="1330" t="s">
        <v>482</v>
      </c>
      <c r="F78" s="1330" t="s">
        <v>483</v>
      </c>
      <c r="G78" s="1330" t="s">
        <v>484</v>
      </c>
      <c r="H78" s="1330" t="s">
        <v>485</v>
      </c>
      <c r="I78" s="1330" t="s">
        <v>486</v>
      </c>
      <c r="J78" s="1330" t="s">
        <v>487</v>
      </c>
      <c r="K78" s="1330" t="s">
        <v>488</v>
      </c>
      <c r="L78" s="1330" t="s">
        <v>489</v>
      </c>
      <c r="M78" s="1330" t="s">
        <v>490</v>
      </c>
      <c r="N78" s="1330" t="s">
        <v>491</v>
      </c>
      <c r="O78" s="1330" t="s">
        <v>492</v>
      </c>
      <c r="P78" s="1330" t="s">
        <v>493</v>
      </c>
      <c r="Q78" s="1330" t="s">
        <v>494</v>
      </c>
      <c r="R78" s="1330" t="s">
        <v>495</v>
      </c>
      <c r="S78" s="1330" t="s">
        <v>496</v>
      </c>
      <c r="T78" s="1330" t="s">
        <v>497</v>
      </c>
      <c r="U78" s="1330" t="s">
        <v>498</v>
      </c>
      <c r="V78" s="1330" t="s">
        <v>499</v>
      </c>
      <c r="W78" s="1330" t="s">
        <v>500</v>
      </c>
    </row>
    <row r="79" spans="1:50" x14ac:dyDescent="0.3">
      <c r="A79" s="25">
        <f>'Sch A'!$A$6</f>
        <v>0</v>
      </c>
      <c r="B79" s="25">
        <f>'Sch A'!$D$10</f>
        <v>0</v>
      </c>
      <c r="C79" s="26">
        <f>'Sch W'!$E$19</f>
        <v>0</v>
      </c>
      <c r="D79" s="26">
        <f>'Sch W'!$O$8</f>
        <v>0</v>
      </c>
      <c r="E79" s="26">
        <f>'Sch W'!$P$8</f>
        <v>0</v>
      </c>
      <c r="F79" s="26">
        <f>'Sch W'!$Q$8</f>
        <v>0</v>
      </c>
      <c r="G79" s="26">
        <f>'Sch W'!$O$9</f>
        <v>0</v>
      </c>
      <c r="H79" s="26">
        <f>'Sch W'!$P$9</f>
        <v>0</v>
      </c>
      <c r="I79" s="26">
        <f>'Sch W'!$Q$9</f>
        <v>0</v>
      </c>
      <c r="J79" s="26">
        <f>'Sch W'!$O$10</f>
        <v>0</v>
      </c>
      <c r="K79" s="26">
        <f>'Sch W'!$P$10</f>
        <v>0</v>
      </c>
      <c r="L79" s="26">
        <f>'Sch W'!$Q$10</f>
        <v>0</v>
      </c>
      <c r="M79" s="26">
        <f>'Sch W'!$O$11</f>
        <v>0</v>
      </c>
      <c r="N79" s="26">
        <f>'Sch W'!$P$11</f>
        <v>0</v>
      </c>
      <c r="O79" s="26">
        <f>'Sch W'!$Q$11</f>
        <v>0</v>
      </c>
      <c r="P79" s="26">
        <f>'Sch W'!$O$12</f>
        <v>0</v>
      </c>
      <c r="Q79" s="26">
        <f>'Sch W'!$P$12</f>
        <v>0</v>
      </c>
      <c r="R79" s="26">
        <f>'Sch W'!$Q$12</f>
        <v>0</v>
      </c>
      <c r="S79" s="26">
        <f>'Sch W'!$O$13</f>
        <v>0</v>
      </c>
      <c r="T79" s="26">
        <f>'Sch W'!$P$13</f>
        <v>0</v>
      </c>
      <c r="U79" s="26">
        <f>'Sch W'!$Q$13</f>
        <v>0</v>
      </c>
      <c r="V79" s="26">
        <f>'Sch W'!$O$15</f>
        <v>0</v>
      </c>
      <c r="W79" s="26">
        <f>'Sch W'!$Q$15</f>
        <v>0</v>
      </c>
    </row>
  </sheetData>
  <sheetProtection sheet="1" objects="1" scenarios="1"/>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1724-2298-498A-B330-12B1F927B9C6}">
  <dimension ref="A1:I121"/>
  <sheetViews>
    <sheetView workbookViewId="0"/>
  </sheetViews>
  <sheetFormatPr defaultColWidth="9" defaultRowHeight="15" x14ac:dyDescent="0.2"/>
  <cols>
    <col min="1" max="1" width="34.375" style="27" customWidth="1"/>
    <col min="2" max="9" width="13.625" style="27" customWidth="1"/>
    <col min="10" max="16384" width="9" style="27"/>
  </cols>
  <sheetData>
    <row r="1" spans="1:9" ht="15" customHeight="1" x14ac:dyDescent="0.25">
      <c r="A1" s="383" t="s">
        <v>1966</v>
      </c>
      <c r="B1" s="384"/>
      <c r="C1" s="1425"/>
      <c r="D1" s="386"/>
      <c r="E1" s="386"/>
      <c r="F1" s="386"/>
      <c r="G1" s="387"/>
      <c r="H1" s="388"/>
      <c r="I1" s="388"/>
    </row>
    <row r="2" spans="1:9" ht="13.35" customHeight="1" x14ac:dyDescent="0.25">
      <c r="A2" s="5" t="s">
        <v>2</v>
      </c>
      <c r="B2" s="389"/>
      <c r="C2" s="386"/>
      <c r="D2" s="390" t="s">
        <v>3</v>
      </c>
      <c r="E2" s="391"/>
      <c r="F2" s="391"/>
      <c r="G2" s="392"/>
      <c r="H2" s="388"/>
      <c r="I2" s="388"/>
    </row>
    <row r="3" spans="1:9" ht="13.35" customHeight="1" x14ac:dyDescent="0.25">
      <c r="A3" s="5" t="s">
        <v>1893</v>
      </c>
      <c r="B3" s="1425"/>
      <c r="C3" s="393"/>
      <c r="D3" s="394">
        <f>+'Sch A'!$A$6</f>
        <v>0</v>
      </c>
      <c r="E3" s="395"/>
      <c r="F3" s="395"/>
      <c r="G3" s="396"/>
      <c r="H3" s="388"/>
      <c r="I3" s="388"/>
    </row>
    <row r="4" spans="1:9" ht="13.35" customHeight="1" x14ac:dyDescent="0.25">
      <c r="A4" s="393"/>
      <c r="B4" s="397"/>
      <c r="C4" s="387"/>
      <c r="D4" s="398" t="s">
        <v>4</v>
      </c>
      <c r="E4" s="393"/>
      <c r="F4" s="393"/>
      <c r="G4" s="399"/>
      <c r="H4" s="388"/>
      <c r="I4" s="388"/>
    </row>
    <row r="5" spans="1:9" ht="13.35" customHeight="1" x14ac:dyDescent="0.25">
      <c r="A5" s="387"/>
      <c r="B5" s="397"/>
      <c r="C5" s="387"/>
      <c r="D5" s="446" t="s">
        <v>5</v>
      </c>
      <c r="E5" s="401">
        <f>+'Sch A'!$F$12</f>
        <v>0</v>
      </c>
      <c r="F5" s="446" t="s">
        <v>6</v>
      </c>
      <c r="G5" s="401">
        <f>+'Sch A'!$H$12</f>
        <v>0</v>
      </c>
      <c r="H5" s="388"/>
      <c r="I5" s="388"/>
    </row>
    <row r="6" spans="1:9" ht="13.35" customHeight="1" x14ac:dyDescent="0.25">
      <c r="A6" s="386"/>
      <c r="B6" s="387"/>
      <c r="C6" s="387"/>
      <c r="D6" s="387"/>
      <c r="E6" s="387"/>
      <c r="F6" s="387"/>
      <c r="G6" s="387"/>
      <c r="H6" s="388"/>
      <c r="I6" s="388"/>
    </row>
    <row r="7" spans="1:9" ht="15" customHeight="1" x14ac:dyDescent="0.25">
      <c r="A7" s="402" t="s">
        <v>771</v>
      </c>
      <c r="B7" s="1474" t="s">
        <v>757</v>
      </c>
      <c r="C7" s="404"/>
      <c r="D7" s="404"/>
      <c r="E7" s="404"/>
      <c r="F7" s="404"/>
      <c r="G7" s="405"/>
      <c r="H7" s="388"/>
      <c r="I7" s="388"/>
    </row>
    <row r="8" spans="1:9" ht="15" customHeight="1" x14ac:dyDescent="0.25">
      <c r="A8" s="406" t="s">
        <v>810</v>
      </c>
      <c r="B8" s="1640"/>
      <c r="C8" s="1641"/>
      <c r="D8" s="1641"/>
      <c r="E8" s="1641"/>
      <c r="F8" s="1641"/>
      <c r="G8" s="1642"/>
      <c r="H8" s="388"/>
      <c r="I8" s="388"/>
    </row>
    <row r="9" spans="1:9" ht="26.1" customHeight="1" x14ac:dyDescent="0.25">
      <c r="A9" s="410"/>
      <c r="B9" s="411" t="s">
        <v>506</v>
      </c>
      <c r="C9" s="326" t="s">
        <v>507</v>
      </c>
      <c r="D9" s="412" t="s">
        <v>508</v>
      </c>
      <c r="E9" s="328" t="s">
        <v>509</v>
      </c>
      <c r="F9" s="329" t="s">
        <v>510</v>
      </c>
      <c r="G9" s="330" t="s">
        <v>511</v>
      </c>
      <c r="H9" s="413" t="s">
        <v>811</v>
      </c>
      <c r="I9" s="388"/>
    </row>
    <row r="10" spans="1:9" ht="15" customHeight="1" x14ac:dyDescent="0.25">
      <c r="A10" s="414" t="s">
        <v>812</v>
      </c>
      <c r="B10" s="415"/>
      <c r="C10" s="416"/>
      <c r="D10" s="416"/>
      <c r="E10" s="416"/>
      <c r="F10" s="416"/>
      <c r="G10" s="416"/>
      <c r="H10" s="417"/>
      <c r="I10" s="388"/>
    </row>
    <row r="11" spans="1:9" ht="18" customHeight="1" x14ac:dyDescent="0.35">
      <c r="A11" s="418" t="s">
        <v>813</v>
      </c>
      <c r="B11" s="419">
        <f t="shared" ref="B11:B15" si="0">SUM(C11:G11)</f>
        <v>0</v>
      </c>
      <c r="C11" s="419">
        <f>E68</f>
        <v>0</v>
      </c>
      <c r="D11" s="419">
        <f t="shared" ref="D11:G11" si="1">F68</f>
        <v>0</v>
      </c>
      <c r="E11" s="419">
        <f t="shared" si="1"/>
        <v>0</v>
      </c>
      <c r="F11" s="419">
        <f t="shared" si="1"/>
        <v>0</v>
      </c>
      <c r="G11" s="419">
        <f t="shared" si="1"/>
        <v>0</v>
      </c>
      <c r="H11" s="420"/>
      <c r="I11" s="388"/>
    </row>
    <row r="12" spans="1:9" ht="18" customHeight="1" x14ac:dyDescent="0.35">
      <c r="A12" s="418" t="s">
        <v>814</v>
      </c>
      <c r="B12" s="419">
        <f t="shared" si="0"/>
        <v>0</v>
      </c>
      <c r="C12" s="419">
        <f>E81</f>
        <v>0</v>
      </c>
      <c r="D12" s="419">
        <f t="shared" ref="D12:G12" si="2">F81</f>
        <v>0</v>
      </c>
      <c r="E12" s="419">
        <f t="shared" si="2"/>
        <v>0</v>
      </c>
      <c r="F12" s="419">
        <f t="shared" si="2"/>
        <v>0</v>
      </c>
      <c r="G12" s="419">
        <f t="shared" si="2"/>
        <v>0</v>
      </c>
      <c r="H12" s="420"/>
      <c r="I12" s="388"/>
    </row>
    <row r="13" spans="1:9" ht="18" customHeight="1" x14ac:dyDescent="0.35">
      <c r="A13" s="418" t="s">
        <v>816</v>
      </c>
      <c r="B13" s="419">
        <f t="shared" si="0"/>
        <v>0</v>
      </c>
      <c r="C13" s="419">
        <f>E94</f>
        <v>0</v>
      </c>
      <c r="D13" s="419">
        <f>F94</f>
        <v>0</v>
      </c>
      <c r="E13" s="419">
        <f>G94</f>
        <v>0</v>
      </c>
      <c r="F13" s="419">
        <f>H94</f>
        <v>0</v>
      </c>
      <c r="G13" s="419">
        <f>I94</f>
        <v>0</v>
      </c>
      <c r="H13" s="420"/>
      <c r="I13" s="388"/>
    </row>
    <row r="14" spans="1:9" ht="18" customHeight="1" x14ac:dyDescent="0.35">
      <c r="A14" s="1475" t="s">
        <v>1967</v>
      </c>
      <c r="B14" s="419">
        <f t="shared" si="0"/>
        <v>0</v>
      </c>
      <c r="C14" s="419">
        <f>E107</f>
        <v>0</v>
      </c>
      <c r="D14" s="419">
        <f t="shared" ref="D14:G14" si="3">F107</f>
        <v>0</v>
      </c>
      <c r="E14" s="419">
        <f t="shared" si="3"/>
        <v>0</v>
      </c>
      <c r="F14" s="419">
        <f t="shared" si="3"/>
        <v>0</v>
      </c>
      <c r="G14" s="419">
        <f t="shared" si="3"/>
        <v>0</v>
      </c>
      <c r="H14" s="420"/>
      <c r="I14" s="388"/>
    </row>
    <row r="15" spans="1:9" ht="18" customHeight="1" x14ac:dyDescent="0.35">
      <c r="A15" s="418" t="s">
        <v>817</v>
      </c>
      <c r="B15" s="419">
        <f t="shared" si="0"/>
        <v>0</v>
      </c>
      <c r="C15" s="419">
        <f>E120</f>
        <v>0</v>
      </c>
      <c r="D15" s="419">
        <f t="shared" ref="D15:G15" si="4">F120</f>
        <v>0</v>
      </c>
      <c r="E15" s="419">
        <f t="shared" si="4"/>
        <v>0</v>
      </c>
      <c r="F15" s="419">
        <f t="shared" si="4"/>
        <v>0</v>
      </c>
      <c r="G15" s="419">
        <f t="shared" si="4"/>
        <v>0</v>
      </c>
      <c r="H15" s="420"/>
      <c r="I15" s="388"/>
    </row>
    <row r="16" spans="1:9" ht="15" customHeight="1" x14ac:dyDescent="0.25">
      <c r="A16" s="421" t="s">
        <v>818</v>
      </c>
      <c r="B16" s="419">
        <f>SUM(C16:G16)</f>
        <v>0</v>
      </c>
      <c r="C16" s="419">
        <f>SUM(C11:C15)</f>
        <v>0</v>
      </c>
      <c r="D16" s="419">
        <f>SUM(D11:D15)</f>
        <v>0</v>
      </c>
      <c r="E16" s="419">
        <f>SUM(E11:E15)</f>
        <v>0</v>
      </c>
      <c r="F16" s="419">
        <f>SUM(F11:F15)</f>
        <v>0</v>
      </c>
      <c r="G16" s="419">
        <f>SUM(G11:G15)</f>
        <v>0</v>
      </c>
      <c r="H16" s="444"/>
      <c r="I16" s="388"/>
    </row>
    <row r="17" spans="1:9" ht="15" customHeight="1" x14ac:dyDescent="0.25">
      <c r="A17" s="423" t="s">
        <v>819</v>
      </c>
      <c r="B17" s="424"/>
      <c r="C17" s="424"/>
      <c r="D17" s="424"/>
      <c r="E17" s="424"/>
      <c r="F17" s="424"/>
      <c r="G17" s="424"/>
      <c r="H17" s="388"/>
      <c r="I17" s="388"/>
    </row>
    <row r="18" spans="1:9" ht="15" customHeight="1" x14ac:dyDescent="0.25">
      <c r="A18" s="388"/>
      <c r="B18" s="388"/>
      <c r="C18" s="388"/>
      <c r="D18" s="388"/>
      <c r="E18" s="388"/>
      <c r="F18" s="388"/>
      <c r="G18" s="388"/>
      <c r="H18" s="388"/>
      <c r="I18" s="388"/>
    </row>
    <row r="19" spans="1:9" ht="15" customHeight="1" x14ac:dyDescent="0.25">
      <c r="A19" s="347" t="s">
        <v>788</v>
      </c>
      <c r="B19" s="425"/>
      <c r="C19" s="425"/>
      <c r="D19" s="426"/>
      <c r="E19" s="426"/>
      <c r="F19" s="427"/>
      <c r="G19" s="425"/>
      <c r="H19" s="425"/>
      <c r="I19" s="428"/>
    </row>
    <row r="20" spans="1:9" ht="26.1" customHeight="1" x14ac:dyDescent="0.2">
      <c r="A20" s="429" t="s">
        <v>789</v>
      </c>
      <c r="B20" s="18" t="s">
        <v>790</v>
      </c>
      <c r="C20" s="1427" t="s">
        <v>1892</v>
      </c>
      <c r="D20" s="366" t="s">
        <v>506</v>
      </c>
      <c r="E20" s="18" t="s">
        <v>507</v>
      </c>
      <c r="F20" s="18" t="s">
        <v>508</v>
      </c>
      <c r="G20" s="18" t="s">
        <v>509</v>
      </c>
      <c r="H20" s="18" t="s">
        <v>510</v>
      </c>
      <c r="I20" s="18" t="s">
        <v>511</v>
      </c>
    </row>
    <row r="21" spans="1:9" ht="15" customHeight="1" x14ac:dyDescent="0.2">
      <c r="A21" s="430"/>
      <c r="B21" s="431"/>
      <c r="C21" s="431"/>
      <c r="D21" s="356">
        <f t="shared" ref="D21:D40" si="5">SUM(E21:I21)</f>
        <v>0</v>
      </c>
      <c r="E21" s="358"/>
      <c r="F21" s="359"/>
      <c r="G21" s="359"/>
      <c r="H21" s="359"/>
      <c r="I21" s="432"/>
    </row>
    <row r="22" spans="1:9" ht="15" customHeight="1" x14ac:dyDescent="0.2">
      <c r="A22" s="430"/>
      <c r="B22" s="431"/>
      <c r="C22" s="431"/>
      <c r="D22" s="356">
        <f t="shared" si="5"/>
        <v>0</v>
      </c>
      <c r="E22" s="358"/>
      <c r="F22" s="359"/>
      <c r="G22" s="359"/>
      <c r="H22" s="359"/>
      <c r="I22" s="432"/>
    </row>
    <row r="23" spans="1:9" ht="15" customHeight="1" x14ac:dyDescent="0.2">
      <c r="A23" s="430"/>
      <c r="B23" s="431"/>
      <c r="C23" s="431"/>
      <c r="D23" s="356">
        <f t="shared" si="5"/>
        <v>0</v>
      </c>
      <c r="E23" s="358"/>
      <c r="F23" s="359"/>
      <c r="G23" s="359"/>
      <c r="H23" s="359"/>
      <c r="I23" s="432"/>
    </row>
    <row r="24" spans="1:9" ht="15" customHeight="1" x14ac:dyDescent="0.2">
      <c r="A24" s="430"/>
      <c r="B24" s="431"/>
      <c r="C24" s="431"/>
      <c r="D24" s="356">
        <f t="shared" si="5"/>
        <v>0</v>
      </c>
      <c r="E24" s="358"/>
      <c r="F24" s="359"/>
      <c r="G24" s="359"/>
      <c r="H24" s="359"/>
      <c r="I24" s="432"/>
    </row>
    <row r="25" spans="1:9" ht="15" customHeight="1" x14ac:dyDescent="0.2">
      <c r="A25" s="430"/>
      <c r="B25" s="431"/>
      <c r="C25" s="431"/>
      <c r="D25" s="356">
        <f t="shared" si="5"/>
        <v>0</v>
      </c>
      <c r="E25" s="358"/>
      <c r="F25" s="359"/>
      <c r="G25" s="359"/>
      <c r="H25" s="359"/>
      <c r="I25" s="432"/>
    </row>
    <row r="26" spans="1:9" ht="15" customHeight="1" x14ac:dyDescent="0.2">
      <c r="A26" s="430"/>
      <c r="B26" s="431"/>
      <c r="C26" s="431"/>
      <c r="D26" s="356">
        <f t="shared" si="5"/>
        <v>0</v>
      </c>
      <c r="E26" s="358"/>
      <c r="F26" s="359"/>
      <c r="G26" s="359"/>
      <c r="H26" s="359"/>
      <c r="I26" s="432"/>
    </row>
    <row r="27" spans="1:9" ht="15" customHeight="1" x14ac:dyDescent="0.2">
      <c r="A27" s="430"/>
      <c r="B27" s="431"/>
      <c r="C27" s="431"/>
      <c r="D27" s="356">
        <f t="shared" si="5"/>
        <v>0</v>
      </c>
      <c r="E27" s="358"/>
      <c r="F27" s="359"/>
      <c r="G27" s="359"/>
      <c r="H27" s="359"/>
      <c r="I27" s="432"/>
    </row>
    <row r="28" spans="1:9" ht="15" customHeight="1" x14ac:dyDescent="0.2">
      <c r="A28" s="430"/>
      <c r="B28" s="431"/>
      <c r="C28" s="431"/>
      <c r="D28" s="356">
        <f t="shared" si="5"/>
        <v>0</v>
      </c>
      <c r="E28" s="358"/>
      <c r="F28" s="359"/>
      <c r="G28" s="359"/>
      <c r="H28" s="359"/>
      <c r="I28" s="432"/>
    </row>
    <row r="29" spans="1:9" ht="15" customHeight="1" x14ac:dyDescent="0.2">
      <c r="A29" s="430"/>
      <c r="B29" s="431"/>
      <c r="C29" s="431"/>
      <c r="D29" s="356">
        <f t="shared" si="5"/>
        <v>0</v>
      </c>
      <c r="E29" s="358"/>
      <c r="F29" s="359"/>
      <c r="G29" s="359"/>
      <c r="H29" s="359"/>
      <c r="I29" s="432"/>
    </row>
    <row r="30" spans="1:9" ht="15" customHeight="1" x14ac:dyDescent="0.2">
      <c r="A30" s="430"/>
      <c r="B30" s="431"/>
      <c r="C30" s="431"/>
      <c r="D30" s="356">
        <f t="shared" si="5"/>
        <v>0</v>
      </c>
      <c r="E30" s="358"/>
      <c r="F30" s="359"/>
      <c r="G30" s="359"/>
      <c r="H30" s="359"/>
      <c r="I30" s="432"/>
    </row>
    <row r="31" spans="1:9" ht="15" customHeight="1" x14ac:dyDescent="0.2">
      <c r="A31" s="430"/>
      <c r="B31" s="431"/>
      <c r="C31" s="431"/>
      <c r="D31" s="356">
        <f t="shared" si="5"/>
        <v>0</v>
      </c>
      <c r="E31" s="358"/>
      <c r="F31" s="359"/>
      <c r="G31" s="359"/>
      <c r="H31" s="359"/>
      <c r="I31" s="432"/>
    </row>
    <row r="32" spans="1:9" ht="15" customHeight="1" x14ac:dyDescent="0.2">
      <c r="A32" s="430"/>
      <c r="B32" s="431"/>
      <c r="C32" s="431"/>
      <c r="D32" s="356">
        <f t="shared" si="5"/>
        <v>0</v>
      </c>
      <c r="E32" s="358"/>
      <c r="F32" s="359"/>
      <c r="G32" s="359"/>
      <c r="H32" s="359"/>
      <c r="I32" s="432"/>
    </row>
    <row r="33" spans="1:9" ht="15" customHeight="1" x14ac:dyDescent="0.2">
      <c r="A33" s="430"/>
      <c r="B33" s="431"/>
      <c r="C33" s="431"/>
      <c r="D33" s="356">
        <f t="shared" si="5"/>
        <v>0</v>
      </c>
      <c r="E33" s="358"/>
      <c r="F33" s="359"/>
      <c r="G33" s="359"/>
      <c r="H33" s="359"/>
      <c r="I33" s="432"/>
    </row>
    <row r="34" spans="1:9" ht="15" customHeight="1" x14ac:dyDescent="0.2">
      <c r="A34" s="430"/>
      <c r="B34" s="431"/>
      <c r="C34" s="431"/>
      <c r="D34" s="356">
        <f t="shared" si="5"/>
        <v>0</v>
      </c>
      <c r="E34" s="358"/>
      <c r="F34" s="359"/>
      <c r="G34" s="359"/>
      <c r="H34" s="359"/>
      <c r="I34" s="432"/>
    </row>
    <row r="35" spans="1:9" ht="15" customHeight="1" x14ac:dyDescent="0.2">
      <c r="A35" s="430"/>
      <c r="B35" s="431"/>
      <c r="C35" s="431"/>
      <c r="D35" s="356">
        <f t="shared" si="5"/>
        <v>0</v>
      </c>
      <c r="E35" s="358"/>
      <c r="F35" s="359"/>
      <c r="G35" s="359"/>
      <c r="H35" s="359"/>
      <c r="I35" s="432"/>
    </row>
    <row r="36" spans="1:9" ht="15" customHeight="1" x14ac:dyDescent="0.2">
      <c r="A36" s="430"/>
      <c r="B36" s="431"/>
      <c r="C36" s="431"/>
      <c r="D36" s="356">
        <f t="shared" si="5"/>
        <v>0</v>
      </c>
      <c r="E36" s="358"/>
      <c r="F36" s="359"/>
      <c r="G36" s="359"/>
      <c r="H36" s="359"/>
      <c r="I36" s="432"/>
    </row>
    <row r="37" spans="1:9" ht="15" customHeight="1" x14ac:dyDescent="0.2">
      <c r="A37" s="430"/>
      <c r="B37" s="431"/>
      <c r="C37" s="431"/>
      <c r="D37" s="356">
        <f t="shared" si="5"/>
        <v>0</v>
      </c>
      <c r="E37" s="358"/>
      <c r="F37" s="359"/>
      <c r="G37" s="359"/>
      <c r="H37" s="359"/>
      <c r="I37" s="432"/>
    </row>
    <row r="38" spans="1:9" ht="15" customHeight="1" x14ac:dyDescent="0.2">
      <c r="A38" s="430"/>
      <c r="B38" s="431"/>
      <c r="C38" s="431"/>
      <c r="D38" s="356">
        <f t="shared" si="5"/>
        <v>0</v>
      </c>
      <c r="E38" s="358"/>
      <c r="F38" s="359"/>
      <c r="G38" s="359"/>
      <c r="H38" s="359"/>
      <c r="I38" s="432"/>
    </row>
    <row r="39" spans="1:9" ht="15" customHeight="1" x14ac:dyDescent="0.2">
      <c r="A39" s="430"/>
      <c r="B39" s="431"/>
      <c r="C39" s="431"/>
      <c r="D39" s="356">
        <f t="shared" si="5"/>
        <v>0</v>
      </c>
      <c r="E39" s="358"/>
      <c r="F39" s="359"/>
      <c r="G39" s="359"/>
      <c r="H39" s="359"/>
      <c r="I39" s="432"/>
    </row>
    <row r="40" spans="1:9" ht="15" customHeight="1" x14ac:dyDescent="0.2">
      <c r="A40" s="430"/>
      <c r="B40" s="431"/>
      <c r="C40" s="431"/>
      <c r="D40" s="356">
        <f t="shared" si="5"/>
        <v>0</v>
      </c>
      <c r="E40" s="358"/>
      <c r="F40" s="359"/>
      <c r="G40" s="359"/>
      <c r="H40" s="359"/>
      <c r="I40" s="432"/>
    </row>
    <row r="41" spans="1:9" ht="15" customHeight="1" x14ac:dyDescent="0.25">
      <c r="A41" s="388"/>
      <c r="B41" s="388"/>
      <c r="C41" s="388"/>
      <c r="D41" s="388"/>
      <c r="E41" s="388"/>
      <c r="F41" s="388"/>
      <c r="G41" s="388"/>
      <c r="H41" s="388"/>
      <c r="I41" s="388"/>
    </row>
    <row r="42" spans="1:9" ht="15" customHeight="1" x14ac:dyDescent="0.25">
      <c r="A42" s="388"/>
      <c r="B42" s="388"/>
      <c r="C42" s="388"/>
      <c r="D42" s="388"/>
      <c r="E42" s="388"/>
      <c r="F42" s="388"/>
      <c r="G42" s="388"/>
      <c r="H42" s="388"/>
      <c r="I42" s="388"/>
    </row>
    <row r="43" spans="1:9" ht="15" customHeight="1" x14ac:dyDescent="0.25">
      <c r="A43" s="433" t="s">
        <v>740</v>
      </c>
      <c r="B43" s="425"/>
      <c r="C43" s="425"/>
      <c r="D43" s="426"/>
      <c r="E43" s="426"/>
      <c r="F43" s="427"/>
      <c r="G43" s="425"/>
      <c r="H43" s="425"/>
      <c r="I43" s="428"/>
    </row>
    <row r="44" spans="1:9" ht="26.1" customHeight="1" x14ac:dyDescent="0.2">
      <c r="A44" s="18" t="s">
        <v>803</v>
      </c>
      <c r="B44" s="18" t="s">
        <v>790</v>
      </c>
      <c r="C44" s="18" t="s">
        <v>1876</v>
      </c>
      <c r="D44" s="366" t="s">
        <v>506</v>
      </c>
      <c r="E44" s="18" t="s">
        <v>507</v>
      </c>
      <c r="F44" s="18" t="s">
        <v>508</v>
      </c>
      <c r="G44" s="18" t="s">
        <v>509</v>
      </c>
      <c r="H44" s="18" t="s">
        <v>510</v>
      </c>
      <c r="I44" s="18" t="s">
        <v>511</v>
      </c>
    </row>
    <row r="45" spans="1:9" ht="15" customHeight="1" x14ac:dyDescent="0.25">
      <c r="A45" s="430"/>
      <c r="B45" s="434" t="s">
        <v>804</v>
      </c>
      <c r="C45" s="435"/>
      <c r="D45" s="419">
        <f t="shared" ref="D45:D67" si="6">SUM(E45:I45)</f>
        <v>0</v>
      </c>
      <c r="E45" s="436"/>
      <c r="F45" s="431"/>
      <c r="G45" s="431"/>
      <c r="H45" s="431"/>
      <c r="I45" s="437"/>
    </row>
    <row r="46" spans="1:9" ht="15" customHeight="1" x14ac:dyDescent="0.2">
      <c r="A46" s="430"/>
      <c r="B46" s="431"/>
      <c r="C46" s="431"/>
      <c r="D46" s="419">
        <f t="shared" si="6"/>
        <v>0</v>
      </c>
      <c r="E46" s="438">
        <f>IFERROR(VLOOKUP(B46,$B$21:$I$40,4,0)*C46,0)</f>
        <v>0</v>
      </c>
      <c r="F46" s="438">
        <f>IFERROR(VLOOKUP(B46,$B$21:$I$40,5,0)*C46,0)</f>
        <v>0</v>
      </c>
      <c r="G46" s="438">
        <f>IFERROR(VLOOKUP(B46,$B$21:$I$40,6,0)*C46,0)</f>
        <v>0</v>
      </c>
      <c r="H46" s="438">
        <f>IFERROR(VLOOKUP(B46,$B$21:$I$40,7,0)*C46,0)</f>
        <v>0</v>
      </c>
      <c r="I46" s="438">
        <f>IFERROR(VLOOKUP(B46,$B$21:$I$40,8,0)*C46,0)</f>
        <v>0</v>
      </c>
    </row>
    <row r="47" spans="1:9" ht="15" customHeight="1" x14ac:dyDescent="0.2">
      <c r="A47" s="430"/>
      <c r="B47" s="431"/>
      <c r="C47" s="431"/>
      <c r="D47" s="419">
        <f t="shared" si="6"/>
        <v>0</v>
      </c>
      <c r="E47" s="438">
        <f t="shared" ref="E47:E67" si="7">IFERROR(VLOOKUP(B47,$B$21:$I$40,4,0)*C47,0)</f>
        <v>0</v>
      </c>
      <c r="F47" s="438">
        <f t="shared" ref="F47:F67" si="8">IFERROR(VLOOKUP(B47,$B$21:$I$40,5,0)*C47,0)</f>
        <v>0</v>
      </c>
      <c r="G47" s="438">
        <f t="shared" ref="G47:G67" si="9">IFERROR(VLOOKUP(B47,$B$21:$I$40,6,0)*C47,0)</f>
        <v>0</v>
      </c>
      <c r="H47" s="438">
        <f t="shared" ref="H47:H67" si="10">IFERROR(VLOOKUP(B47,$B$21:$I$40,7,0)*C47,0)</f>
        <v>0</v>
      </c>
      <c r="I47" s="438">
        <f t="shared" ref="I47:I67" si="11">IFERROR(VLOOKUP(B47,$B$21:$I$40,8,0)*C47,0)</f>
        <v>0</v>
      </c>
    </row>
    <row r="48" spans="1:9" ht="15" customHeight="1" x14ac:dyDescent="0.2">
      <c r="A48" s="430"/>
      <c r="B48" s="431"/>
      <c r="C48" s="431"/>
      <c r="D48" s="419">
        <f t="shared" si="6"/>
        <v>0</v>
      </c>
      <c r="E48" s="438">
        <f t="shared" si="7"/>
        <v>0</v>
      </c>
      <c r="F48" s="438">
        <f t="shared" si="8"/>
        <v>0</v>
      </c>
      <c r="G48" s="438">
        <f t="shared" si="9"/>
        <v>0</v>
      </c>
      <c r="H48" s="438">
        <f t="shared" si="10"/>
        <v>0</v>
      </c>
      <c r="I48" s="438">
        <f t="shared" si="11"/>
        <v>0</v>
      </c>
    </row>
    <row r="49" spans="1:9" ht="15" customHeight="1" x14ac:dyDescent="0.2">
      <c r="A49" s="430"/>
      <c r="B49" s="431"/>
      <c r="C49" s="431"/>
      <c r="D49" s="419">
        <f t="shared" si="6"/>
        <v>0</v>
      </c>
      <c r="E49" s="438">
        <f t="shared" si="7"/>
        <v>0</v>
      </c>
      <c r="F49" s="438">
        <f t="shared" si="8"/>
        <v>0</v>
      </c>
      <c r="G49" s="438">
        <f t="shared" si="9"/>
        <v>0</v>
      </c>
      <c r="H49" s="438">
        <f t="shared" si="10"/>
        <v>0</v>
      </c>
      <c r="I49" s="438">
        <f t="shared" si="11"/>
        <v>0</v>
      </c>
    </row>
    <row r="50" spans="1:9" ht="15" customHeight="1" x14ac:dyDescent="0.2">
      <c r="A50" s="430"/>
      <c r="B50" s="431"/>
      <c r="C50" s="431"/>
      <c r="D50" s="419">
        <f t="shared" si="6"/>
        <v>0</v>
      </c>
      <c r="E50" s="438">
        <f t="shared" si="7"/>
        <v>0</v>
      </c>
      <c r="F50" s="438">
        <f t="shared" si="8"/>
        <v>0</v>
      </c>
      <c r="G50" s="438">
        <f t="shared" si="9"/>
        <v>0</v>
      </c>
      <c r="H50" s="438">
        <f t="shared" si="10"/>
        <v>0</v>
      </c>
      <c r="I50" s="438">
        <f t="shared" si="11"/>
        <v>0</v>
      </c>
    </row>
    <row r="51" spans="1:9" ht="15" customHeight="1" x14ac:dyDescent="0.2">
      <c r="A51" s="430"/>
      <c r="B51" s="431"/>
      <c r="C51" s="431"/>
      <c r="D51" s="419">
        <f t="shared" si="6"/>
        <v>0</v>
      </c>
      <c r="E51" s="438">
        <f t="shared" si="7"/>
        <v>0</v>
      </c>
      <c r="F51" s="438">
        <f t="shared" si="8"/>
        <v>0</v>
      </c>
      <c r="G51" s="438">
        <f t="shared" si="9"/>
        <v>0</v>
      </c>
      <c r="H51" s="438">
        <f t="shared" si="10"/>
        <v>0</v>
      </c>
      <c r="I51" s="438">
        <f t="shared" si="11"/>
        <v>0</v>
      </c>
    </row>
    <row r="52" spans="1:9" ht="15" customHeight="1" x14ac:dyDescent="0.2">
      <c r="A52" s="430"/>
      <c r="B52" s="431"/>
      <c r="C52" s="431"/>
      <c r="D52" s="419">
        <f t="shared" si="6"/>
        <v>0</v>
      </c>
      <c r="E52" s="438">
        <f t="shared" si="7"/>
        <v>0</v>
      </c>
      <c r="F52" s="438">
        <f t="shared" si="8"/>
        <v>0</v>
      </c>
      <c r="G52" s="438">
        <f t="shared" si="9"/>
        <v>0</v>
      </c>
      <c r="H52" s="438">
        <f t="shared" si="10"/>
        <v>0</v>
      </c>
      <c r="I52" s="438">
        <f t="shared" si="11"/>
        <v>0</v>
      </c>
    </row>
    <row r="53" spans="1:9" ht="15" customHeight="1" x14ac:dyDescent="0.2">
      <c r="A53" s="430"/>
      <c r="B53" s="431"/>
      <c r="C53" s="431"/>
      <c r="D53" s="419">
        <f t="shared" si="6"/>
        <v>0</v>
      </c>
      <c r="E53" s="438">
        <f t="shared" si="7"/>
        <v>0</v>
      </c>
      <c r="F53" s="438">
        <f t="shared" si="8"/>
        <v>0</v>
      </c>
      <c r="G53" s="438">
        <f t="shared" si="9"/>
        <v>0</v>
      </c>
      <c r="H53" s="438">
        <f t="shared" si="10"/>
        <v>0</v>
      </c>
      <c r="I53" s="438">
        <f t="shared" si="11"/>
        <v>0</v>
      </c>
    </row>
    <row r="54" spans="1:9" ht="15" customHeight="1" x14ac:dyDescent="0.2">
      <c r="A54" s="430"/>
      <c r="B54" s="431"/>
      <c r="C54" s="431"/>
      <c r="D54" s="419">
        <f t="shared" si="6"/>
        <v>0</v>
      </c>
      <c r="E54" s="438">
        <f t="shared" si="7"/>
        <v>0</v>
      </c>
      <c r="F54" s="438">
        <f t="shared" si="8"/>
        <v>0</v>
      </c>
      <c r="G54" s="438">
        <f t="shared" si="9"/>
        <v>0</v>
      </c>
      <c r="H54" s="438">
        <f t="shared" si="10"/>
        <v>0</v>
      </c>
      <c r="I54" s="438">
        <f t="shared" si="11"/>
        <v>0</v>
      </c>
    </row>
    <row r="55" spans="1:9" ht="15" customHeight="1" x14ac:dyDescent="0.2">
      <c r="A55" s="430"/>
      <c r="B55" s="431"/>
      <c r="C55" s="431"/>
      <c r="D55" s="419">
        <f t="shared" si="6"/>
        <v>0</v>
      </c>
      <c r="E55" s="438">
        <f t="shared" si="7"/>
        <v>0</v>
      </c>
      <c r="F55" s="438">
        <f t="shared" si="8"/>
        <v>0</v>
      </c>
      <c r="G55" s="438">
        <f t="shared" si="9"/>
        <v>0</v>
      </c>
      <c r="H55" s="438">
        <f t="shared" si="10"/>
        <v>0</v>
      </c>
      <c r="I55" s="438">
        <f t="shared" si="11"/>
        <v>0</v>
      </c>
    </row>
    <row r="56" spans="1:9" ht="15" customHeight="1" x14ac:dyDescent="0.2">
      <c r="A56" s="430"/>
      <c r="B56" s="431"/>
      <c r="C56" s="431"/>
      <c r="D56" s="419">
        <f t="shared" si="6"/>
        <v>0</v>
      </c>
      <c r="E56" s="438">
        <f t="shared" si="7"/>
        <v>0</v>
      </c>
      <c r="F56" s="438">
        <f t="shared" si="8"/>
        <v>0</v>
      </c>
      <c r="G56" s="438">
        <f t="shared" si="9"/>
        <v>0</v>
      </c>
      <c r="H56" s="438">
        <f t="shared" si="10"/>
        <v>0</v>
      </c>
      <c r="I56" s="438">
        <f t="shared" si="11"/>
        <v>0</v>
      </c>
    </row>
    <row r="57" spans="1:9" ht="15" customHeight="1" x14ac:dyDescent="0.2">
      <c r="A57" s="430"/>
      <c r="B57" s="431"/>
      <c r="C57" s="431"/>
      <c r="D57" s="419">
        <f t="shared" si="6"/>
        <v>0</v>
      </c>
      <c r="E57" s="438">
        <f t="shared" si="7"/>
        <v>0</v>
      </c>
      <c r="F57" s="438">
        <f t="shared" si="8"/>
        <v>0</v>
      </c>
      <c r="G57" s="438">
        <f t="shared" si="9"/>
        <v>0</v>
      </c>
      <c r="H57" s="438">
        <f t="shared" si="10"/>
        <v>0</v>
      </c>
      <c r="I57" s="438">
        <f t="shared" si="11"/>
        <v>0</v>
      </c>
    </row>
    <row r="58" spans="1:9" ht="15" customHeight="1" x14ac:dyDescent="0.2">
      <c r="A58" s="430"/>
      <c r="B58" s="431"/>
      <c r="C58" s="431"/>
      <c r="D58" s="419">
        <f t="shared" si="6"/>
        <v>0</v>
      </c>
      <c r="E58" s="438">
        <f t="shared" si="7"/>
        <v>0</v>
      </c>
      <c r="F58" s="438">
        <f t="shared" si="8"/>
        <v>0</v>
      </c>
      <c r="G58" s="438">
        <f t="shared" si="9"/>
        <v>0</v>
      </c>
      <c r="H58" s="438">
        <f t="shared" si="10"/>
        <v>0</v>
      </c>
      <c r="I58" s="438">
        <f t="shared" si="11"/>
        <v>0</v>
      </c>
    </row>
    <row r="59" spans="1:9" ht="15" customHeight="1" x14ac:dyDescent="0.2">
      <c r="A59" s="430"/>
      <c r="B59" s="431"/>
      <c r="C59" s="431"/>
      <c r="D59" s="419">
        <f t="shared" si="6"/>
        <v>0</v>
      </c>
      <c r="E59" s="438">
        <f t="shared" si="7"/>
        <v>0</v>
      </c>
      <c r="F59" s="438">
        <f t="shared" si="8"/>
        <v>0</v>
      </c>
      <c r="G59" s="438">
        <f t="shared" si="9"/>
        <v>0</v>
      </c>
      <c r="H59" s="438">
        <f t="shared" si="10"/>
        <v>0</v>
      </c>
      <c r="I59" s="438">
        <f t="shared" si="11"/>
        <v>0</v>
      </c>
    </row>
    <row r="60" spans="1:9" ht="15" customHeight="1" x14ac:dyDescent="0.2">
      <c r="A60" s="430"/>
      <c r="B60" s="431"/>
      <c r="C60" s="431"/>
      <c r="D60" s="419">
        <f t="shared" si="6"/>
        <v>0</v>
      </c>
      <c r="E60" s="438">
        <f t="shared" si="7"/>
        <v>0</v>
      </c>
      <c r="F60" s="438">
        <f t="shared" si="8"/>
        <v>0</v>
      </c>
      <c r="G60" s="438">
        <f t="shared" si="9"/>
        <v>0</v>
      </c>
      <c r="H60" s="438">
        <f t="shared" si="10"/>
        <v>0</v>
      </c>
      <c r="I60" s="438">
        <f t="shared" si="11"/>
        <v>0</v>
      </c>
    </row>
    <row r="61" spans="1:9" ht="15" customHeight="1" x14ac:dyDescent="0.2">
      <c r="A61" s="430"/>
      <c r="B61" s="431"/>
      <c r="C61" s="431"/>
      <c r="D61" s="419">
        <f t="shared" si="6"/>
        <v>0</v>
      </c>
      <c r="E61" s="438">
        <f t="shared" si="7"/>
        <v>0</v>
      </c>
      <c r="F61" s="438">
        <f t="shared" si="8"/>
        <v>0</v>
      </c>
      <c r="G61" s="438">
        <f t="shared" si="9"/>
        <v>0</v>
      </c>
      <c r="H61" s="438">
        <f t="shared" si="10"/>
        <v>0</v>
      </c>
      <c r="I61" s="438">
        <f t="shared" si="11"/>
        <v>0</v>
      </c>
    </row>
    <row r="62" spans="1:9" ht="15" customHeight="1" x14ac:dyDescent="0.2">
      <c r="A62" s="430"/>
      <c r="B62" s="431"/>
      <c r="C62" s="431"/>
      <c r="D62" s="419">
        <f t="shared" si="6"/>
        <v>0</v>
      </c>
      <c r="E62" s="438">
        <f t="shared" si="7"/>
        <v>0</v>
      </c>
      <c r="F62" s="438">
        <f t="shared" si="8"/>
        <v>0</v>
      </c>
      <c r="G62" s="438">
        <f t="shared" si="9"/>
        <v>0</v>
      </c>
      <c r="H62" s="438">
        <f t="shared" si="10"/>
        <v>0</v>
      </c>
      <c r="I62" s="438">
        <f t="shared" si="11"/>
        <v>0</v>
      </c>
    </row>
    <row r="63" spans="1:9" ht="15" customHeight="1" x14ac:dyDescent="0.2">
      <c r="A63" s="430"/>
      <c r="B63" s="431"/>
      <c r="C63" s="431"/>
      <c r="D63" s="419">
        <f t="shared" si="6"/>
        <v>0</v>
      </c>
      <c r="E63" s="438">
        <f t="shared" si="7"/>
        <v>0</v>
      </c>
      <c r="F63" s="438">
        <f t="shared" si="8"/>
        <v>0</v>
      </c>
      <c r="G63" s="438">
        <f t="shared" si="9"/>
        <v>0</v>
      </c>
      <c r="H63" s="438">
        <f t="shared" si="10"/>
        <v>0</v>
      </c>
      <c r="I63" s="438">
        <f t="shared" si="11"/>
        <v>0</v>
      </c>
    </row>
    <row r="64" spans="1:9" ht="15" customHeight="1" x14ac:dyDescent="0.2">
      <c r="A64" s="430"/>
      <c r="B64" s="431"/>
      <c r="C64" s="431"/>
      <c r="D64" s="419">
        <f t="shared" si="6"/>
        <v>0</v>
      </c>
      <c r="E64" s="438">
        <f t="shared" si="7"/>
        <v>0</v>
      </c>
      <c r="F64" s="438">
        <f t="shared" si="8"/>
        <v>0</v>
      </c>
      <c r="G64" s="438">
        <f t="shared" si="9"/>
        <v>0</v>
      </c>
      <c r="H64" s="438">
        <f t="shared" si="10"/>
        <v>0</v>
      </c>
      <c r="I64" s="438">
        <f t="shared" si="11"/>
        <v>0</v>
      </c>
    </row>
    <row r="65" spans="1:9" ht="15" customHeight="1" x14ac:dyDescent="0.2">
      <c r="A65" s="430"/>
      <c r="B65" s="431"/>
      <c r="C65" s="431"/>
      <c r="D65" s="419">
        <f t="shared" si="6"/>
        <v>0</v>
      </c>
      <c r="E65" s="438">
        <f t="shared" si="7"/>
        <v>0</v>
      </c>
      <c r="F65" s="438">
        <f t="shared" si="8"/>
        <v>0</v>
      </c>
      <c r="G65" s="438">
        <f t="shared" si="9"/>
        <v>0</v>
      </c>
      <c r="H65" s="438">
        <f t="shared" si="10"/>
        <v>0</v>
      </c>
      <c r="I65" s="438">
        <f t="shared" si="11"/>
        <v>0</v>
      </c>
    </row>
    <row r="66" spans="1:9" ht="15" customHeight="1" x14ac:dyDescent="0.2">
      <c r="A66" s="430"/>
      <c r="B66" s="431"/>
      <c r="C66" s="431"/>
      <c r="D66" s="419">
        <f t="shared" si="6"/>
        <v>0</v>
      </c>
      <c r="E66" s="438">
        <f t="shared" si="7"/>
        <v>0</v>
      </c>
      <c r="F66" s="438">
        <f t="shared" si="8"/>
        <v>0</v>
      </c>
      <c r="G66" s="438">
        <f t="shared" si="9"/>
        <v>0</v>
      </c>
      <c r="H66" s="438">
        <f t="shared" si="10"/>
        <v>0</v>
      </c>
      <c r="I66" s="438">
        <f t="shared" si="11"/>
        <v>0</v>
      </c>
    </row>
    <row r="67" spans="1:9" ht="15" customHeight="1" x14ac:dyDescent="0.2">
      <c r="A67" s="430"/>
      <c r="B67" s="431"/>
      <c r="C67" s="431"/>
      <c r="D67" s="419">
        <f t="shared" si="6"/>
        <v>0</v>
      </c>
      <c r="E67" s="438">
        <f t="shared" si="7"/>
        <v>0</v>
      </c>
      <c r="F67" s="438">
        <f t="shared" si="8"/>
        <v>0</v>
      </c>
      <c r="G67" s="438">
        <f t="shared" si="9"/>
        <v>0</v>
      </c>
      <c r="H67" s="438">
        <f t="shared" si="10"/>
        <v>0</v>
      </c>
      <c r="I67" s="438">
        <f t="shared" si="11"/>
        <v>0</v>
      </c>
    </row>
    <row r="68" spans="1:9" ht="15" customHeight="1" thickBot="1" x14ac:dyDescent="0.3">
      <c r="A68" s="439" t="s">
        <v>820</v>
      </c>
      <c r="B68" s="440"/>
      <c r="C68" s="440"/>
      <c r="D68" s="441">
        <f>SUM(D45:D67)</f>
        <v>0</v>
      </c>
      <c r="E68" s="441">
        <f t="shared" ref="E68:I68" si="12">SUM(E45:E67)</f>
        <v>0</v>
      </c>
      <c r="F68" s="441">
        <f t="shared" si="12"/>
        <v>0</v>
      </c>
      <c r="G68" s="441">
        <f t="shared" si="12"/>
        <v>0</v>
      </c>
      <c r="H68" s="441">
        <f t="shared" si="12"/>
        <v>0</v>
      </c>
      <c r="I68" s="441">
        <f t="shared" si="12"/>
        <v>0</v>
      </c>
    </row>
    <row r="69" spans="1:9" ht="15" customHeight="1" thickTop="1" x14ac:dyDescent="0.25">
      <c r="A69" s="388"/>
      <c r="B69" s="388"/>
      <c r="C69" s="388"/>
      <c r="D69" s="388"/>
      <c r="E69" s="388"/>
      <c r="F69" s="388"/>
      <c r="G69" s="388"/>
      <c r="H69" s="388"/>
      <c r="I69" s="388"/>
    </row>
    <row r="70" spans="1:9" ht="15" customHeight="1" x14ac:dyDescent="0.25">
      <c r="A70" s="388"/>
      <c r="B70" s="388"/>
      <c r="C70" s="388"/>
      <c r="D70" s="388"/>
      <c r="E70" s="388"/>
      <c r="F70" s="388"/>
      <c r="G70" s="388"/>
      <c r="H70" s="388"/>
      <c r="I70" s="388"/>
    </row>
    <row r="71" spans="1:9" ht="15" customHeight="1" x14ac:dyDescent="0.25">
      <c r="A71" s="433" t="s">
        <v>43</v>
      </c>
      <c r="B71" s="425"/>
      <c r="C71" s="425"/>
      <c r="D71" s="426"/>
      <c r="E71" s="426"/>
      <c r="F71" s="427"/>
      <c r="G71" s="425"/>
      <c r="H71" s="425"/>
      <c r="I71" s="428"/>
    </row>
    <row r="72" spans="1:9" ht="26.1" customHeight="1" x14ac:dyDescent="0.2">
      <c r="A72" s="18" t="s">
        <v>803</v>
      </c>
      <c r="B72" s="18" t="s">
        <v>790</v>
      </c>
      <c r="C72" s="18" t="s">
        <v>1876</v>
      </c>
      <c r="D72" s="366" t="s">
        <v>506</v>
      </c>
      <c r="E72" s="18" t="s">
        <v>507</v>
      </c>
      <c r="F72" s="18" t="s">
        <v>508</v>
      </c>
      <c r="G72" s="18" t="s">
        <v>509</v>
      </c>
      <c r="H72" s="18" t="s">
        <v>510</v>
      </c>
      <c r="I72" s="18" t="s">
        <v>511</v>
      </c>
    </row>
    <row r="73" spans="1:9" ht="15" customHeight="1" x14ac:dyDescent="0.25">
      <c r="A73" s="430"/>
      <c r="B73" s="434" t="s">
        <v>804</v>
      </c>
      <c r="C73" s="435"/>
      <c r="D73" s="419">
        <f t="shared" ref="D73:D80" si="13">SUM(E73:I73)</f>
        <v>0</v>
      </c>
      <c r="E73" s="436"/>
      <c r="F73" s="431"/>
      <c r="G73" s="431"/>
      <c r="H73" s="431"/>
      <c r="I73" s="437"/>
    </row>
    <row r="74" spans="1:9" ht="15" customHeight="1" x14ac:dyDescent="0.2">
      <c r="A74" s="430"/>
      <c r="B74" s="431"/>
      <c r="C74" s="431"/>
      <c r="D74" s="419">
        <f t="shared" si="13"/>
        <v>0</v>
      </c>
      <c r="E74" s="438">
        <f t="shared" ref="E74:E80" si="14">IFERROR(VLOOKUP(B74,$B$21:$I$40,4,0)*C74,0)</f>
        <v>0</v>
      </c>
      <c r="F74" s="438">
        <f t="shared" ref="F74:F80" si="15">IFERROR(VLOOKUP(B74,$B$21:$I$40,5,0)*C74,0)</f>
        <v>0</v>
      </c>
      <c r="G74" s="438">
        <f t="shared" ref="G74:G80" si="16">IFERROR(VLOOKUP(B74,$B$21:$I$40,6,0)*C74,0)</f>
        <v>0</v>
      </c>
      <c r="H74" s="438">
        <f t="shared" ref="H74:H80" si="17">IFERROR(VLOOKUP(B74,$B$21:$I$40,7,0)*C74,0)</f>
        <v>0</v>
      </c>
      <c r="I74" s="438">
        <f t="shared" ref="I74:I80" si="18">IFERROR(VLOOKUP(B74,$B$21:$I$40,8,0)*C74,0)</f>
        <v>0</v>
      </c>
    </row>
    <row r="75" spans="1:9" ht="15" customHeight="1" x14ac:dyDescent="0.2">
      <c r="A75" s="430"/>
      <c r="B75" s="431"/>
      <c r="C75" s="431"/>
      <c r="D75" s="419">
        <f t="shared" si="13"/>
        <v>0</v>
      </c>
      <c r="E75" s="438">
        <f t="shared" si="14"/>
        <v>0</v>
      </c>
      <c r="F75" s="438">
        <f t="shared" si="15"/>
        <v>0</v>
      </c>
      <c r="G75" s="438">
        <f t="shared" si="16"/>
        <v>0</v>
      </c>
      <c r="H75" s="438">
        <f t="shared" si="17"/>
        <v>0</v>
      </c>
      <c r="I75" s="438">
        <f t="shared" si="18"/>
        <v>0</v>
      </c>
    </row>
    <row r="76" spans="1:9" ht="15" customHeight="1" x14ac:dyDescent="0.2">
      <c r="A76" s="430"/>
      <c r="B76" s="431"/>
      <c r="C76" s="431"/>
      <c r="D76" s="419">
        <f t="shared" si="13"/>
        <v>0</v>
      </c>
      <c r="E76" s="438">
        <f t="shared" si="14"/>
        <v>0</v>
      </c>
      <c r="F76" s="438">
        <f t="shared" si="15"/>
        <v>0</v>
      </c>
      <c r="G76" s="438">
        <f t="shared" si="16"/>
        <v>0</v>
      </c>
      <c r="H76" s="438">
        <f t="shared" si="17"/>
        <v>0</v>
      </c>
      <c r="I76" s="438">
        <f t="shared" si="18"/>
        <v>0</v>
      </c>
    </row>
    <row r="77" spans="1:9" ht="15" customHeight="1" x14ac:dyDescent="0.2">
      <c r="A77" s="430"/>
      <c r="B77" s="431"/>
      <c r="C77" s="431"/>
      <c r="D77" s="419">
        <f t="shared" si="13"/>
        <v>0</v>
      </c>
      <c r="E77" s="438">
        <f t="shared" si="14"/>
        <v>0</v>
      </c>
      <c r="F77" s="438">
        <f t="shared" si="15"/>
        <v>0</v>
      </c>
      <c r="G77" s="438">
        <f t="shared" si="16"/>
        <v>0</v>
      </c>
      <c r="H77" s="438">
        <f t="shared" si="17"/>
        <v>0</v>
      </c>
      <c r="I77" s="438">
        <f t="shared" si="18"/>
        <v>0</v>
      </c>
    </row>
    <row r="78" spans="1:9" ht="15" customHeight="1" x14ac:dyDescent="0.2">
      <c r="A78" s="430"/>
      <c r="B78" s="431"/>
      <c r="C78" s="431"/>
      <c r="D78" s="419">
        <f t="shared" si="13"/>
        <v>0</v>
      </c>
      <c r="E78" s="438">
        <f t="shared" si="14"/>
        <v>0</v>
      </c>
      <c r="F78" s="438">
        <f t="shared" si="15"/>
        <v>0</v>
      </c>
      <c r="G78" s="438">
        <f t="shared" si="16"/>
        <v>0</v>
      </c>
      <c r="H78" s="438">
        <f t="shared" si="17"/>
        <v>0</v>
      </c>
      <c r="I78" s="438">
        <f t="shared" si="18"/>
        <v>0</v>
      </c>
    </row>
    <row r="79" spans="1:9" ht="15" customHeight="1" x14ac:dyDescent="0.2">
      <c r="A79" s="430"/>
      <c r="B79" s="431"/>
      <c r="C79" s="431"/>
      <c r="D79" s="419">
        <f t="shared" si="13"/>
        <v>0</v>
      </c>
      <c r="E79" s="438">
        <f t="shared" si="14"/>
        <v>0</v>
      </c>
      <c r="F79" s="438">
        <f t="shared" si="15"/>
        <v>0</v>
      </c>
      <c r="G79" s="438">
        <f t="shared" si="16"/>
        <v>0</v>
      </c>
      <c r="H79" s="438">
        <f t="shared" si="17"/>
        <v>0</v>
      </c>
      <c r="I79" s="438">
        <f t="shared" si="18"/>
        <v>0</v>
      </c>
    </row>
    <row r="80" spans="1:9" ht="15" customHeight="1" x14ac:dyDescent="0.2">
      <c r="A80" s="430"/>
      <c r="B80" s="431"/>
      <c r="C80" s="431"/>
      <c r="D80" s="419">
        <f t="shared" si="13"/>
        <v>0</v>
      </c>
      <c r="E80" s="438">
        <f t="shared" si="14"/>
        <v>0</v>
      </c>
      <c r="F80" s="438">
        <f t="shared" si="15"/>
        <v>0</v>
      </c>
      <c r="G80" s="438">
        <f t="shared" si="16"/>
        <v>0</v>
      </c>
      <c r="H80" s="438">
        <f t="shared" si="17"/>
        <v>0</v>
      </c>
      <c r="I80" s="438">
        <f t="shared" si="18"/>
        <v>0</v>
      </c>
    </row>
    <row r="81" spans="1:9" ht="15" customHeight="1" thickBot="1" x14ac:dyDescent="0.3">
      <c r="A81" s="439" t="s">
        <v>821</v>
      </c>
      <c r="B81" s="440"/>
      <c r="C81" s="440"/>
      <c r="D81" s="441">
        <f t="shared" ref="D81:I81" si="19">SUM(D73:D80)</f>
        <v>0</v>
      </c>
      <c r="E81" s="441">
        <f t="shared" si="19"/>
        <v>0</v>
      </c>
      <c r="F81" s="441">
        <f t="shared" si="19"/>
        <v>0</v>
      </c>
      <c r="G81" s="441">
        <f t="shared" si="19"/>
        <v>0</v>
      </c>
      <c r="H81" s="441">
        <f t="shared" si="19"/>
        <v>0</v>
      </c>
      <c r="I81" s="441">
        <f t="shared" si="19"/>
        <v>0</v>
      </c>
    </row>
    <row r="82" spans="1:9" ht="15" customHeight="1" thickTop="1" x14ac:dyDescent="0.25">
      <c r="A82" s="388"/>
      <c r="B82" s="388"/>
      <c r="C82" s="388"/>
      <c r="D82" s="388"/>
      <c r="E82" s="388"/>
      <c r="F82" s="388"/>
      <c r="G82" s="388"/>
      <c r="H82" s="388"/>
      <c r="I82" s="388"/>
    </row>
    <row r="83" spans="1:9" ht="15" customHeight="1" x14ac:dyDescent="0.25">
      <c r="A83" s="388"/>
      <c r="B83" s="388"/>
      <c r="C83" s="388"/>
      <c r="D83" s="388"/>
      <c r="E83" s="388"/>
      <c r="F83" s="388"/>
      <c r="G83" s="388"/>
      <c r="H83" s="388"/>
      <c r="I83" s="388"/>
    </row>
    <row r="84" spans="1:9" ht="15" customHeight="1" x14ac:dyDescent="0.25">
      <c r="A84" s="433" t="s">
        <v>741</v>
      </c>
      <c r="B84" s="425"/>
      <c r="C84" s="425"/>
      <c r="D84" s="426"/>
      <c r="E84" s="426"/>
      <c r="F84" s="427"/>
      <c r="G84" s="425"/>
      <c r="H84" s="425"/>
      <c r="I84" s="443"/>
    </row>
    <row r="85" spans="1:9" ht="26.1" customHeight="1" x14ac:dyDescent="0.2">
      <c r="A85" s="18" t="s">
        <v>803</v>
      </c>
      <c r="B85" s="18" t="s">
        <v>790</v>
      </c>
      <c r="C85" s="18" t="s">
        <v>1876</v>
      </c>
      <c r="D85" s="366" t="s">
        <v>506</v>
      </c>
      <c r="E85" s="18" t="s">
        <v>507</v>
      </c>
      <c r="F85" s="18" t="s">
        <v>508</v>
      </c>
      <c r="G85" s="18" t="s">
        <v>509</v>
      </c>
      <c r="H85" s="18" t="s">
        <v>510</v>
      </c>
      <c r="I85" s="18" t="s">
        <v>511</v>
      </c>
    </row>
    <row r="86" spans="1:9" ht="15" customHeight="1" x14ac:dyDescent="0.25">
      <c r="A86" s="430"/>
      <c r="B86" s="434" t="s">
        <v>804</v>
      </c>
      <c r="C86" s="435"/>
      <c r="D86" s="419">
        <f t="shared" ref="D86:D93" si="20">SUM(E86:I86)</f>
        <v>0</v>
      </c>
      <c r="E86" s="436"/>
      <c r="F86" s="431"/>
      <c r="G86" s="431"/>
      <c r="H86" s="431"/>
      <c r="I86" s="437"/>
    </row>
    <row r="87" spans="1:9" ht="15" customHeight="1" x14ac:dyDescent="0.2">
      <c r="A87" s="430"/>
      <c r="B87" s="431"/>
      <c r="C87" s="431"/>
      <c r="D87" s="419">
        <f t="shared" si="20"/>
        <v>0</v>
      </c>
      <c r="E87" s="438">
        <f t="shared" ref="E87:E93" si="21">IFERROR(VLOOKUP(B87,$B$21:$I$40,4,0)*C87,0)</f>
        <v>0</v>
      </c>
      <c r="F87" s="438">
        <f t="shared" ref="F87:F93" si="22">IFERROR(VLOOKUP(B87,$B$21:$I$40,5,0)*C87,0)</f>
        <v>0</v>
      </c>
      <c r="G87" s="438">
        <f t="shared" ref="G87:G93" si="23">IFERROR(VLOOKUP(B87,$B$21:$I$40,6,0)*C87,0)</f>
        <v>0</v>
      </c>
      <c r="H87" s="438">
        <f t="shared" ref="H87:H93" si="24">IFERROR(VLOOKUP(B87,$B$21:$I$40,7,0)*C87,0)</f>
        <v>0</v>
      </c>
      <c r="I87" s="438">
        <f t="shared" ref="I87:I93" si="25">IFERROR(VLOOKUP(B87,$B$21:$I$40,8,0)*C87,0)</f>
        <v>0</v>
      </c>
    </row>
    <row r="88" spans="1:9" ht="15" customHeight="1" x14ac:dyDescent="0.2">
      <c r="A88" s="430"/>
      <c r="B88" s="431"/>
      <c r="C88" s="431"/>
      <c r="D88" s="419">
        <f t="shared" si="20"/>
        <v>0</v>
      </c>
      <c r="E88" s="438">
        <f t="shared" si="21"/>
        <v>0</v>
      </c>
      <c r="F88" s="438">
        <f t="shared" si="22"/>
        <v>0</v>
      </c>
      <c r="G88" s="438">
        <f t="shared" si="23"/>
        <v>0</v>
      </c>
      <c r="H88" s="438">
        <f t="shared" si="24"/>
        <v>0</v>
      </c>
      <c r="I88" s="438">
        <f t="shared" si="25"/>
        <v>0</v>
      </c>
    </row>
    <row r="89" spans="1:9" ht="15" customHeight="1" x14ac:dyDescent="0.2">
      <c r="A89" s="430"/>
      <c r="B89" s="431"/>
      <c r="C89" s="431"/>
      <c r="D89" s="419">
        <f t="shared" si="20"/>
        <v>0</v>
      </c>
      <c r="E89" s="438">
        <f t="shared" si="21"/>
        <v>0</v>
      </c>
      <c r="F89" s="438">
        <f t="shared" si="22"/>
        <v>0</v>
      </c>
      <c r="G89" s="438">
        <f t="shared" si="23"/>
        <v>0</v>
      </c>
      <c r="H89" s="438">
        <f t="shared" si="24"/>
        <v>0</v>
      </c>
      <c r="I89" s="438">
        <f t="shared" si="25"/>
        <v>0</v>
      </c>
    </row>
    <row r="90" spans="1:9" ht="15" customHeight="1" x14ac:dyDescent="0.2">
      <c r="A90" s="430"/>
      <c r="B90" s="431"/>
      <c r="C90" s="431"/>
      <c r="D90" s="419">
        <f t="shared" si="20"/>
        <v>0</v>
      </c>
      <c r="E90" s="438">
        <f t="shared" si="21"/>
        <v>0</v>
      </c>
      <c r="F90" s="438">
        <f t="shared" si="22"/>
        <v>0</v>
      </c>
      <c r="G90" s="438">
        <f t="shared" si="23"/>
        <v>0</v>
      </c>
      <c r="H90" s="438">
        <f t="shared" si="24"/>
        <v>0</v>
      </c>
      <c r="I90" s="438">
        <f t="shared" si="25"/>
        <v>0</v>
      </c>
    </row>
    <row r="91" spans="1:9" ht="15" customHeight="1" x14ac:dyDescent="0.2">
      <c r="A91" s="430"/>
      <c r="B91" s="431"/>
      <c r="C91" s="431"/>
      <c r="D91" s="419">
        <f t="shared" si="20"/>
        <v>0</v>
      </c>
      <c r="E91" s="438">
        <f t="shared" si="21"/>
        <v>0</v>
      </c>
      <c r="F91" s="438">
        <f t="shared" si="22"/>
        <v>0</v>
      </c>
      <c r="G91" s="438">
        <f t="shared" si="23"/>
        <v>0</v>
      </c>
      <c r="H91" s="438">
        <f t="shared" si="24"/>
        <v>0</v>
      </c>
      <c r="I91" s="438">
        <f t="shared" si="25"/>
        <v>0</v>
      </c>
    </row>
    <row r="92" spans="1:9" ht="15" customHeight="1" x14ac:dyDescent="0.2">
      <c r="A92" s="430"/>
      <c r="B92" s="431"/>
      <c r="C92" s="431"/>
      <c r="D92" s="419">
        <f t="shared" si="20"/>
        <v>0</v>
      </c>
      <c r="E92" s="438">
        <f t="shared" si="21"/>
        <v>0</v>
      </c>
      <c r="F92" s="438">
        <f t="shared" si="22"/>
        <v>0</v>
      </c>
      <c r="G92" s="438">
        <f t="shared" si="23"/>
        <v>0</v>
      </c>
      <c r="H92" s="438">
        <f t="shared" si="24"/>
        <v>0</v>
      </c>
      <c r="I92" s="438">
        <f t="shared" si="25"/>
        <v>0</v>
      </c>
    </row>
    <row r="93" spans="1:9" ht="15" customHeight="1" x14ac:dyDescent="0.2">
      <c r="A93" s="430"/>
      <c r="B93" s="431"/>
      <c r="C93" s="431"/>
      <c r="D93" s="419">
        <f t="shared" si="20"/>
        <v>0</v>
      </c>
      <c r="E93" s="438">
        <f t="shared" si="21"/>
        <v>0</v>
      </c>
      <c r="F93" s="438">
        <f t="shared" si="22"/>
        <v>0</v>
      </c>
      <c r="G93" s="438">
        <f t="shared" si="23"/>
        <v>0</v>
      </c>
      <c r="H93" s="438">
        <f t="shared" si="24"/>
        <v>0</v>
      </c>
      <c r="I93" s="438">
        <f t="shared" si="25"/>
        <v>0</v>
      </c>
    </row>
    <row r="94" spans="1:9" ht="15" customHeight="1" thickBot="1" x14ac:dyDescent="0.3">
      <c r="A94" s="439" t="s">
        <v>823</v>
      </c>
      <c r="B94" s="440"/>
      <c r="C94" s="440"/>
      <c r="D94" s="441">
        <f t="shared" ref="D94:I94" si="26">SUM(D86:D93)</f>
        <v>0</v>
      </c>
      <c r="E94" s="441">
        <f t="shared" si="26"/>
        <v>0</v>
      </c>
      <c r="F94" s="441">
        <f t="shared" si="26"/>
        <v>0</v>
      </c>
      <c r="G94" s="441">
        <f t="shared" si="26"/>
        <v>0</v>
      </c>
      <c r="H94" s="441">
        <f t="shared" si="26"/>
        <v>0</v>
      </c>
      <c r="I94" s="441">
        <f t="shared" si="26"/>
        <v>0</v>
      </c>
    </row>
    <row r="95" spans="1:9" ht="15" customHeight="1" thickTop="1" x14ac:dyDescent="0.25">
      <c r="A95" s="388"/>
      <c r="B95" s="388"/>
      <c r="C95" s="388"/>
      <c r="D95" s="388"/>
      <c r="E95" s="388"/>
      <c r="F95" s="388"/>
      <c r="G95" s="388"/>
      <c r="H95" s="388"/>
      <c r="I95" s="388"/>
    </row>
    <row r="96" spans="1:9" ht="15" customHeight="1" x14ac:dyDescent="0.25">
      <c r="A96" s="388"/>
      <c r="B96" s="388"/>
      <c r="C96" s="388"/>
      <c r="D96" s="388"/>
      <c r="E96" s="388"/>
      <c r="F96" s="388"/>
      <c r="G96" s="388"/>
      <c r="H96" s="388"/>
      <c r="I96" s="388"/>
    </row>
    <row r="97" spans="1:9" ht="15" customHeight="1" x14ac:dyDescent="0.25">
      <c r="A97" s="1476" t="s">
        <v>745</v>
      </c>
      <c r="B97" s="425"/>
      <c r="C97" s="425"/>
      <c r="D97" s="425"/>
      <c r="E97" s="426"/>
      <c r="F97" s="427"/>
      <c r="G97" s="425"/>
      <c r="H97" s="425"/>
      <c r="I97" s="443"/>
    </row>
    <row r="98" spans="1:9" ht="26.1" customHeight="1" x14ac:dyDescent="0.2">
      <c r="A98" s="18" t="s">
        <v>803</v>
      </c>
      <c r="B98" s="18" t="s">
        <v>790</v>
      </c>
      <c r="C98" s="18" t="s">
        <v>1876</v>
      </c>
      <c r="D98" s="366" t="s">
        <v>506</v>
      </c>
      <c r="E98" s="18" t="s">
        <v>507</v>
      </c>
      <c r="F98" s="18" t="s">
        <v>508</v>
      </c>
      <c r="G98" s="18" t="s">
        <v>509</v>
      </c>
      <c r="H98" s="18" t="s">
        <v>510</v>
      </c>
      <c r="I98" s="18" t="s">
        <v>511</v>
      </c>
    </row>
    <row r="99" spans="1:9" ht="15" customHeight="1" x14ac:dyDescent="0.25">
      <c r="A99" s="430"/>
      <c r="B99" s="434" t="s">
        <v>804</v>
      </c>
      <c r="C99" s="435"/>
      <c r="D99" s="419">
        <f t="shared" ref="D99:D106" si="27">SUM(E99:I99)</f>
        <v>0</v>
      </c>
      <c r="E99" s="1515"/>
      <c r="F99" s="1515"/>
      <c r="G99" s="1515"/>
      <c r="H99" s="431"/>
      <c r="I99" s="437"/>
    </row>
    <row r="100" spans="1:9" ht="15" customHeight="1" x14ac:dyDescent="0.2">
      <c r="A100" s="430"/>
      <c r="B100" s="431"/>
      <c r="C100" s="431"/>
      <c r="D100" s="419">
        <f t="shared" si="27"/>
        <v>0</v>
      </c>
      <c r="E100" s="438">
        <f t="shared" ref="E100:E106" si="28">IFERROR(VLOOKUP(B100,$B$21:$I$40,4,0)*C100,0)</f>
        <v>0</v>
      </c>
      <c r="F100" s="438">
        <f t="shared" ref="F100:F106" si="29">IFERROR(VLOOKUP(B100,$B$21:$I$40,5,0)*C100,0)</f>
        <v>0</v>
      </c>
      <c r="G100" s="438">
        <f t="shared" ref="G100:G106" si="30">IFERROR(VLOOKUP(B100,$B$21:$I$40,6,0)*C100,0)</f>
        <v>0</v>
      </c>
      <c r="H100" s="438">
        <f t="shared" ref="H100:H106" si="31">IFERROR(VLOOKUP(B100,$B$21:$I$40,7,0)*C100,0)</f>
        <v>0</v>
      </c>
      <c r="I100" s="438">
        <f t="shared" ref="I100:I106" si="32">IFERROR(VLOOKUP(B100,$B$21:$I$40,8,0)*C100,0)</f>
        <v>0</v>
      </c>
    </row>
    <row r="101" spans="1:9" ht="15" customHeight="1" x14ac:dyDescent="0.2">
      <c r="A101" s="430"/>
      <c r="B101" s="431"/>
      <c r="C101" s="431"/>
      <c r="D101" s="419">
        <f t="shared" si="27"/>
        <v>0</v>
      </c>
      <c r="E101" s="438">
        <f t="shared" si="28"/>
        <v>0</v>
      </c>
      <c r="F101" s="438">
        <f t="shared" si="29"/>
        <v>0</v>
      </c>
      <c r="G101" s="438">
        <f t="shared" si="30"/>
        <v>0</v>
      </c>
      <c r="H101" s="438">
        <f t="shared" si="31"/>
        <v>0</v>
      </c>
      <c r="I101" s="438">
        <f t="shared" si="32"/>
        <v>0</v>
      </c>
    </row>
    <row r="102" spans="1:9" ht="15" customHeight="1" x14ac:dyDescent="0.2">
      <c r="A102" s="430"/>
      <c r="B102" s="431"/>
      <c r="C102" s="431"/>
      <c r="D102" s="419">
        <f t="shared" si="27"/>
        <v>0</v>
      </c>
      <c r="E102" s="438">
        <f t="shared" si="28"/>
        <v>0</v>
      </c>
      <c r="F102" s="438">
        <f t="shared" si="29"/>
        <v>0</v>
      </c>
      <c r="G102" s="438">
        <f t="shared" si="30"/>
        <v>0</v>
      </c>
      <c r="H102" s="438">
        <f t="shared" si="31"/>
        <v>0</v>
      </c>
      <c r="I102" s="438">
        <f t="shared" si="32"/>
        <v>0</v>
      </c>
    </row>
    <row r="103" spans="1:9" ht="15" customHeight="1" x14ac:dyDescent="0.2">
      <c r="A103" s="430"/>
      <c r="B103" s="431"/>
      <c r="C103" s="431"/>
      <c r="D103" s="419">
        <f t="shared" si="27"/>
        <v>0</v>
      </c>
      <c r="E103" s="438">
        <f t="shared" si="28"/>
        <v>0</v>
      </c>
      <c r="F103" s="438">
        <f t="shared" si="29"/>
        <v>0</v>
      </c>
      <c r="G103" s="438">
        <f t="shared" si="30"/>
        <v>0</v>
      </c>
      <c r="H103" s="438">
        <f t="shared" si="31"/>
        <v>0</v>
      </c>
      <c r="I103" s="438">
        <f t="shared" si="32"/>
        <v>0</v>
      </c>
    </row>
    <row r="104" spans="1:9" ht="15" customHeight="1" x14ac:dyDescent="0.2">
      <c r="A104" s="430"/>
      <c r="B104" s="431"/>
      <c r="C104" s="431"/>
      <c r="D104" s="419">
        <f t="shared" si="27"/>
        <v>0</v>
      </c>
      <c r="E104" s="438">
        <f t="shared" si="28"/>
        <v>0</v>
      </c>
      <c r="F104" s="438">
        <f t="shared" si="29"/>
        <v>0</v>
      </c>
      <c r="G104" s="438">
        <f t="shared" si="30"/>
        <v>0</v>
      </c>
      <c r="H104" s="438">
        <f t="shared" si="31"/>
        <v>0</v>
      </c>
      <c r="I104" s="438">
        <f t="shared" si="32"/>
        <v>0</v>
      </c>
    </row>
    <row r="105" spans="1:9" ht="15" customHeight="1" x14ac:dyDescent="0.2">
      <c r="A105" s="430"/>
      <c r="B105" s="431"/>
      <c r="C105" s="431"/>
      <c r="D105" s="419">
        <f t="shared" si="27"/>
        <v>0</v>
      </c>
      <c r="E105" s="438">
        <f t="shared" si="28"/>
        <v>0</v>
      </c>
      <c r="F105" s="438">
        <f t="shared" si="29"/>
        <v>0</v>
      </c>
      <c r="G105" s="438">
        <f t="shared" si="30"/>
        <v>0</v>
      </c>
      <c r="H105" s="438">
        <f t="shared" si="31"/>
        <v>0</v>
      </c>
      <c r="I105" s="438">
        <f t="shared" si="32"/>
        <v>0</v>
      </c>
    </row>
    <row r="106" spans="1:9" ht="15" customHeight="1" x14ac:dyDescent="0.2">
      <c r="A106" s="430"/>
      <c r="B106" s="431"/>
      <c r="C106" s="431"/>
      <c r="D106" s="419">
        <f t="shared" si="27"/>
        <v>0</v>
      </c>
      <c r="E106" s="438">
        <f t="shared" si="28"/>
        <v>0</v>
      </c>
      <c r="F106" s="438">
        <f t="shared" si="29"/>
        <v>0</v>
      </c>
      <c r="G106" s="438">
        <f t="shared" si="30"/>
        <v>0</v>
      </c>
      <c r="H106" s="438">
        <f t="shared" si="31"/>
        <v>0</v>
      </c>
      <c r="I106" s="438">
        <f t="shared" si="32"/>
        <v>0</v>
      </c>
    </row>
    <row r="107" spans="1:9" ht="15" customHeight="1" thickBot="1" x14ac:dyDescent="0.3">
      <c r="A107" s="1477" t="s">
        <v>2023</v>
      </c>
      <c r="B107" s="440"/>
      <c r="C107" s="440"/>
      <c r="D107" s="441">
        <f t="shared" ref="D107:I107" si="33">SUM(D99:D106)</f>
        <v>0</v>
      </c>
      <c r="E107" s="441">
        <f t="shared" si="33"/>
        <v>0</v>
      </c>
      <c r="F107" s="441">
        <f t="shared" si="33"/>
        <v>0</v>
      </c>
      <c r="G107" s="441">
        <f t="shared" si="33"/>
        <v>0</v>
      </c>
      <c r="H107" s="441">
        <f t="shared" si="33"/>
        <v>0</v>
      </c>
      <c r="I107" s="441">
        <f t="shared" si="33"/>
        <v>0</v>
      </c>
    </row>
    <row r="108" spans="1:9" ht="15" customHeight="1" thickTop="1" x14ac:dyDescent="0.25">
      <c r="A108" s="388"/>
      <c r="B108" s="388"/>
      <c r="C108" s="388"/>
      <c r="D108" s="388"/>
      <c r="E108" s="388"/>
      <c r="F108" s="388"/>
      <c r="G108" s="388"/>
      <c r="H108" s="388"/>
      <c r="I108" s="388"/>
    </row>
    <row r="109" spans="1:9" ht="15" customHeight="1" x14ac:dyDescent="0.25">
      <c r="A109" s="388"/>
      <c r="B109" s="388"/>
      <c r="C109" s="388"/>
      <c r="D109" s="388"/>
      <c r="E109" s="388"/>
      <c r="F109" s="388"/>
      <c r="G109" s="388"/>
      <c r="H109" s="388"/>
      <c r="I109" s="388"/>
    </row>
    <row r="110" spans="1:9" ht="15" customHeight="1" x14ac:dyDescent="0.25">
      <c r="A110" s="433" t="s">
        <v>824</v>
      </c>
      <c r="B110" s="425"/>
      <c r="C110" s="425"/>
      <c r="D110" s="426"/>
      <c r="E110" s="426"/>
      <c r="F110" s="427"/>
      <c r="G110" s="425"/>
      <c r="H110" s="425"/>
      <c r="I110" s="443"/>
    </row>
    <row r="111" spans="1:9" ht="26.1" customHeight="1" x14ac:dyDescent="0.2">
      <c r="A111" s="18" t="s">
        <v>803</v>
      </c>
      <c r="B111" s="18" t="s">
        <v>790</v>
      </c>
      <c r="C111" s="18" t="s">
        <v>1876</v>
      </c>
      <c r="D111" s="366" t="s">
        <v>506</v>
      </c>
      <c r="E111" s="18" t="s">
        <v>507</v>
      </c>
      <c r="F111" s="18" t="s">
        <v>508</v>
      </c>
      <c r="G111" s="18" t="s">
        <v>509</v>
      </c>
      <c r="H111" s="18" t="s">
        <v>510</v>
      </c>
      <c r="I111" s="18" t="s">
        <v>511</v>
      </c>
    </row>
    <row r="112" spans="1:9" ht="15" customHeight="1" x14ac:dyDescent="0.25">
      <c r="A112" s="430"/>
      <c r="B112" s="434" t="s">
        <v>804</v>
      </c>
      <c r="C112" s="435"/>
      <c r="D112" s="419">
        <f t="shared" ref="D112:D119" si="34">SUM(E112:I112)</f>
        <v>0</v>
      </c>
      <c r="E112" s="447"/>
      <c r="F112" s="448"/>
      <c r="G112" s="448"/>
      <c r="H112" s="448"/>
      <c r="I112" s="447"/>
    </row>
    <row r="113" spans="1:9" ht="15" customHeight="1" x14ac:dyDescent="0.2">
      <c r="A113" s="430"/>
      <c r="B113" s="431"/>
      <c r="C113" s="431"/>
      <c r="D113" s="419">
        <f t="shared" si="34"/>
        <v>0</v>
      </c>
      <c r="E113" s="438">
        <f t="shared" ref="E113:E119" si="35">IFERROR(VLOOKUP(B113,$B$21:$I$40,4,0)*C113,0)</f>
        <v>0</v>
      </c>
      <c r="F113" s="438">
        <f t="shared" ref="F113:F119" si="36">IFERROR(VLOOKUP(B113,$B$21:$I$40,5,0)*C113,0)</f>
        <v>0</v>
      </c>
      <c r="G113" s="438">
        <f t="shared" ref="G113:G119" si="37">IFERROR(VLOOKUP(B113,$B$21:$I$40,6,0)*C113,0)</f>
        <v>0</v>
      </c>
      <c r="H113" s="438">
        <f t="shared" ref="H113:H119" si="38">IFERROR(VLOOKUP(B113,$B$21:$I$40,7,0)*C113,0)</f>
        <v>0</v>
      </c>
      <c r="I113" s="438">
        <f t="shared" ref="I113:I119" si="39">IFERROR(VLOOKUP(B113,$B$21:$I$40,8,0)*C113,0)</f>
        <v>0</v>
      </c>
    </row>
    <row r="114" spans="1:9" ht="15" customHeight="1" x14ac:dyDescent="0.2">
      <c r="A114" s="430"/>
      <c r="B114" s="431"/>
      <c r="C114" s="431"/>
      <c r="D114" s="419">
        <f t="shared" si="34"/>
        <v>0</v>
      </c>
      <c r="E114" s="438">
        <f t="shared" si="35"/>
        <v>0</v>
      </c>
      <c r="F114" s="438">
        <f t="shared" si="36"/>
        <v>0</v>
      </c>
      <c r="G114" s="438">
        <f t="shared" si="37"/>
        <v>0</v>
      </c>
      <c r="H114" s="438">
        <f t="shared" si="38"/>
        <v>0</v>
      </c>
      <c r="I114" s="438">
        <f t="shared" si="39"/>
        <v>0</v>
      </c>
    </row>
    <row r="115" spans="1:9" ht="15" customHeight="1" x14ac:dyDescent="0.2">
      <c r="A115" s="430"/>
      <c r="B115" s="431"/>
      <c r="C115" s="431"/>
      <c r="D115" s="419">
        <f t="shared" si="34"/>
        <v>0</v>
      </c>
      <c r="E115" s="438">
        <f t="shared" si="35"/>
        <v>0</v>
      </c>
      <c r="F115" s="438">
        <f t="shared" si="36"/>
        <v>0</v>
      </c>
      <c r="G115" s="438">
        <f t="shared" si="37"/>
        <v>0</v>
      </c>
      <c r="H115" s="438">
        <f t="shared" si="38"/>
        <v>0</v>
      </c>
      <c r="I115" s="438">
        <f t="shared" si="39"/>
        <v>0</v>
      </c>
    </row>
    <row r="116" spans="1:9" ht="15" customHeight="1" x14ac:dyDescent="0.2">
      <c r="A116" s="430"/>
      <c r="B116" s="431"/>
      <c r="C116" s="431"/>
      <c r="D116" s="419">
        <f t="shared" si="34"/>
        <v>0</v>
      </c>
      <c r="E116" s="438">
        <f t="shared" si="35"/>
        <v>0</v>
      </c>
      <c r="F116" s="438">
        <f t="shared" si="36"/>
        <v>0</v>
      </c>
      <c r="G116" s="438">
        <f t="shared" si="37"/>
        <v>0</v>
      </c>
      <c r="H116" s="438">
        <f t="shared" si="38"/>
        <v>0</v>
      </c>
      <c r="I116" s="438">
        <f t="shared" si="39"/>
        <v>0</v>
      </c>
    </row>
    <row r="117" spans="1:9" ht="15" customHeight="1" x14ac:dyDescent="0.2">
      <c r="A117" s="430"/>
      <c r="B117" s="431"/>
      <c r="C117" s="431"/>
      <c r="D117" s="419">
        <f t="shared" si="34"/>
        <v>0</v>
      </c>
      <c r="E117" s="438">
        <f t="shared" si="35"/>
        <v>0</v>
      </c>
      <c r="F117" s="438">
        <f t="shared" si="36"/>
        <v>0</v>
      </c>
      <c r="G117" s="438">
        <f t="shared" si="37"/>
        <v>0</v>
      </c>
      <c r="H117" s="438">
        <f t="shared" si="38"/>
        <v>0</v>
      </c>
      <c r="I117" s="438">
        <f t="shared" si="39"/>
        <v>0</v>
      </c>
    </row>
    <row r="118" spans="1:9" ht="15" customHeight="1" x14ac:dyDescent="0.2">
      <c r="A118" s="430"/>
      <c r="B118" s="431"/>
      <c r="C118" s="431"/>
      <c r="D118" s="419">
        <f t="shared" si="34"/>
        <v>0</v>
      </c>
      <c r="E118" s="438">
        <f t="shared" si="35"/>
        <v>0</v>
      </c>
      <c r="F118" s="438">
        <f t="shared" si="36"/>
        <v>0</v>
      </c>
      <c r="G118" s="438">
        <f t="shared" si="37"/>
        <v>0</v>
      </c>
      <c r="H118" s="438">
        <f t="shared" si="38"/>
        <v>0</v>
      </c>
      <c r="I118" s="438">
        <f t="shared" si="39"/>
        <v>0</v>
      </c>
    </row>
    <row r="119" spans="1:9" ht="15" customHeight="1" x14ac:dyDescent="0.2">
      <c r="A119" s="430"/>
      <c r="B119" s="431"/>
      <c r="C119" s="431"/>
      <c r="D119" s="419">
        <f t="shared" si="34"/>
        <v>0</v>
      </c>
      <c r="E119" s="438">
        <f t="shared" si="35"/>
        <v>0</v>
      </c>
      <c r="F119" s="438">
        <f t="shared" si="36"/>
        <v>0</v>
      </c>
      <c r="G119" s="438">
        <f t="shared" si="37"/>
        <v>0</v>
      </c>
      <c r="H119" s="438">
        <f t="shared" si="38"/>
        <v>0</v>
      </c>
      <c r="I119" s="438">
        <f t="shared" si="39"/>
        <v>0</v>
      </c>
    </row>
    <row r="120" spans="1:9" ht="15" customHeight="1" thickBot="1" x14ac:dyDescent="0.3">
      <c r="A120" s="439" t="s">
        <v>825</v>
      </c>
      <c r="B120" s="440"/>
      <c r="C120" s="440"/>
      <c r="D120" s="441">
        <f t="shared" ref="D120:I120" si="40">SUM(D112:D119)</f>
        <v>0</v>
      </c>
      <c r="E120" s="441">
        <f t="shared" si="40"/>
        <v>0</v>
      </c>
      <c r="F120" s="441">
        <f t="shared" si="40"/>
        <v>0</v>
      </c>
      <c r="G120" s="441">
        <f t="shared" si="40"/>
        <v>0</v>
      </c>
      <c r="H120" s="441">
        <f t="shared" si="40"/>
        <v>0</v>
      </c>
      <c r="I120" s="441">
        <f t="shared" si="40"/>
        <v>0</v>
      </c>
    </row>
    <row r="121" spans="1:9" ht="15.75" thickTop="1" x14ac:dyDescent="0.2"/>
  </sheetData>
  <sheetProtection algorithmName="SHA-512" hashValue="iuxUDzuvljkrIlAKb/6VvYgQoVE6dQ7pZkgHct3kVW99Svnw3wrwzwPYU6URbdagBu0yRLCSV9tAx1YXVDTPYQ==" saltValue="jWXzUrL3XrdLXcYPZPpn0w==" spinCount="100000" sheet="1" objects="1" scenarios="1"/>
  <mergeCells count="1">
    <mergeCell ref="B8:G8"/>
  </mergeCells>
  <dataValidations count="1">
    <dataValidation type="list" allowBlank="1" showInputMessage="1" showErrorMessage="1" sqref="B46:B67 B74:B80 B87:B93 B100:B106 B113:B119" xr:uid="{50EAAE43-AD74-4896-85A5-65F456E8E502}">
      <formula1>$B$21:$B$40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AE03282-590E-4B00-B5F2-0369D70D6703}">
          <x14:formula1>
            <xm:f>'Input List'!$N$3:$N$24</xm:f>
          </x14:formula1>
          <xm:sqref>H11:H15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0D7B-CB07-4771-91FC-20F5A82F446F}">
  <dimension ref="A1:K101"/>
  <sheetViews>
    <sheetView zoomScaleNormal="100" workbookViewId="0">
      <selection activeCell="E10" sqref="E10"/>
    </sheetView>
  </sheetViews>
  <sheetFormatPr defaultColWidth="10" defaultRowHeight="15" x14ac:dyDescent="0.2"/>
  <cols>
    <col min="1" max="1" width="6.125" style="24" customWidth="1"/>
    <col min="2" max="2" width="34.125" style="24" customWidth="1"/>
    <col min="3" max="3" width="6.125" style="24" customWidth="1"/>
    <col min="4" max="9" width="13.625" style="24" customWidth="1"/>
    <col min="10" max="10" width="11.625" style="1413" hidden="1" customWidth="1"/>
    <col min="11" max="11" width="11.625" style="24" customWidth="1"/>
    <col min="12" max="16384" width="10" style="24"/>
  </cols>
  <sheetData>
    <row r="1" spans="1:11" ht="15" customHeight="1" x14ac:dyDescent="0.25">
      <c r="A1" s="51" t="s">
        <v>836</v>
      </c>
      <c r="B1" s="132"/>
      <c r="C1" s="51"/>
      <c r="D1" s="132"/>
      <c r="E1" s="132"/>
      <c r="F1" s="132"/>
      <c r="G1" s="132"/>
      <c r="H1" s="132"/>
    </row>
    <row r="2" spans="1:11" s="54" customFormat="1" ht="13.35" customHeight="1" x14ac:dyDescent="0.2">
      <c r="A2" s="5" t="s">
        <v>2</v>
      </c>
      <c r="B2" s="218"/>
      <c r="D2" s="218"/>
      <c r="E2" s="218"/>
      <c r="F2" s="133" t="s">
        <v>3</v>
      </c>
      <c r="G2" s="161"/>
      <c r="H2" s="161"/>
      <c r="I2" s="162"/>
    </row>
    <row r="3" spans="1:11" ht="13.35" customHeight="1" x14ac:dyDescent="0.2">
      <c r="A3" s="5" t="s">
        <v>1893</v>
      </c>
      <c r="B3" s="132"/>
      <c r="C3" s="54"/>
      <c r="D3" s="27"/>
      <c r="E3" s="27"/>
      <c r="F3" s="394">
        <f>+'Sch A'!$A$6</f>
        <v>0</v>
      </c>
      <c r="G3" s="450"/>
      <c r="H3" s="450"/>
      <c r="I3" s="451"/>
    </row>
    <row r="4" spans="1:11" ht="13.35" customHeight="1" x14ac:dyDescent="0.2">
      <c r="D4" s="27"/>
      <c r="E4" s="27"/>
      <c r="F4" s="138" t="s">
        <v>4</v>
      </c>
      <c r="G4" s="54"/>
      <c r="H4" s="54"/>
      <c r="I4" s="139"/>
    </row>
    <row r="5" spans="1:11" ht="13.35" customHeight="1" x14ac:dyDescent="0.2">
      <c r="D5" s="27"/>
      <c r="E5" s="27"/>
      <c r="F5" s="446" t="s">
        <v>5</v>
      </c>
      <c r="G5" s="401">
        <f>+'Sch A'!$F$12</f>
        <v>0</v>
      </c>
      <c r="H5" s="446" t="s">
        <v>6</v>
      </c>
      <c r="I5" s="401">
        <f>+'Sch A'!$H$12</f>
        <v>0</v>
      </c>
    </row>
    <row r="6" spans="1:11" ht="13.35" customHeight="1" x14ac:dyDescent="0.25">
      <c r="A6" s="452"/>
      <c r="C6" s="452"/>
      <c r="D6" s="132"/>
      <c r="E6" s="132"/>
      <c r="I6" s="452"/>
    </row>
    <row r="7" spans="1:11" ht="15" customHeight="1" x14ac:dyDescent="0.2">
      <c r="A7" s="13" t="s">
        <v>837</v>
      </c>
      <c r="B7" s="121"/>
      <c r="C7" s="121"/>
      <c r="D7" s="121"/>
      <c r="E7" s="121"/>
      <c r="F7" s="121"/>
      <c r="G7" s="121"/>
      <c r="H7" s="121"/>
      <c r="I7" s="45"/>
      <c r="J7" s="54"/>
      <c r="K7" s="54"/>
    </row>
    <row r="8" spans="1:11" s="54" customFormat="1" ht="22.5" x14ac:dyDescent="0.2">
      <c r="A8" s="246" t="s">
        <v>838</v>
      </c>
      <c r="B8" s="453" t="s">
        <v>839</v>
      </c>
      <c r="C8" s="246" t="s">
        <v>838</v>
      </c>
      <c r="D8" s="366" t="s">
        <v>506</v>
      </c>
      <c r="E8" s="18" t="s">
        <v>507</v>
      </c>
      <c r="F8" s="18" t="s">
        <v>508</v>
      </c>
      <c r="G8" s="18" t="s">
        <v>509</v>
      </c>
      <c r="H8" s="18" t="s">
        <v>510</v>
      </c>
      <c r="I8" s="18" t="s">
        <v>511</v>
      </c>
    </row>
    <row r="9" spans="1:11" s="54" customFormat="1" ht="15" customHeight="1" x14ac:dyDescent="0.2">
      <c r="A9" s="454">
        <v>1</v>
      </c>
      <c r="B9" s="460" t="s">
        <v>842</v>
      </c>
      <c r="C9" s="454"/>
      <c r="D9" s="456">
        <f t="shared" ref="D9:D10" si="0">SUM(E9:I9)</f>
        <v>0</v>
      </c>
      <c r="E9" s="457"/>
      <c r="F9" s="457"/>
      <c r="G9" s="457"/>
      <c r="H9" s="457"/>
      <c r="I9" s="457"/>
    </row>
    <row r="10" spans="1:11" s="54" customFormat="1" ht="15" customHeight="1" x14ac:dyDescent="0.2">
      <c r="A10" s="458"/>
      <c r="B10" s="459"/>
      <c r="C10" s="458">
        <v>1</v>
      </c>
      <c r="D10" s="1518">
        <f t="shared" si="0"/>
        <v>0</v>
      </c>
      <c r="E10" s="1518">
        <f>IFERROR(ROUND(E9/$D$9,8),0)</f>
        <v>0</v>
      </c>
      <c r="F10" s="1518">
        <f>IFERROR(ROUND(F9/$D$9,8),0)</f>
        <v>0</v>
      </c>
      <c r="G10" s="1518">
        <f>IFERROR(ROUND(G9/$D$9,8),0)</f>
        <v>0</v>
      </c>
      <c r="H10" s="1518">
        <f>IFERROR(ROUND(H9/$D$9,8),0)</f>
        <v>0</v>
      </c>
      <c r="I10" s="1518">
        <f>IFERROR(ROUND(I9/$D$9,8),0)</f>
        <v>0</v>
      </c>
      <c r="J10" s="1413" t="s">
        <v>843</v>
      </c>
    </row>
    <row r="11" spans="1:11" ht="15" customHeight="1" x14ac:dyDescent="0.2">
      <c r="A11" s="454" t="s">
        <v>841</v>
      </c>
      <c r="B11" s="1380" t="s">
        <v>2011</v>
      </c>
      <c r="C11" s="454"/>
      <c r="D11" s="456">
        <f t="shared" ref="D11:D52" si="1">SUM(E11:I11)</f>
        <v>0</v>
      </c>
      <c r="E11" s="724">
        <f>'Sch C-2n'!C$14</f>
        <v>0</v>
      </c>
      <c r="F11" s="724">
        <f>'Sch C-2n'!D$14</f>
        <v>0</v>
      </c>
      <c r="G11" s="724">
        <f>'Sch C-2n'!E$14</f>
        <v>0</v>
      </c>
      <c r="H11" s="724">
        <f>'Sch C-2n'!F$14</f>
        <v>0</v>
      </c>
      <c r="I11" s="724">
        <f>'Sch C-2n'!G$14</f>
        <v>0</v>
      </c>
    </row>
    <row r="12" spans="1:11" ht="15" customHeight="1" x14ac:dyDescent="0.2">
      <c r="A12" s="458"/>
      <c r="B12" s="459"/>
      <c r="C12" s="458">
        <v>2</v>
      </c>
      <c r="D12" s="1518">
        <f t="shared" si="1"/>
        <v>0</v>
      </c>
      <c r="E12" s="1518">
        <f>IFERROR(ROUND(E11/$D$11,8),0)</f>
        <v>0</v>
      </c>
      <c r="F12" s="1518">
        <f t="shared" ref="F12:I12" si="2">IFERROR(ROUND(F11/$D$11,8),0)</f>
        <v>0</v>
      </c>
      <c r="G12" s="1518">
        <f t="shared" si="2"/>
        <v>0</v>
      </c>
      <c r="H12" s="1518">
        <f t="shared" si="2"/>
        <v>0</v>
      </c>
      <c r="I12" s="1518">
        <f t="shared" si="2"/>
        <v>0</v>
      </c>
      <c r="J12" s="1413" t="s">
        <v>1992</v>
      </c>
    </row>
    <row r="13" spans="1:11" ht="15" customHeight="1" x14ac:dyDescent="0.2">
      <c r="A13" s="461" t="s">
        <v>844</v>
      </c>
      <c r="B13" s="1501" t="s">
        <v>1982</v>
      </c>
      <c r="C13" s="1502"/>
      <c r="D13" s="1505">
        <f t="shared" si="1"/>
        <v>0</v>
      </c>
      <c r="E13" s="1506">
        <f>'Sch W'!E$9</f>
        <v>0</v>
      </c>
      <c r="F13" s="1506">
        <f>'Sch W'!F$9</f>
        <v>0</v>
      </c>
      <c r="G13" s="1506">
        <f>'Sch W'!G$9</f>
        <v>0</v>
      </c>
      <c r="H13" s="1506">
        <f>'Sch W'!H$9</f>
        <v>0</v>
      </c>
      <c r="I13" s="1506">
        <f>'Sch W'!I$9</f>
        <v>0</v>
      </c>
    </row>
    <row r="14" spans="1:11" ht="15" customHeight="1" x14ac:dyDescent="0.2">
      <c r="A14" s="461"/>
      <c r="B14" s="1503"/>
      <c r="C14" s="1504">
        <v>3.1</v>
      </c>
      <c r="D14" s="1518">
        <f t="shared" si="1"/>
        <v>0</v>
      </c>
      <c r="E14" s="1518">
        <f>IFERROR(ROUND(E13/$D$13,8),0)</f>
        <v>0</v>
      </c>
      <c r="F14" s="1518">
        <f t="shared" ref="F14:I14" si="3">IFERROR(ROUND(F13/$D$13,8),0)</f>
        <v>0</v>
      </c>
      <c r="G14" s="1518">
        <f t="shared" si="3"/>
        <v>0</v>
      </c>
      <c r="H14" s="1518">
        <f t="shared" si="3"/>
        <v>0</v>
      </c>
      <c r="I14" s="1518">
        <f t="shared" si="3"/>
        <v>0</v>
      </c>
      <c r="J14" s="1413" t="s">
        <v>792</v>
      </c>
    </row>
    <row r="15" spans="1:11" ht="15" customHeight="1" x14ac:dyDescent="0.2">
      <c r="A15" s="461"/>
      <c r="B15" s="1501" t="s">
        <v>1983</v>
      </c>
      <c r="C15" s="1502"/>
      <c r="D15" s="1505">
        <f t="shared" si="1"/>
        <v>0</v>
      </c>
      <c r="E15" s="1506">
        <f>'Sch W'!E$10</f>
        <v>0</v>
      </c>
      <c r="F15" s="1506">
        <f>'Sch W'!F$10</f>
        <v>0</v>
      </c>
      <c r="G15" s="1506">
        <f>'Sch W'!G$10</f>
        <v>0</v>
      </c>
      <c r="H15" s="1506">
        <f>'Sch W'!H$10</f>
        <v>0</v>
      </c>
      <c r="I15" s="1506">
        <f>'Sch W'!I$10</f>
        <v>0</v>
      </c>
    </row>
    <row r="16" spans="1:11" ht="15" customHeight="1" x14ac:dyDescent="0.2">
      <c r="A16" s="461"/>
      <c r="B16" s="1503"/>
      <c r="C16" s="1504">
        <v>3.2</v>
      </c>
      <c r="D16" s="1518">
        <f t="shared" ref="D16" si="4">SUM(E16:I16)</f>
        <v>0</v>
      </c>
      <c r="E16" s="1518">
        <f>IFERROR(ROUND(E15/$D$15,8),0)</f>
        <v>0</v>
      </c>
      <c r="F16" s="1518">
        <f t="shared" ref="F16:I16" si="5">IFERROR(ROUND(F15/$D$15,8),0)</f>
        <v>0</v>
      </c>
      <c r="G16" s="1518">
        <f t="shared" si="5"/>
        <v>0</v>
      </c>
      <c r="H16" s="1518">
        <f t="shared" si="5"/>
        <v>0</v>
      </c>
      <c r="I16" s="1518">
        <f t="shared" si="5"/>
        <v>0</v>
      </c>
      <c r="J16" s="1413" t="s">
        <v>794</v>
      </c>
    </row>
    <row r="17" spans="1:10" ht="15" customHeight="1" x14ac:dyDescent="0.2">
      <c r="A17" s="461"/>
      <c r="B17" s="1501" t="s">
        <v>1984</v>
      </c>
      <c r="C17" s="1502"/>
      <c r="D17" s="1505">
        <f t="shared" si="1"/>
        <v>0</v>
      </c>
      <c r="E17" s="1506">
        <f>'Sch W'!E$11</f>
        <v>0</v>
      </c>
      <c r="F17" s="1506">
        <f>'Sch W'!F$11</f>
        <v>0</v>
      </c>
      <c r="G17" s="1506">
        <f>'Sch W'!G$11</f>
        <v>0</v>
      </c>
      <c r="H17" s="1506">
        <f>'Sch W'!H$11</f>
        <v>0</v>
      </c>
      <c r="I17" s="1506">
        <f>'Sch W'!I$11</f>
        <v>0</v>
      </c>
    </row>
    <row r="18" spans="1:10" ht="15" customHeight="1" x14ac:dyDescent="0.2">
      <c r="A18" s="461"/>
      <c r="B18" s="1503"/>
      <c r="C18" s="1504">
        <v>3.3</v>
      </c>
      <c r="D18" s="1518">
        <f t="shared" si="1"/>
        <v>0</v>
      </c>
      <c r="E18" s="1518">
        <f>IFERROR(ROUND(E17/$D$17,8),0)</f>
        <v>0</v>
      </c>
      <c r="F18" s="1518">
        <f t="shared" ref="F18:I18" si="6">IFERROR(ROUND(F17/$D$17,8),0)</f>
        <v>0</v>
      </c>
      <c r="G18" s="1518">
        <f t="shared" si="6"/>
        <v>0</v>
      </c>
      <c r="H18" s="1518">
        <f t="shared" si="6"/>
        <v>0</v>
      </c>
      <c r="I18" s="1518">
        <f t="shared" si="6"/>
        <v>0</v>
      </c>
      <c r="J18" s="1413" t="s">
        <v>796</v>
      </c>
    </row>
    <row r="19" spans="1:10" ht="15" customHeight="1" x14ac:dyDescent="0.2">
      <c r="A19" s="461"/>
      <c r="B19" s="1501" t="s">
        <v>1985</v>
      </c>
      <c r="C19" s="1502"/>
      <c r="D19" s="1505">
        <f t="shared" si="1"/>
        <v>0</v>
      </c>
      <c r="E19" s="1506">
        <f>'Sch W'!E$12</f>
        <v>0</v>
      </c>
      <c r="F19" s="1506">
        <f>'Sch W'!F$12</f>
        <v>0</v>
      </c>
      <c r="G19" s="1506">
        <f>'Sch W'!G$12</f>
        <v>0</v>
      </c>
      <c r="H19" s="1506">
        <f>'Sch W'!H$12</f>
        <v>0</v>
      </c>
      <c r="I19" s="1506">
        <f>'Sch W'!I$12</f>
        <v>0</v>
      </c>
    </row>
    <row r="20" spans="1:10" ht="15" customHeight="1" x14ac:dyDescent="0.2">
      <c r="A20" s="461"/>
      <c r="B20" s="1503"/>
      <c r="C20" s="1504">
        <v>3.4</v>
      </c>
      <c r="D20" s="1518">
        <f t="shared" ref="D20" si="7">SUM(E20:I20)</f>
        <v>0</v>
      </c>
      <c r="E20" s="1518">
        <f>IFERROR(ROUND(E19/$D$19,8),0)</f>
        <v>0</v>
      </c>
      <c r="F20" s="1518">
        <f t="shared" ref="F20:I20" si="8">IFERROR(ROUND(F19/$D$19,8),0)</f>
        <v>0</v>
      </c>
      <c r="G20" s="1518">
        <f t="shared" si="8"/>
        <v>0</v>
      </c>
      <c r="H20" s="1518">
        <f t="shared" si="8"/>
        <v>0</v>
      </c>
      <c r="I20" s="1518">
        <f t="shared" si="8"/>
        <v>0</v>
      </c>
      <c r="J20" s="1413" t="s">
        <v>798</v>
      </c>
    </row>
    <row r="21" spans="1:10" ht="15" customHeight="1" x14ac:dyDescent="0.2">
      <c r="A21" s="461"/>
      <c r="B21" s="1500" t="s">
        <v>1986</v>
      </c>
      <c r="C21" s="461"/>
      <c r="D21" s="1507">
        <f t="shared" si="1"/>
        <v>0</v>
      </c>
      <c r="E21" s="1506">
        <f>'Sch W'!E$13</f>
        <v>0</v>
      </c>
      <c r="F21" s="1506">
        <f>'Sch W'!F$13</f>
        <v>0</v>
      </c>
      <c r="G21" s="1506">
        <f>'Sch W'!G$13</f>
        <v>0</v>
      </c>
      <c r="H21" s="1506">
        <f>'Sch W'!H$13</f>
        <v>0</v>
      </c>
      <c r="I21" s="1506">
        <f>'Sch W'!I$13</f>
        <v>0</v>
      </c>
    </row>
    <row r="22" spans="1:10" ht="15" customHeight="1" x14ac:dyDescent="0.2">
      <c r="A22" s="463"/>
      <c r="B22" s="459"/>
      <c r="C22" s="463">
        <v>3.5</v>
      </c>
      <c r="D22" s="1518">
        <f t="shared" si="1"/>
        <v>0</v>
      </c>
      <c r="E22" s="1518">
        <f>IFERROR(ROUND(E21/$D$21,8),0)</f>
        <v>0</v>
      </c>
      <c r="F22" s="1518">
        <f t="shared" ref="F22:I22" si="9">IFERROR(ROUND(F21/$D$21,8),0)</f>
        <v>0</v>
      </c>
      <c r="G22" s="1518">
        <f t="shared" si="9"/>
        <v>0</v>
      </c>
      <c r="H22" s="1518">
        <f t="shared" si="9"/>
        <v>0</v>
      </c>
      <c r="I22" s="1518">
        <f t="shared" si="9"/>
        <v>0</v>
      </c>
      <c r="J22" s="1413" t="s">
        <v>800</v>
      </c>
    </row>
    <row r="23" spans="1:10" ht="15" customHeight="1" x14ac:dyDescent="0.2">
      <c r="A23" s="1440"/>
      <c r="B23" s="1500" t="s">
        <v>1987</v>
      </c>
      <c r="C23" s="1440"/>
      <c r="D23" s="1507">
        <f t="shared" si="1"/>
        <v>0</v>
      </c>
      <c r="E23" s="1506">
        <f>'Sch W'!E$14</f>
        <v>0</v>
      </c>
      <c r="F23" s="1506">
        <f>'Sch W'!F$14</f>
        <v>0</v>
      </c>
      <c r="G23" s="1506">
        <f>'Sch W'!G$14</f>
        <v>0</v>
      </c>
      <c r="H23" s="1506">
        <f>'Sch W'!H$14</f>
        <v>0</v>
      </c>
      <c r="I23" s="1506">
        <f>'Sch W'!I$14</f>
        <v>0</v>
      </c>
    </row>
    <row r="24" spans="1:10" ht="15" customHeight="1" x14ac:dyDescent="0.2">
      <c r="A24" s="1440"/>
      <c r="B24" s="462"/>
      <c r="C24" s="1440">
        <v>3.6</v>
      </c>
      <c r="D24" s="1518">
        <f t="shared" ref="D24" si="10">SUM(E24:I24)</f>
        <v>0</v>
      </c>
      <c r="E24" s="1518">
        <f>IFERROR(ROUND(E23/$D$23,8),0)</f>
        <v>0</v>
      </c>
      <c r="F24" s="1518">
        <f t="shared" ref="F24:I24" si="11">IFERROR(ROUND(F23/$D$23,8),0)</f>
        <v>0</v>
      </c>
      <c r="G24" s="1518">
        <f t="shared" si="11"/>
        <v>0</v>
      </c>
      <c r="H24" s="1518">
        <f t="shared" si="11"/>
        <v>0</v>
      </c>
      <c r="I24" s="1518">
        <f t="shared" si="11"/>
        <v>0</v>
      </c>
      <c r="J24" s="1413" t="s">
        <v>802</v>
      </c>
    </row>
    <row r="25" spans="1:10" ht="15" customHeight="1" x14ac:dyDescent="0.2">
      <c r="A25" s="464" t="s">
        <v>845</v>
      </c>
      <c r="B25" s="460" t="s">
        <v>846</v>
      </c>
      <c r="C25" s="464"/>
      <c r="D25" s="456">
        <f t="shared" si="1"/>
        <v>0</v>
      </c>
      <c r="E25" s="457"/>
      <c r="F25" s="457"/>
      <c r="G25" s="457"/>
      <c r="H25" s="457"/>
      <c r="I25" s="457"/>
    </row>
    <row r="26" spans="1:10" ht="15" customHeight="1" x14ac:dyDescent="0.2">
      <c r="A26" s="463"/>
      <c r="B26" s="459"/>
      <c r="C26" s="463">
        <v>4</v>
      </c>
      <c r="D26" s="1518">
        <f t="shared" si="1"/>
        <v>0</v>
      </c>
      <c r="E26" s="1518">
        <f>IFERROR(ROUND(E25/$D$25,8),0)</f>
        <v>0</v>
      </c>
      <c r="F26" s="1518">
        <f t="shared" ref="F26:I26" si="12">IFERROR(ROUND(F25/$D$25,8),0)</f>
        <v>0</v>
      </c>
      <c r="G26" s="1518">
        <f t="shared" si="12"/>
        <v>0</v>
      </c>
      <c r="H26" s="1518">
        <f t="shared" si="12"/>
        <v>0</v>
      </c>
      <c r="I26" s="1518">
        <f t="shared" si="12"/>
        <v>0</v>
      </c>
      <c r="J26" s="1413" t="s">
        <v>847</v>
      </c>
    </row>
    <row r="27" spans="1:10" ht="15" customHeight="1" x14ac:dyDescent="0.2">
      <c r="A27" s="464" t="s">
        <v>848</v>
      </c>
      <c r="B27" s="460" t="s">
        <v>849</v>
      </c>
      <c r="C27" s="464"/>
      <c r="D27" s="456">
        <f t="shared" si="1"/>
        <v>0</v>
      </c>
      <c r="E27" s="457"/>
      <c r="F27" s="457"/>
      <c r="G27" s="457"/>
      <c r="H27" s="457"/>
      <c r="I27" s="457"/>
    </row>
    <row r="28" spans="1:10" ht="15" customHeight="1" x14ac:dyDescent="0.2">
      <c r="A28" s="463"/>
      <c r="B28" s="459"/>
      <c r="C28" s="463">
        <v>5</v>
      </c>
      <c r="D28" s="1518">
        <f t="shared" si="1"/>
        <v>0</v>
      </c>
      <c r="E28" s="1518">
        <f>IFERROR(ROUND(E27/$D$27,8),0)</f>
        <v>0</v>
      </c>
      <c r="F28" s="1518">
        <f t="shared" ref="F28:I28" si="13">IFERROR(ROUND(F27/$D$27,8),0)</f>
        <v>0</v>
      </c>
      <c r="G28" s="1518">
        <f t="shared" si="13"/>
        <v>0</v>
      </c>
      <c r="H28" s="1518">
        <f t="shared" si="13"/>
        <v>0</v>
      </c>
      <c r="I28" s="1518">
        <f t="shared" si="13"/>
        <v>0</v>
      </c>
      <c r="J28" s="1413" t="s">
        <v>849</v>
      </c>
    </row>
    <row r="29" spans="1:10" ht="15" customHeight="1" x14ac:dyDescent="0.2">
      <c r="A29" s="464" t="s">
        <v>850</v>
      </c>
      <c r="B29" s="460" t="s">
        <v>851</v>
      </c>
      <c r="C29" s="464"/>
      <c r="D29" s="456">
        <f t="shared" si="1"/>
        <v>0</v>
      </c>
      <c r="E29" s="457"/>
      <c r="F29" s="457"/>
      <c r="G29" s="457"/>
      <c r="H29" s="457"/>
      <c r="I29" s="457"/>
    </row>
    <row r="30" spans="1:10" ht="15" customHeight="1" x14ac:dyDescent="0.2">
      <c r="A30" s="463"/>
      <c r="B30" s="459"/>
      <c r="C30" s="463">
        <v>6</v>
      </c>
      <c r="D30" s="1518">
        <f t="shared" si="1"/>
        <v>0</v>
      </c>
      <c r="E30" s="1518">
        <f>IFERROR(ROUND(E29/$D$29,8),0)</f>
        <v>0</v>
      </c>
      <c r="F30" s="1518">
        <f t="shared" ref="F30:I30" si="14">IFERROR(ROUND(F29/$D$29,8),0)</f>
        <v>0</v>
      </c>
      <c r="G30" s="1518">
        <f t="shared" si="14"/>
        <v>0</v>
      </c>
      <c r="H30" s="1518">
        <f t="shared" si="14"/>
        <v>0</v>
      </c>
      <c r="I30" s="1518">
        <f t="shared" si="14"/>
        <v>0</v>
      </c>
      <c r="J30" s="1413" t="s">
        <v>851</v>
      </c>
    </row>
    <row r="31" spans="1:10" ht="15" customHeight="1" x14ac:dyDescent="0.2">
      <c r="A31" s="464" t="s">
        <v>852</v>
      </c>
      <c r="B31" s="460" t="s">
        <v>853</v>
      </c>
      <c r="C31" s="464"/>
      <c r="D31" s="456">
        <f t="shared" si="1"/>
        <v>0</v>
      </c>
      <c r="E31" s="457"/>
      <c r="F31" s="457"/>
      <c r="G31" s="457"/>
      <c r="H31" s="457"/>
      <c r="I31" s="457"/>
    </row>
    <row r="32" spans="1:10" ht="15" customHeight="1" x14ac:dyDescent="0.2">
      <c r="A32" s="463"/>
      <c r="B32" s="459"/>
      <c r="C32" s="463">
        <v>7</v>
      </c>
      <c r="D32" s="1518">
        <f t="shared" si="1"/>
        <v>0</v>
      </c>
      <c r="E32" s="1518">
        <f>IFERROR(ROUND(E31/$D$31,8),0)</f>
        <v>0</v>
      </c>
      <c r="F32" s="1518">
        <f t="shared" ref="F32:I32" si="15">IFERROR(ROUND(F31/$D$31,8),0)</f>
        <v>0</v>
      </c>
      <c r="G32" s="1518">
        <f t="shared" si="15"/>
        <v>0</v>
      </c>
      <c r="H32" s="1518">
        <f t="shared" si="15"/>
        <v>0</v>
      </c>
      <c r="I32" s="1518">
        <f t="shared" si="15"/>
        <v>0</v>
      </c>
      <c r="J32" s="1539" t="s">
        <v>2022</v>
      </c>
    </row>
    <row r="33" spans="1:10" ht="30.95" customHeight="1" x14ac:dyDescent="0.2">
      <c r="A33" s="464" t="s">
        <v>854</v>
      </c>
      <c r="B33" s="455" t="s">
        <v>855</v>
      </c>
      <c r="C33" s="464"/>
      <c r="D33" s="456">
        <f t="shared" si="1"/>
        <v>0</v>
      </c>
      <c r="E33" s="457"/>
      <c r="F33" s="457"/>
      <c r="G33" s="457"/>
      <c r="H33" s="457"/>
      <c r="I33" s="457"/>
    </row>
    <row r="34" spans="1:10" ht="18" customHeight="1" x14ac:dyDescent="0.2">
      <c r="A34" s="463"/>
      <c r="B34" s="459"/>
      <c r="C34" s="463">
        <v>8</v>
      </c>
      <c r="D34" s="1518">
        <f t="shared" si="1"/>
        <v>0</v>
      </c>
      <c r="E34" s="1518">
        <f>IFERROR(ROUND(E33/$D$33,8),0)</f>
        <v>0</v>
      </c>
      <c r="F34" s="1518">
        <f t="shared" ref="F34:I34" si="16">IFERROR(ROUND(F33/$D$33,8),0)</f>
        <v>0</v>
      </c>
      <c r="G34" s="1518">
        <f t="shared" si="16"/>
        <v>0</v>
      </c>
      <c r="H34" s="1518">
        <f t="shared" si="16"/>
        <v>0</v>
      </c>
      <c r="I34" s="1518">
        <f t="shared" si="16"/>
        <v>0</v>
      </c>
      <c r="J34" s="1413" t="s">
        <v>856</v>
      </c>
    </row>
    <row r="35" spans="1:10" ht="15" customHeight="1" x14ac:dyDescent="0.2">
      <c r="A35" s="464" t="s">
        <v>857</v>
      </c>
      <c r="B35" s="1380" t="s">
        <v>1875</v>
      </c>
      <c r="C35" s="464"/>
      <c r="D35" s="456">
        <f t="shared" si="1"/>
        <v>0</v>
      </c>
      <c r="E35" s="457"/>
      <c r="F35" s="457"/>
      <c r="G35" s="457"/>
      <c r="H35" s="457"/>
      <c r="I35" s="457"/>
    </row>
    <row r="36" spans="1:10" ht="15" customHeight="1" x14ac:dyDescent="0.2">
      <c r="A36" s="463"/>
      <c r="B36" s="1503" t="s">
        <v>1990</v>
      </c>
      <c r="C36" s="463">
        <v>9</v>
      </c>
      <c r="D36" s="1518">
        <f t="shared" si="1"/>
        <v>0</v>
      </c>
      <c r="E36" s="1518">
        <f>IFERROR(ROUND(E35/$D$35,8),0)</f>
        <v>0</v>
      </c>
      <c r="F36" s="1518">
        <f t="shared" ref="F36:I36" si="17">IFERROR(ROUND(F35/$D$35,8),0)</f>
        <v>0</v>
      </c>
      <c r="G36" s="1518">
        <f t="shared" si="17"/>
        <v>0</v>
      </c>
      <c r="H36" s="1518">
        <f t="shared" si="17"/>
        <v>0</v>
      </c>
      <c r="I36" s="1518">
        <f t="shared" si="17"/>
        <v>0</v>
      </c>
      <c r="J36" s="1413" t="s">
        <v>1875</v>
      </c>
    </row>
    <row r="37" spans="1:10" ht="15" customHeight="1" x14ac:dyDescent="0.2">
      <c r="A37" s="464" t="s">
        <v>858</v>
      </c>
      <c r="B37" s="1380" t="s">
        <v>1908</v>
      </c>
      <c r="C37" s="464"/>
      <c r="D37" s="456">
        <f t="shared" si="1"/>
        <v>0</v>
      </c>
      <c r="E37" s="456">
        <f>'Sch C-2a'!C15</f>
        <v>0</v>
      </c>
      <c r="F37" s="456">
        <f>'Sch C-2a'!D15</f>
        <v>0</v>
      </c>
      <c r="G37" s="456">
        <f>'Sch C-2a'!E15</f>
        <v>0</v>
      </c>
      <c r="H37" s="456">
        <f>'Sch C-2a'!F15</f>
        <v>0</v>
      </c>
      <c r="I37" s="456">
        <f>'Sch C-2a'!G15</f>
        <v>0</v>
      </c>
    </row>
    <row r="38" spans="1:10" ht="15" customHeight="1" x14ac:dyDescent="0.2">
      <c r="A38" s="463"/>
      <c r="B38" s="459"/>
      <c r="C38" s="463">
        <v>10</v>
      </c>
      <c r="D38" s="1518">
        <f t="shared" si="1"/>
        <v>0</v>
      </c>
      <c r="E38" s="1518">
        <f>IFERROR(ROUND(E37/$D$37,8),0)</f>
        <v>0</v>
      </c>
      <c r="F38" s="1518">
        <f t="shared" ref="F38:I38" si="18">IFERROR(ROUND(F37/$D$37,8),0)</f>
        <v>0</v>
      </c>
      <c r="G38" s="1518">
        <f t="shared" si="18"/>
        <v>0</v>
      </c>
      <c r="H38" s="1518">
        <f t="shared" si="18"/>
        <v>0</v>
      </c>
      <c r="I38" s="1518">
        <f t="shared" si="18"/>
        <v>0</v>
      </c>
      <c r="J38" s="1413" t="s">
        <v>859</v>
      </c>
    </row>
    <row r="39" spans="1:10" ht="15" customHeight="1" x14ac:dyDescent="0.2">
      <c r="A39" s="1441">
        <v>10.1</v>
      </c>
      <c r="B39" s="1380" t="s">
        <v>1981</v>
      </c>
      <c r="C39" s="464"/>
      <c r="D39" s="456">
        <f t="shared" ref="D39:D40" si="19">SUM(E39:I39)</f>
        <v>0</v>
      </c>
      <c r="E39" s="456">
        <f>'Sch C-2a'!C23</f>
        <v>0</v>
      </c>
      <c r="F39" s="456">
        <f>'Sch C-2a'!D23</f>
        <v>0</v>
      </c>
      <c r="G39" s="456">
        <f>'Sch C-2a'!E23</f>
        <v>0</v>
      </c>
      <c r="H39" s="456">
        <f>'Sch C-2a'!F23</f>
        <v>0</v>
      </c>
      <c r="I39" s="456">
        <f>'Sch C-2a'!G23</f>
        <v>0</v>
      </c>
    </row>
    <row r="40" spans="1:10" ht="15" customHeight="1" x14ac:dyDescent="0.2">
      <c r="A40" s="1440"/>
      <c r="B40" s="459"/>
      <c r="C40" s="1442">
        <v>10.1</v>
      </c>
      <c r="D40" s="1518">
        <f t="shared" si="19"/>
        <v>0</v>
      </c>
      <c r="E40" s="1518">
        <f>IFERROR(ROUND(E39/$D$39,8),0)</f>
        <v>0</v>
      </c>
      <c r="F40" s="1518">
        <f t="shared" ref="F40:I40" si="20">IFERROR(ROUND(F39/$D$39,8),0)</f>
        <v>0</v>
      </c>
      <c r="G40" s="1518">
        <f t="shared" si="20"/>
        <v>0</v>
      </c>
      <c r="H40" s="1518">
        <f t="shared" si="20"/>
        <v>0</v>
      </c>
      <c r="I40" s="1518">
        <f t="shared" si="20"/>
        <v>0</v>
      </c>
      <c r="J40" s="1413" t="s">
        <v>902</v>
      </c>
    </row>
    <row r="41" spans="1:10" ht="15" customHeight="1" x14ac:dyDescent="0.2">
      <c r="A41" s="464" t="s">
        <v>860</v>
      </c>
      <c r="B41" s="1380" t="s">
        <v>2007</v>
      </c>
      <c r="C41" s="464"/>
      <c r="D41" s="456">
        <f t="shared" si="1"/>
        <v>0</v>
      </c>
      <c r="E41" s="724">
        <f>'Sch C-2c'!C$11</f>
        <v>0</v>
      </c>
      <c r="F41" s="724">
        <f>'Sch C-2c'!D$11</f>
        <v>0</v>
      </c>
      <c r="G41" s="724">
        <f>'Sch C-2c'!E$11</f>
        <v>0</v>
      </c>
      <c r="H41" s="724">
        <f>'Sch C-2c'!F$11</f>
        <v>0</v>
      </c>
      <c r="I41" s="724">
        <f>'Sch C-2c'!G$11</f>
        <v>0</v>
      </c>
    </row>
    <row r="42" spans="1:10" ht="15" customHeight="1" x14ac:dyDescent="0.2">
      <c r="A42" s="463"/>
      <c r="B42" s="1503" t="s">
        <v>1990</v>
      </c>
      <c r="C42" s="463">
        <v>11</v>
      </c>
      <c r="D42" s="1518">
        <f t="shared" si="1"/>
        <v>0</v>
      </c>
      <c r="E42" s="1518">
        <f>IFERROR(ROUND(E41/$D$41,8),0)</f>
        <v>0</v>
      </c>
      <c r="F42" s="1518">
        <f t="shared" ref="F42:I42" si="21">IFERROR(ROUND(F41/$D$41,8),0)</f>
        <v>0</v>
      </c>
      <c r="G42" s="1518">
        <f t="shared" si="21"/>
        <v>0</v>
      </c>
      <c r="H42" s="1518">
        <f t="shared" si="21"/>
        <v>0</v>
      </c>
      <c r="I42" s="1518">
        <f t="shared" si="21"/>
        <v>0</v>
      </c>
      <c r="J42" s="1413" t="s">
        <v>1874</v>
      </c>
    </row>
    <row r="43" spans="1:10" ht="15" customHeight="1" x14ac:dyDescent="0.2">
      <c r="A43" s="464" t="s">
        <v>862</v>
      </c>
      <c r="B43" s="1380" t="s">
        <v>2008</v>
      </c>
      <c r="C43" s="464"/>
      <c r="D43" s="456">
        <f t="shared" si="1"/>
        <v>0</v>
      </c>
      <c r="E43" s="724">
        <f>'Sch C-2c'!C$12</f>
        <v>0</v>
      </c>
      <c r="F43" s="724">
        <f>'Sch C-2c'!D$12</f>
        <v>0</v>
      </c>
      <c r="G43" s="724">
        <f>'Sch C-2c'!E$12</f>
        <v>0</v>
      </c>
      <c r="H43" s="724">
        <f>'Sch C-2c'!F$12</f>
        <v>0</v>
      </c>
      <c r="I43" s="724">
        <f>'Sch C-2c'!G$12</f>
        <v>0</v>
      </c>
    </row>
    <row r="44" spans="1:10" ht="15" customHeight="1" x14ac:dyDescent="0.2">
      <c r="A44" s="463"/>
      <c r="B44" s="459"/>
      <c r="C44" s="463">
        <v>12</v>
      </c>
      <c r="D44" s="1518">
        <f t="shared" si="1"/>
        <v>0</v>
      </c>
      <c r="E44" s="1518">
        <f>IFERROR(ROUND(E43/$D$43,8),0)</f>
        <v>0</v>
      </c>
      <c r="F44" s="1518">
        <f t="shared" ref="F44:I44" si="22">IFERROR(ROUND(F43/$D$43,8),0)</f>
        <v>0</v>
      </c>
      <c r="G44" s="1518">
        <f t="shared" si="22"/>
        <v>0</v>
      </c>
      <c r="H44" s="1518">
        <f t="shared" si="22"/>
        <v>0</v>
      </c>
      <c r="I44" s="1518">
        <f t="shared" si="22"/>
        <v>0</v>
      </c>
      <c r="J44" s="1413" t="s">
        <v>1991</v>
      </c>
    </row>
    <row r="45" spans="1:10" ht="15" customHeight="1" x14ac:dyDescent="0.2">
      <c r="A45" s="465" t="s">
        <v>864</v>
      </c>
      <c r="B45" s="1380" t="s">
        <v>2009</v>
      </c>
      <c r="C45" s="465"/>
      <c r="D45" s="456">
        <f t="shared" si="1"/>
        <v>0</v>
      </c>
      <c r="E45" s="724">
        <f>'Sch C-2c'!C$13</f>
        <v>0</v>
      </c>
      <c r="F45" s="724">
        <f>'Sch C-2c'!D$13</f>
        <v>0</v>
      </c>
      <c r="G45" s="724">
        <f>'Sch C-2c'!E$13</f>
        <v>0</v>
      </c>
      <c r="H45" s="724">
        <f>'Sch C-2c'!F$13</f>
        <v>0</v>
      </c>
      <c r="I45" s="724">
        <f>'Sch C-2c'!G$13</f>
        <v>0</v>
      </c>
    </row>
    <row r="46" spans="1:10" ht="15" customHeight="1" x14ac:dyDescent="0.2">
      <c r="A46" s="463"/>
      <c r="B46" s="459"/>
      <c r="C46" s="463">
        <v>13</v>
      </c>
      <c r="D46" s="1518">
        <f t="shared" si="1"/>
        <v>0</v>
      </c>
      <c r="E46" s="1518">
        <f>IFERROR(ROUND(E45/$D$45,8),0)</f>
        <v>0</v>
      </c>
      <c r="F46" s="1518">
        <f t="shared" ref="F46:I46" si="23">IFERROR(ROUND(F45/$D$45,8),0)</f>
        <v>0</v>
      </c>
      <c r="G46" s="1518">
        <f t="shared" si="23"/>
        <v>0</v>
      </c>
      <c r="H46" s="1518">
        <f t="shared" si="23"/>
        <v>0</v>
      </c>
      <c r="I46" s="1518">
        <f t="shared" si="23"/>
        <v>0</v>
      </c>
      <c r="J46" s="1413" t="s">
        <v>861</v>
      </c>
    </row>
    <row r="47" spans="1:10" ht="15" customHeight="1" x14ac:dyDescent="0.2">
      <c r="A47" s="465" t="s">
        <v>865</v>
      </c>
      <c r="B47" s="1380" t="s">
        <v>2010</v>
      </c>
      <c r="C47" s="465"/>
      <c r="D47" s="456">
        <f t="shared" si="1"/>
        <v>0</v>
      </c>
      <c r="E47" s="724">
        <f>'Sch C-2c'!C$14</f>
        <v>0</v>
      </c>
      <c r="F47" s="724">
        <f>'Sch C-2c'!D$14</f>
        <v>0</v>
      </c>
      <c r="G47" s="724">
        <f>'Sch C-2c'!E$14</f>
        <v>0</v>
      </c>
      <c r="H47" s="724">
        <f>'Sch C-2c'!F$14</f>
        <v>0</v>
      </c>
      <c r="I47" s="724">
        <f>'Sch C-2c'!G$14</f>
        <v>0</v>
      </c>
    </row>
    <row r="48" spans="1:10" ht="15" customHeight="1" x14ac:dyDescent="0.2">
      <c r="A48" s="463"/>
      <c r="B48" s="459"/>
      <c r="C48" s="463">
        <v>14</v>
      </c>
      <c r="D48" s="1518">
        <f t="shared" si="1"/>
        <v>0</v>
      </c>
      <c r="E48" s="1518">
        <f>IFERROR(ROUND(E47/$D$47,8),0)</f>
        <v>0</v>
      </c>
      <c r="F48" s="1518">
        <f t="shared" ref="F48:I48" si="24">IFERROR(ROUND(F47/$D$47,8),0)</f>
        <v>0</v>
      </c>
      <c r="G48" s="1518">
        <f t="shared" si="24"/>
        <v>0</v>
      </c>
      <c r="H48" s="1518">
        <f t="shared" si="24"/>
        <v>0</v>
      </c>
      <c r="I48" s="1518">
        <f t="shared" si="24"/>
        <v>0</v>
      </c>
      <c r="J48" s="1413" t="s">
        <v>863</v>
      </c>
    </row>
    <row r="49" spans="1:10" ht="15" customHeight="1" x14ac:dyDescent="0.2">
      <c r="A49" s="465" t="s">
        <v>866</v>
      </c>
      <c r="B49" s="1380" t="s">
        <v>2012</v>
      </c>
      <c r="C49" s="465"/>
      <c r="D49" s="456">
        <f t="shared" si="1"/>
        <v>0</v>
      </c>
      <c r="E49" s="724">
        <f>'Sch C-2i'!C$11</f>
        <v>0</v>
      </c>
      <c r="F49" s="724">
        <f>'Sch C-2i'!D$11</f>
        <v>0</v>
      </c>
      <c r="G49" s="724">
        <f>'Sch C-2i'!E$11</f>
        <v>0</v>
      </c>
      <c r="H49" s="724">
        <f>'Sch C-2i'!F$11</f>
        <v>0</v>
      </c>
      <c r="I49" s="724">
        <f>'Sch C-2i'!G$11</f>
        <v>0</v>
      </c>
    </row>
    <row r="50" spans="1:10" ht="15" customHeight="1" x14ac:dyDescent="0.2">
      <c r="A50" s="463"/>
      <c r="B50" s="459"/>
      <c r="C50" s="463">
        <v>15</v>
      </c>
      <c r="D50" s="1518">
        <f t="shared" si="1"/>
        <v>0</v>
      </c>
      <c r="E50" s="1518">
        <f>IFERROR(ROUND(E49/$D$49,8),0)</f>
        <v>0</v>
      </c>
      <c r="F50" s="1518">
        <f t="shared" ref="F50:I50" si="25">IFERROR(ROUND(F49/$D$49,8),0)</f>
        <v>0</v>
      </c>
      <c r="G50" s="1518">
        <f t="shared" si="25"/>
        <v>0</v>
      </c>
      <c r="H50" s="1518">
        <f t="shared" si="25"/>
        <v>0</v>
      </c>
      <c r="I50" s="1518">
        <f t="shared" si="25"/>
        <v>0</v>
      </c>
      <c r="J50" s="1413" t="s">
        <v>2000</v>
      </c>
    </row>
    <row r="51" spans="1:10" ht="15" customHeight="1" x14ac:dyDescent="0.2">
      <c r="A51" s="465" t="s">
        <v>867</v>
      </c>
      <c r="B51" s="1380" t="s">
        <v>2013</v>
      </c>
      <c r="C51" s="465"/>
      <c r="D51" s="456">
        <f t="shared" si="1"/>
        <v>0</v>
      </c>
      <c r="E51" s="724">
        <f>'Sch C-2i'!C$12</f>
        <v>0</v>
      </c>
      <c r="F51" s="724">
        <f>'Sch C-2i'!D$12</f>
        <v>0</v>
      </c>
      <c r="G51" s="724">
        <f>'Sch C-2i'!E$12</f>
        <v>0</v>
      </c>
      <c r="H51" s="724">
        <f>'Sch C-2i'!F$12</f>
        <v>0</v>
      </c>
      <c r="I51" s="724">
        <f>'Sch C-2i'!G$12</f>
        <v>0</v>
      </c>
    </row>
    <row r="52" spans="1:10" ht="15" customHeight="1" x14ac:dyDescent="0.2">
      <c r="A52" s="463"/>
      <c r="B52" s="459"/>
      <c r="C52" s="463">
        <v>16</v>
      </c>
      <c r="D52" s="1518">
        <f t="shared" si="1"/>
        <v>0</v>
      </c>
      <c r="E52" s="1518">
        <f>IFERROR(ROUND(E51/$D$51,8),0)</f>
        <v>0</v>
      </c>
      <c r="F52" s="1518">
        <f t="shared" ref="F52:I52" si="26">IFERROR(ROUND(F51/$D$51,8),0)</f>
        <v>0</v>
      </c>
      <c r="G52" s="1518">
        <f t="shared" si="26"/>
        <v>0</v>
      </c>
      <c r="H52" s="1518">
        <f t="shared" si="26"/>
        <v>0</v>
      </c>
      <c r="I52" s="1518">
        <f t="shared" si="26"/>
        <v>0</v>
      </c>
      <c r="J52" s="1413" t="s">
        <v>2001</v>
      </c>
    </row>
    <row r="53" spans="1:10" ht="15" customHeight="1" x14ac:dyDescent="0.2">
      <c r="A53" s="465" t="s">
        <v>868</v>
      </c>
      <c r="B53" s="1380" t="s">
        <v>2014</v>
      </c>
      <c r="C53" s="465"/>
      <c r="D53" s="456">
        <f t="shared" ref="D53:D100" si="27">SUM(E53:I53)</f>
        <v>0</v>
      </c>
      <c r="E53" s="724">
        <f>'Sch C-2i'!C$13</f>
        <v>0</v>
      </c>
      <c r="F53" s="724">
        <f>'Sch C-2i'!D$13</f>
        <v>0</v>
      </c>
      <c r="G53" s="724">
        <f>'Sch C-2i'!E$13</f>
        <v>0</v>
      </c>
      <c r="H53" s="724">
        <f>'Sch C-2i'!F$13</f>
        <v>0</v>
      </c>
      <c r="I53" s="724">
        <f>'Sch C-2i'!G$13</f>
        <v>0</v>
      </c>
    </row>
    <row r="54" spans="1:10" ht="15" customHeight="1" x14ac:dyDescent="0.2">
      <c r="A54" s="463"/>
      <c r="B54" s="459"/>
      <c r="C54" s="463">
        <v>17</v>
      </c>
      <c r="D54" s="1518">
        <f t="shared" si="27"/>
        <v>0</v>
      </c>
      <c r="E54" s="1518">
        <f>IFERROR(ROUND(E53/$D$53,8),0)</f>
        <v>0</v>
      </c>
      <c r="F54" s="1518">
        <f t="shared" ref="F54:I54" si="28">IFERROR(ROUND(F53/$D$53,8),0)</f>
        <v>0</v>
      </c>
      <c r="G54" s="1518">
        <f t="shared" si="28"/>
        <v>0</v>
      </c>
      <c r="H54" s="1518">
        <f t="shared" si="28"/>
        <v>0</v>
      </c>
      <c r="I54" s="1518">
        <f t="shared" si="28"/>
        <v>0</v>
      </c>
      <c r="J54" s="1413" t="s">
        <v>2002</v>
      </c>
    </row>
    <row r="55" spans="1:10" ht="15" customHeight="1" x14ac:dyDescent="0.2">
      <c r="A55" s="465" t="s">
        <v>869</v>
      </c>
      <c r="B55" s="1380" t="s">
        <v>2015</v>
      </c>
      <c r="C55" s="465"/>
      <c r="D55" s="456">
        <f t="shared" si="27"/>
        <v>0</v>
      </c>
      <c r="E55" s="724">
        <f>'Sch C-2i'!C$14</f>
        <v>0</v>
      </c>
      <c r="F55" s="724">
        <f>'Sch C-2i'!D$14</f>
        <v>0</v>
      </c>
      <c r="G55" s="724">
        <f>'Sch C-2i'!E$14</f>
        <v>0</v>
      </c>
      <c r="H55" s="724">
        <f>'Sch C-2i'!F$14</f>
        <v>0</v>
      </c>
      <c r="I55" s="724">
        <f>'Sch C-2i'!G$14</f>
        <v>0</v>
      </c>
    </row>
    <row r="56" spans="1:10" ht="15" customHeight="1" x14ac:dyDescent="0.2">
      <c r="A56" s="463"/>
      <c r="B56" s="459"/>
      <c r="C56" s="463">
        <v>18</v>
      </c>
      <c r="D56" s="1518">
        <f t="shared" si="27"/>
        <v>0</v>
      </c>
      <c r="E56" s="1518">
        <f>IFERROR(ROUND(E55/$D$55,8),0)</f>
        <v>0</v>
      </c>
      <c r="F56" s="1518">
        <f t="shared" ref="F56:I56" si="29">IFERROR(ROUND(F55/$D$55,8),0)</f>
        <v>0</v>
      </c>
      <c r="G56" s="1518">
        <f t="shared" si="29"/>
        <v>0</v>
      </c>
      <c r="H56" s="1518">
        <f t="shared" si="29"/>
        <v>0</v>
      </c>
      <c r="I56" s="1518">
        <f t="shared" si="29"/>
        <v>0</v>
      </c>
      <c r="J56" s="1413" t="s">
        <v>2003</v>
      </c>
    </row>
    <row r="57" spans="1:10" ht="15" customHeight="1" x14ac:dyDescent="0.2">
      <c r="A57" s="465" t="s">
        <v>870</v>
      </c>
      <c r="B57" s="1380" t="s">
        <v>1839</v>
      </c>
      <c r="C57" s="465"/>
      <c r="D57" s="456">
        <f t="shared" si="27"/>
        <v>0</v>
      </c>
      <c r="E57" s="457"/>
      <c r="F57" s="457"/>
      <c r="G57" s="457"/>
      <c r="H57" s="457"/>
      <c r="I57" s="457"/>
    </row>
    <row r="58" spans="1:10" ht="15" customHeight="1" x14ac:dyDescent="0.2">
      <c r="A58" s="463"/>
      <c r="B58" s="1418"/>
      <c r="C58" s="463">
        <v>19</v>
      </c>
      <c r="D58" s="1518">
        <f t="shared" si="27"/>
        <v>0</v>
      </c>
      <c r="E58" s="1518">
        <f>IFERROR(ROUND(E57/$D$57,8),0)</f>
        <v>0</v>
      </c>
      <c r="F58" s="1518">
        <f t="shared" ref="F58:I58" si="30">IFERROR(ROUND(F57/$D$57,8),0)</f>
        <v>0</v>
      </c>
      <c r="G58" s="1518">
        <f t="shared" si="30"/>
        <v>0</v>
      </c>
      <c r="H58" s="1518">
        <f t="shared" si="30"/>
        <v>0</v>
      </c>
      <c r="I58" s="1518">
        <f t="shared" si="30"/>
        <v>0</v>
      </c>
      <c r="J58" s="1413" t="str">
        <f>LEFT(B58,40)</f>
        <v/>
      </c>
    </row>
    <row r="59" spans="1:10" ht="15" customHeight="1" x14ac:dyDescent="0.2">
      <c r="A59" s="465" t="s">
        <v>871</v>
      </c>
      <c r="B59" s="460" t="s">
        <v>872</v>
      </c>
      <c r="C59" s="465"/>
      <c r="D59" s="456">
        <f t="shared" si="27"/>
        <v>100</v>
      </c>
      <c r="E59" s="456">
        <v>100</v>
      </c>
      <c r="F59" s="466"/>
      <c r="G59" s="466"/>
      <c r="H59" s="466"/>
      <c r="I59" s="466"/>
    </row>
    <row r="60" spans="1:10" ht="15" customHeight="1" x14ac:dyDescent="0.2">
      <c r="A60" s="463"/>
      <c r="B60" s="459" t="s">
        <v>873</v>
      </c>
      <c r="C60" s="463">
        <v>20</v>
      </c>
      <c r="D60" s="1518">
        <f t="shared" si="27"/>
        <v>1</v>
      </c>
      <c r="E60" s="1518">
        <f>ROUND(E59/$D$59,8)</f>
        <v>1</v>
      </c>
      <c r="F60" s="1518">
        <f t="shared" ref="F60:I60" si="31">ROUND(F59/$D$59,8)</f>
        <v>0</v>
      </c>
      <c r="G60" s="1518">
        <f t="shared" si="31"/>
        <v>0</v>
      </c>
      <c r="H60" s="1518">
        <f t="shared" si="31"/>
        <v>0</v>
      </c>
      <c r="I60" s="1518">
        <f t="shared" si="31"/>
        <v>0</v>
      </c>
      <c r="J60" s="1413" t="str">
        <f t="shared" ref="J60:J62" si="32">+B60</f>
        <v>Nursing Facility Direct</v>
      </c>
    </row>
    <row r="61" spans="1:10" ht="15" customHeight="1" x14ac:dyDescent="0.2">
      <c r="A61" s="465" t="s">
        <v>874</v>
      </c>
      <c r="B61" s="460" t="s">
        <v>875</v>
      </c>
      <c r="C61" s="465"/>
      <c r="D61" s="456">
        <f t="shared" si="27"/>
        <v>100</v>
      </c>
      <c r="E61" s="466"/>
      <c r="F61" s="456">
        <v>100</v>
      </c>
      <c r="G61" s="466"/>
      <c r="H61" s="466"/>
      <c r="I61" s="466"/>
    </row>
    <row r="62" spans="1:10" ht="15" customHeight="1" x14ac:dyDescent="0.2">
      <c r="A62" s="463"/>
      <c r="B62" s="459" t="s">
        <v>876</v>
      </c>
      <c r="C62" s="463">
        <v>21</v>
      </c>
      <c r="D62" s="1518">
        <f t="shared" si="27"/>
        <v>1</v>
      </c>
      <c r="E62" s="1518">
        <f>ROUND(E61/$D$61,8)</f>
        <v>0</v>
      </c>
      <c r="F62" s="1518">
        <f t="shared" ref="F62:I62" si="33">ROUND(F61/$D$61,8)</f>
        <v>1</v>
      </c>
      <c r="G62" s="1518">
        <f t="shared" si="33"/>
        <v>0</v>
      </c>
      <c r="H62" s="1518">
        <f t="shared" si="33"/>
        <v>0</v>
      </c>
      <c r="I62" s="1518">
        <f t="shared" si="33"/>
        <v>0</v>
      </c>
      <c r="J62" s="1413" t="str">
        <f t="shared" si="32"/>
        <v>Basic Care Facility Direct</v>
      </c>
    </row>
    <row r="63" spans="1:10" ht="15" customHeight="1" x14ac:dyDescent="0.2">
      <c r="A63" s="465" t="s">
        <v>877</v>
      </c>
      <c r="B63" s="460" t="s">
        <v>878</v>
      </c>
      <c r="C63" s="465"/>
      <c r="D63" s="456">
        <f t="shared" si="27"/>
        <v>100</v>
      </c>
      <c r="E63" s="466"/>
      <c r="F63" s="466"/>
      <c r="G63" s="456">
        <v>100</v>
      </c>
      <c r="H63" s="466"/>
      <c r="I63" s="466"/>
    </row>
    <row r="64" spans="1:10" ht="15" customHeight="1" x14ac:dyDescent="0.2">
      <c r="A64" s="463"/>
      <c r="B64" s="459" t="s">
        <v>879</v>
      </c>
      <c r="C64" s="463">
        <v>22</v>
      </c>
      <c r="D64" s="1518">
        <f t="shared" si="27"/>
        <v>1</v>
      </c>
      <c r="E64" s="1518">
        <f>ROUND(E63/$D$63,8)</f>
        <v>0</v>
      </c>
      <c r="F64" s="1518">
        <f t="shared" ref="F64:I64" si="34">ROUND(F63/$D$63,8)</f>
        <v>0</v>
      </c>
      <c r="G64" s="1518">
        <f t="shared" si="34"/>
        <v>1</v>
      </c>
      <c r="H64" s="1518">
        <f t="shared" si="34"/>
        <v>0</v>
      </c>
      <c r="I64" s="1518">
        <f t="shared" si="34"/>
        <v>0</v>
      </c>
      <c r="J64" s="1413" t="str">
        <f t="shared" ref="J64" si="35">+B64</f>
        <v>Assisted Living Facility Direct</v>
      </c>
    </row>
    <row r="65" spans="1:10" ht="15" customHeight="1" x14ac:dyDescent="0.2">
      <c r="A65" s="465" t="s">
        <v>880</v>
      </c>
      <c r="B65" s="460" t="s">
        <v>881</v>
      </c>
      <c r="C65" s="465"/>
      <c r="D65" s="456">
        <f t="shared" si="27"/>
        <v>100</v>
      </c>
      <c r="E65" s="466"/>
      <c r="F65" s="466"/>
      <c r="G65" s="466"/>
      <c r="H65" s="456">
        <v>100</v>
      </c>
      <c r="I65" s="466"/>
    </row>
    <row r="66" spans="1:10" ht="15" customHeight="1" x14ac:dyDescent="0.2">
      <c r="A66" s="463"/>
      <c r="B66" s="459" t="s">
        <v>882</v>
      </c>
      <c r="C66" s="463">
        <v>23</v>
      </c>
      <c r="D66" s="1518">
        <f t="shared" si="27"/>
        <v>1</v>
      </c>
      <c r="E66" s="1518">
        <f>ROUND(E65/$D$65,8)</f>
        <v>0</v>
      </c>
      <c r="F66" s="1518">
        <f t="shared" ref="F66:I66" si="36">ROUND(F65/$D$65,8)</f>
        <v>0</v>
      </c>
      <c r="G66" s="1518">
        <f t="shared" si="36"/>
        <v>0</v>
      </c>
      <c r="H66" s="1518">
        <f t="shared" si="36"/>
        <v>1</v>
      </c>
      <c r="I66" s="1518">
        <f t="shared" si="36"/>
        <v>0</v>
      </c>
      <c r="J66" s="1413" t="str">
        <f t="shared" ref="J66" si="37">+B66</f>
        <v>Hospital Direct</v>
      </c>
    </row>
    <row r="67" spans="1:10" ht="15" customHeight="1" x14ac:dyDescent="0.2">
      <c r="A67" s="465" t="s">
        <v>883</v>
      </c>
      <c r="B67" s="460" t="s">
        <v>884</v>
      </c>
      <c r="C67" s="465"/>
      <c r="D67" s="456">
        <f t="shared" si="27"/>
        <v>100</v>
      </c>
      <c r="E67" s="466"/>
      <c r="F67" s="466"/>
      <c r="G67" s="466"/>
      <c r="H67" s="466"/>
      <c r="I67" s="456">
        <v>100</v>
      </c>
    </row>
    <row r="68" spans="1:10" ht="15" customHeight="1" x14ac:dyDescent="0.2">
      <c r="A68" s="463"/>
      <c r="B68" s="459" t="s">
        <v>885</v>
      </c>
      <c r="C68" s="463">
        <v>24</v>
      </c>
      <c r="D68" s="1518">
        <f t="shared" si="27"/>
        <v>1</v>
      </c>
      <c r="E68" s="1518">
        <f>ROUND(E67/$D$67,8)</f>
        <v>0</v>
      </c>
      <c r="F68" s="1518">
        <f t="shared" ref="F68:I68" si="38">ROUND(F67/$D$67,8)</f>
        <v>0</v>
      </c>
      <c r="G68" s="1518">
        <f t="shared" si="38"/>
        <v>0</v>
      </c>
      <c r="H68" s="1518">
        <f t="shared" si="38"/>
        <v>0</v>
      </c>
      <c r="I68" s="1518">
        <f t="shared" si="38"/>
        <v>1</v>
      </c>
      <c r="J68" s="1413" t="str">
        <f t="shared" ref="J68" si="39">+B68</f>
        <v>Other Direct</v>
      </c>
    </row>
    <row r="69" spans="1:10" ht="15" customHeight="1" x14ac:dyDescent="0.2">
      <c r="A69" s="465" t="s">
        <v>886</v>
      </c>
      <c r="B69" s="1380" t="s">
        <v>1839</v>
      </c>
      <c r="C69" s="465"/>
      <c r="D69" s="456">
        <f t="shared" si="27"/>
        <v>0</v>
      </c>
      <c r="E69" s="457"/>
      <c r="F69" s="457"/>
      <c r="G69" s="457"/>
      <c r="H69" s="457"/>
      <c r="I69" s="457"/>
    </row>
    <row r="70" spans="1:10" ht="15" customHeight="1" x14ac:dyDescent="0.2">
      <c r="A70" s="463"/>
      <c r="B70" s="1418"/>
      <c r="C70" s="463">
        <v>25</v>
      </c>
      <c r="D70" s="1518">
        <f t="shared" si="27"/>
        <v>0</v>
      </c>
      <c r="E70" s="1518">
        <f>IFERROR(ROUND(E69/$D$69,8),0)</f>
        <v>0</v>
      </c>
      <c r="F70" s="1518">
        <f t="shared" ref="F70:I70" si="40">IFERROR(ROUND(F69/$D$69,8),0)</f>
        <v>0</v>
      </c>
      <c r="G70" s="1518">
        <f t="shared" si="40"/>
        <v>0</v>
      </c>
      <c r="H70" s="1518">
        <f t="shared" si="40"/>
        <v>0</v>
      </c>
      <c r="I70" s="1518">
        <f t="shared" si="40"/>
        <v>0</v>
      </c>
      <c r="J70" s="1413" t="str">
        <f t="shared" ref="J70:J100" si="41">LEFT(B70,40)</f>
        <v/>
      </c>
    </row>
    <row r="71" spans="1:10" ht="15" customHeight="1" x14ac:dyDescent="0.2">
      <c r="A71" s="465" t="s">
        <v>887</v>
      </c>
      <c r="B71" s="1380" t="s">
        <v>1839</v>
      </c>
      <c r="C71" s="465"/>
      <c r="D71" s="456">
        <f t="shared" si="27"/>
        <v>0</v>
      </c>
      <c r="E71" s="457"/>
      <c r="F71" s="457"/>
      <c r="G71" s="457"/>
      <c r="H71" s="457"/>
      <c r="I71" s="457"/>
    </row>
    <row r="72" spans="1:10" ht="15" customHeight="1" x14ac:dyDescent="0.2">
      <c r="A72" s="463"/>
      <c r="B72" s="1418"/>
      <c r="C72" s="463">
        <v>26</v>
      </c>
      <c r="D72" s="1518">
        <f t="shared" si="27"/>
        <v>0</v>
      </c>
      <c r="E72" s="1518">
        <f>IFERROR(ROUND(E71/$D$71,8),0)</f>
        <v>0</v>
      </c>
      <c r="F72" s="1518">
        <f t="shared" ref="F72:I72" si="42">IFERROR(ROUND(F71/$D$71,8),0)</f>
        <v>0</v>
      </c>
      <c r="G72" s="1518">
        <f t="shared" si="42"/>
        <v>0</v>
      </c>
      <c r="H72" s="1518">
        <f t="shared" si="42"/>
        <v>0</v>
      </c>
      <c r="I72" s="1518">
        <f t="shared" si="42"/>
        <v>0</v>
      </c>
      <c r="J72" s="1413" t="str">
        <f t="shared" si="41"/>
        <v/>
      </c>
    </row>
    <row r="73" spans="1:10" ht="15" customHeight="1" x14ac:dyDescent="0.2">
      <c r="A73" s="465" t="s">
        <v>888</v>
      </c>
      <c r="B73" s="1380" t="s">
        <v>1839</v>
      </c>
      <c r="C73" s="465"/>
      <c r="D73" s="456">
        <f t="shared" si="27"/>
        <v>0</v>
      </c>
      <c r="E73" s="457"/>
      <c r="F73" s="457"/>
      <c r="G73" s="457"/>
      <c r="H73" s="457"/>
      <c r="I73" s="457"/>
    </row>
    <row r="74" spans="1:10" ht="15" customHeight="1" x14ac:dyDescent="0.2">
      <c r="A74" s="463"/>
      <c r="B74" s="1418"/>
      <c r="C74" s="463">
        <v>27</v>
      </c>
      <c r="D74" s="1518">
        <f t="shared" si="27"/>
        <v>0</v>
      </c>
      <c r="E74" s="1518">
        <f>IFERROR(ROUND(E73/$D$73,8),0)</f>
        <v>0</v>
      </c>
      <c r="F74" s="1518">
        <f t="shared" ref="F74:I74" si="43">IFERROR(ROUND(F73/$D$73,8),0)</f>
        <v>0</v>
      </c>
      <c r="G74" s="1518">
        <f t="shared" si="43"/>
        <v>0</v>
      </c>
      <c r="H74" s="1518">
        <f t="shared" si="43"/>
        <v>0</v>
      </c>
      <c r="I74" s="1518">
        <f t="shared" si="43"/>
        <v>0</v>
      </c>
      <c r="J74" s="1413" t="str">
        <f t="shared" si="41"/>
        <v/>
      </c>
    </row>
    <row r="75" spans="1:10" ht="15" customHeight="1" x14ac:dyDescent="0.2">
      <c r="A75" s="465" t="s">
        <v>889</v>
      </c>
      <c r="B75" s="1380" t="s">
        <v>1839</v>
      </c>
      <c r="C75" s="465"/>
      <c r="D75" s="456">
        <f t="shared" si="27"/>
        <v>0</v>
      </c>
      <c r="E75" s="457"/>
      <c r="F75" s="457"/>
      <c r="G75" s="457"/>
      <c r="H75" s="457"/>
      <c r="I75" s="457"/>
    </row>
    <row r="76" spans="1:10" ht="15" customHeight="1" x14ac:dyDescent="0.2">
      <c r="A76" s="463"/>
      <c r="B76" s="1418"/>
      <c r="C76" s="463">
        <v>28</v>
      </c>
      <c r="D76" s="1518">
        <f t="shared" si="27"/>
        <v>0</v>
      </c>
      <c r="E76" s="1518">
        <f>IFERROR(ROUND(E75/$D$75,8),0)</f>
        <v>0</v>
      </c>
      <c r="F76" s="1518">
        <f t="shared" ref="F76:I76" si="44">IFERROR(ROUND(F75/$D$75,8),0)</f>
        <v>0</v>
      </c>
      <c r="G76" s="1518">
        <f t="shared" si="44"/>
        <v>0</v>
      </c>
      <c r="H76" s="1518">
        <f t="shared" si="44"/>
        <v>0</v>
      </c>
      <c r="I76" s="1518">
        <f t="shared" si="44"/>
        <v>0</v>
      </c>
      <c r="J76" s="1413" t="str">
        <f t="shared" si="41"/>
        <v/>
      </c>
    </row>
    <row r="77" spans="1:10" ht="15" customHeight="1" x14ac:dyDescent="0.2">
      <c r="A77" s="465" t="s">
        <v>890</v>
      </c>
      <c r="B77" s="1380" t="s">
        <v>1839</v>
      </c>
      <c r="C77" s="465"/>
      <c r="D77" s="456">
        <f t="shared" si="27"/>
        <v>0</v>
      </c>
      <c r="E77" s="457"/>
      <c r="F77" s="457"/>
      <c r="G77" s="457"/>
      <c r="H77" s="457"/>
      <c r="I77" s="457"/>
    </row>
    <row r="78" spans="1:10" ht="15" customHeight="1" x14ac:dyDescent="0.2">
      <c r="A78" s="463"/>
      <c r="B78" s="1418"/>
      <c r="C78" s="463">
        <v>29</v>
      </c>
      <c r="D78" s="1518">
        <f>SUM(E78:I78)</f>
        <v>0</v>
      </c>
      <c r="E78" s="1518">
        <f>IFERROR(ROUND(E77/$D$77,8),0)</f>
        <v>0</v>
      </c>
      <c r="F78" s="1518">
        <f t="shared" ref="F78:I78" si="45">IFERROR(ROUND(F77/$D$77,8),0)</f>
        <v>0</v>
      </c>
      <c r="G78" s="1518">
        <f t="shared" si="45"/>
        <v>0</v>
      </c>
      <c r="H78" s="1518">
        <f t="shared" si="45"/>
        <v>0</v>
      </c>
      <c r="I78" s="1518">
        <f t="shared" si="45"/>
        <v>0</v>
      </c>
      <c r="J78" s="1413" t="str">
        <f t="shared" si="41"/>
        <v/>
      </c>
    </row>
    <row r="79" spans="1:10" ht="15" customHeight="1" x14ac:dyDescent="0.2">
      <c r="A79" s="465" t="s">
        <v>891</v>
      </c>
      <c r="B79" s="1380" t="s">
        <v>1839</v>
      </c>
      <c r="C79" s="465"/>
      <c r="D79" s="456">
        <f t="shared" si="27"/>
        <v>0</v>
      </c>
      <c r="E79" s="457"/>
      <c r="F79" s="457"/>
      <c r="G79" s="457"/>
      <c r="H79" s="457"/>
      <c r="I79" s="457"/>
    </row>
    <row r="80" spans="1:10" ht="15" customHeight="1" x14ac:dyDescent="0.2">
      <c r="A80" s="463"/>
      <c r="B80" s="1418"/>
      <c r="C80" s="463">
        <v>30</v>
      </c>
      <c r="D80" s="1518">
        <f t="shared" si="27"/>
        <v>0</v>
      </c>
      <c r="E80" s="1518">
        <f>IFERROR(ROUND(E79/$D$79,8),0)</f>
        <v>0</v>
      </c>
      <c r="F80" s="1518">
        <f t="shared" ref="F80:I80" si="46">IFERROR(ROUND(F79/$D$79,8),0)</f>
        <v>0</v>
      </c>
      <c r="G80" s="1518">
        <f t="shared" si="46"/>
        <v>0</v>
      </c>
      <c r="H80" s="1518">
        <f t="shared" si="46"/>
        <v>0</v>
      </c>
      <c r="I80" s="1518">
        <f t="shared" si="46"/>
        <v>0</v>
      </c>
      <c r="J80" s="1413" t="str">
        <f t="shared" si="41"/>
        <v/>
      </c>
    </row>
    <row r="81" spans="1:10" ht="15" customHeight="1" x14ac:dyDescent="0.2">
      <c r="A81" s="465" t="s">
        <v>892</v>
      </c>
      <c r="B81" s="1380" t="s">
        <v>1839</v>
      </c>
      <c r="C81" s="465"/>
      <c r="D81" s="456">
        <f t="shared" si="27"/>
        <v>0</v>
      </c>
      <c r="E81" s="457"/>
      <c r="F81" s="457"/>
      <c r="G81" s="457"/>
      <c r="H81" s="457"/>
      <c r="I81" s="457"/>
    </row>
    <row r="82" spans="1:10" ht="15" customHeight="1" x14ac:dyDescent="0.2">
      <c r="A82" s="463"/>
      <c r="B82" s="1418"/>
      <c r="C82" s="463">
        <v>31</v>
      </c>
      <c r="D82" s="1518">
        <f t="shared" si="27"/>
        <v>0</v>
      </c>
      <c r="E82" s="1518">
        <f>IFERROR(ROUND(E81/$D$81,8),0)</f>
        <v>0</v>
      </c>
      <c r="F82" s="1518">
        <f t="shared" ref="F82:I82" si="47">IFERROR(ROUND(F81/$D$81,8),0)</f>
        <v>0</v>
      </c>
      <c r="G82" s="1518">
        <f t="shared" si="47"/>
        <v>0</v>
      </c>
      <c r="H82" s="1518">
        <f t="shared" si="47"/>
        <v>0</v>
      </c>
      <c r="I82" s="1518">
        <f t="shared" si="47"/>
        <v>0</v>
      </c>
      <c r="J82" s="1413" t="str">
        <f t="shared" si="41"/>
        <v/>
      </c>
    </row>
    <row r="83" spans="1:10" ht="15" customHeight="1" x14ac:dyDescent="0.2">
      <c r="A83" s="465" t="s">
        <v>893</v>
      </c>
      <c r="B83" s="1380" t="s">
        <v>1839</v>
      </c>
      <c r="C83" s="465"/>
      <c r="D83" s="456">
        <f t="shared" si="27"/>
        <v>0</v>
      </c>
      <c r="E83" s="457"/>
      <c r="F83" s="457"/>
      <c r="G83" s="457"/>
      <c r="H83" s="457"/>
      <c r="I83" s="457"/>
    </row>
    <row r="84" spans="1:10" ht="15" customHeight="1" x14ac:dyDescent="0.2">
      <c r="A84" s="463"/>
      <c r="B84" s="1418"/>
      <c r="C84" s="463">
        <v>32</v>
      </c>
      <c r="D84" s="1518">
        <f t="shared" si="27"/>
        <v>0</v>
      </c>
      <c r="E84" s="1518">
        <f>IFERROR(ROUND(E83/$D$83,8),0)</f>
        <v>0</v>
      </c>
      <c r="F84" s="1518">
        <f t="shared" ref="F84:I84" si="48">IFERROR(ROUND(F83/$D$83,8),0)</f>
        <v>0</v>
      </c>
      <c r="G84" s="1518">
        <f t="shared" si="48"/>
        <v>0</v>
      </c>
      <c r="H84" s="1518">
        <f t="shared" si="48"/>
        <v>0</v>
      </c>
      <c r="I84" s="1518">
        <f t="shared" si="48"/>
        <v>0</v>
      </c>
      <c r="J84" s="1413" t="str">
        <f t="shared" si="41"/>
        <v/>
      </c>
    </row>
    <row r="85" spans="1:10" ht="15" customHeight="1" x14ac:dyDescent="0.2">
      <c r="A85" s="465" t="s">
        <v>894</v>
      </c>
      <c r="B85" s="1380" t="s">
        <v>1839</v>
      </c>
      <c r="C85" s="465"/>
      <c r="D85" s="456">
        <f t="shared" si="27"/>
        <v>0</v>
      </c>
      <c r="E85" s="457"/>
      <c r="F85" s="457"/>
      <c r="G85" s="457"/>
      <c r="H85" s="457"/>
      <c r="I85" s="457"/>
    </row>
    <row r="86" spans="1:10" ht="15" customHeight="1" x14ac:dyDescent="0.2">
      <c r="A86" s="463"/>
      <c r="B86" s="1418"/>
      <c r="C86" s="463">
        <v>33</v>
      </c>
      <c r="D86" s="1518">
        <f t="shared" si="27"/>
        <v>0</v>
      </c>
      <c r="E86" s="1518">
        <f>IFERROR(ROUND(E85/$D$85,8),0)</f>
        <v>0</v>
      </c>
      <c r="F86" s="1518">
        <f t="shared" ref="F86:I86" si="49">IFERROR(ROUND(F85/$D$85,8),0)</f>
        <v>0</v>
      </c>
      <c r="G86" s="1518">
        <f t="shared" si="49"/>
        <v>0</v>
      </c>
      <c r="H86" s="1518">
        <f t="shared" si="49"/>
        <v>0</v>
      </c>
      <c r="I86" s="1518">
        <f t="shared" si="49"/>
        <v>0</v>
      </c>
      <c r="J86" s="1413" t="str">
        <f t="shared" si="41"/>
        <v/>
      </c>
    </row>
    <row r="87" spans="1:10" ht="15" customHeight="1" x14ac:dyDescent="0.2">
      <c r="A87" s="465" t="s">
        <v>895</v>
      </c>
      <c r="B87" s="1380" t="s">
        <v>1839</v>
      </c>
      <c r="C87" s="465"/>
      <c r="D87" s="456">
        <f t="shared" si="27"/>
        <v>0</v>
      </c>
      <c r="E87" s="457"/>
      <c r="F87" s="457"/>
      <c r="G87" s="457"/>
      <c r="H87" s="457"/>
      <c r="I87" s="457"/>
    </row>
    <row r="88" spans="1:10" ht="15" customHeight="1" x14ac:dyDescent="0.2">
      <c r="A88" s="463"/>
      <c r="B88" s="1418"/>
      <c r="C88" s="463">
        <v>34</v>
      </c>
      <c r="D88" s="1518">
        <f t="shared" si="27"/>
        <v>0</v>
      </c>
      <c r="E88" s="1518">
        <f>IFERROR(ROUND(E87/$D$87,8),0)</f>
        <v>0</v>
      </c>
      <c r="F88" s="1518">
        <f t="shared" ref="F88:I88" si="50">IFERROR(ROUND(F87/$D$87,8),0)</f>
        <v>0</v>
      </c>
      <c r="G88" s="1518">
        <f t="shared" si="50"/>
        <v>0</v>
      </c>
      <c r="H88" s="1518">
        <f t="shared" si="50"/>
        <v>0</v>
      </c>
      <c r="I88" s="1518">
        <f t="shared" si="50"/>
        <v>0</v>
      </c>
      <c r="J88" s="1413" t="str">
        <f t="shared" si="41"/>
        <v/>
      </c>
    </row>
    <row r="89" spans="1:10" ht="15" customHeight="1" x14ac:dyDescent="0.2">
      <c r="A89" s="465" t="s">
        <v>896</v>
      </c>
      <c r="B89" s="1380" t="s">
        <v>1839</v>
      </c>
      <c r="C89" s="465"/>
      <c r="D89" s="456">
        <f t="shared" si="27"/>
        <v>0</v>
      </c>
      <c r="E89" s="457"/>
      <c r="F89" s="457"/>
      <c r="G89" s="457"/>
      <c r="H89" s="457"/>
      <c r="I89" s="457"/>
    </row>
    <row r="90" spans="1:10" ht="15" customHeight="1" x14ac:dyDescent="0.2">
      <c r="A90" s="463"/>
      <c r="B90" s="1418"/>
      <c r="C90" s="463">
        <v>35</v>
      </c>
      <c r="D90" s="1518">
        <f t="shared" si="27"/>
        <v>0</v>
      </c>
      <c r="E90" s="1518">
        <f>IFERROR(ROUND(E89/$D$89,8),0)</f>
        <v>0</v>
      </c>
      <c r="F90" s="1518">
        <f t="shared" ref="F90:I90" si="51">IFERROR(ROUND(F89/$D$89,8),0)</f>
        <v>0</v>
      </c>
      <c r="G90" s="1518">
        <f t="shared" si="51"/>
        <v>0</v>
      </c>
      <c r="H90" s="1518">
        <f t="shared" si="51"/>
        <v>0</v>
      </c>
      <c r="I90" s="1518">
        <f t="shared" si="51"/>
        <v>0</v>
      </c>
      <c r="J90" s="1413" t="str">
        <f t="shared" si="41"/>
        <v/>
      </c>
    </row>
    <row r="91" spans="1:10" ht="15" customHeight="1" x14ac:dyDescent="0.2">
      <c r="A91" s="465" t="s">
        <v>897</v>
      </c>
      <c r="B91" s="1380" t="s">
        <v>1839</v>
      </c>
      <c r="C91" s="465"/>
      <c r="D91" s="456">
        <f t="shared" si="27"/>
        <v>0</v>
      </c>
      <c r="E91" s="457"/>
      <c r="F91" s="457"/>
      <c r="G91" s="457"/>
      <c r="H91" s="457"/>
      <c r="I91" s="457"/>
    </row>
    <row r="92" spans="1:10" ht="15" customHeight="1" x14ac:dyDescent="0.2">
      <c r="A92" s="463"/>
      <c r="B92" s="1418"/>
      <c r="C92" s="463">
        <v>36</v>
      </c>
      <c r="D92" s="1518">
        <f t="shared" si="27"/>
        <v>0</v>
      </c>
      <c r="E92" s="1518">
        <f>IFERROR(ROUND(E91/$D$91,8),0)</f>
        <v>0</v>
      </c>
      <c r="F92" s="1518">
        <f t="shared" ref="F92:I92" si="52">IFERROR(ROUND(F91/$D$91,8),0)</f>
        <v>0</v>
      </c>
      <c r="G92" s="1518">
        <f t="shared" si="52"/>
        <v>0</v>
      </c>
      <c r="H92" s="1518">
        <f t="shared" si="52"/>
        <v>0</v>
      </c>
      <c r="I92" s="1518">
        <f t="shared" si="52"/>
        <v>0</v>
      </c>
      <c r="J92" s="1413" t="str">
        <f t="shared" si="41"/>
        <v/>
      </c>
    </row>
    <row r="93" spans="1:10" ht="15" customHeight="1" x14ac:dyDescent="0.2">
      <c r="A93" s="465" t="s">
        <v>898</v>
      </c>
      <c r="B93" s="1380" t="s">
        <v>1839</v>
      </c>
      <c r="C93" s="465"/>
      <c r="D93" s="456">
        <f t="shared" si="27"/>
        <v>0</v>
      </c>
      <c r="E93" s="457"/>
      <c r="F93" s="457"/>
      <c r="G93" s="457"/>
      <c r="H93" s="457"/>
      <c r="I93" s="457"/>
    </row>
    <row r="94" spans="1:10" ht="15" customHeight="1" x14ac:dyDescent="0.2">
      <c r="A94" s="458"/>
      <c r="B94" s="1418"/>
      <c r="C94" s="458">
        <v>37</v>
      </c>
      <c r="D94" s="1518">
        <f t="shared" si="27"/>
        <v>0</v>
      </c>
      <c r="E94" s="1518">
        <f>IFERROR(ROUND(E93/$D$93,8),0)</f>
        <v>0</v>
      </c>
      <c r="F94" s="1518">
        <f t="shared" ref="F94:I94" si="53">IFERROR(ROUND(F93/$D$93,8),0)</f>
        <v>0</v>
      </c>
      <c r="G94" s="1518">
        <f t="shared" si="53"/>
        <v>0</v>
      </c>
      <c r="H94" s="1518">
        <f t="shared" si="53"/>
        <v>0</v>
      </c>
      <c r="I94" s="1518">
        <f t="shared" si="53"/>
        <v>0</v>
      </c>
      <c r="J94" s="1413" t="str">
        <f t="shared" si="41"/>
        <v/>
      </c>
    </row>
    <row r="95" spans="1:10" s="261" customFormat="1" ht="15" customHeight="1" x14ac:dyDescent="0.2">
      <c r="A95" s="1516" t="s">
        <v>2004</v>
      </c>
      <c r="B95" s="1380" t="s">
        <v>1839</v>
      </c>
      <c r="C95" s="467"/>
      <c r="D95" s="468">
        <f t="shared" si="27"/>
        <v>0</v>
      </c>
      <c r="E95" s="457"/>
      <c r="F95" s="457"/>
      <c r="G95" s="457"/>
      <c r="H95" s="457"/>
      <c r="I95" s="457"/>
      <c r="J95" s="1413"/>
    </row>
    <row r="96" spans="1:10" s="261" customFormat="1" ht="15" customHeight="1" x14ac:dyDescent="0.2">
      <c r="A96" s="469"/>
      <c r="B96" s="1418"/>
      <c r="C96" s="469">
        <v>38</v>
      </c>
      <c r="D96" s="1518">
        <f t="shared" si="27"/>
        <v>0</v>
      </c>
      <c r="E96" s="1518">
        <f>IFERROR(ROUND(E95/$D$95,8),0)</f>
        <v>0</v>
      </c>
      <c r="F96" s="1518">
        <f t="shared" ref="F96:I96" si="54">IFERROR(ROUND(F95/$D$95,8),0)</f>
        <v>0</v>
      </c>
      <c r="G96" s="1518">
        <f t="shared" si="54"/>
        <v>0</v>
      </c>
      <c r="H96" s="1518">
        <f t="shared" si="54"/>
        <v>0</v>
      </c>
      <c r="I96" s="1518">
        <f t="shared" si="54"/>
        <v>0</v>
      </c>
      <c r="J96" s="1413" t="str">
        <f t="shared" si="41"/>
        <v/>
      </c>
    </row>
    <row r="97" spans="1:10" s="261" customFormat="1" ht="15" customHeight="1" x14ac:dyDescent="0.2">
      <c r="A97" s="1516" t="s">
        <v>2005</v>
      </c>
      <c r="B97" s="1380" t="s">
        <v>1839</v>
      </c>
      <c r="C97" s="467"/>
      <c r="D97" s="468">
        <f t="shared" si="27"/>
        <v>0</v>
      </c>
      <c r="E97" s="457"/>
      <c r="F97" s="457"/>
      <c r="G97" s="457"/>
      <c r="H97" s="457"/>
      <c r="I97" s="457"/>
      <c r="J97" s="1413"/>
    </row>
    <row r="98" spans="1:10" s="261" customFormat="1" ht="15" customHeight="1" x14ac:dyDescent="0.2">
      <c r="A98" s="469"/>
      <c r="B98" s="1418"/>
      <c r="C98" s="469">
        <v>39</v>
      </c>
      <c r="D98" s="1518">
        <f t="shared" si="27"/>
        <v>0</v>
      </c>
      <c r="E98" s="1518">
        <f>IFERROR(ROUND(E97/$D$97,8),0)</f>
        <v>0</v>
      </c>
      <c r="F98" s="1518">
        <f t="shared" ref="F98:I98" si="55">IFERROR(ROUND(F97/$D$97,8),0)</f>
        <v>0</v>
      </c>
      <c r="G98" s="1518">
        <f t="shared" si="55"/>
        <v>0</v>
      </c>
      <c r="H98" s="1518">
        <f t="shared" si="55"/>
        <v>0</v>
      </c>
      <c r="I98" s="1518">
        <f t="shared" si="55"/>
        <v>0</v>
      </c>
      <c r="J98" s="1413" t="str">
        <f t="shared" si="41"/>
        <v/>
      </c>
    </row>
    <row r="99" spans="1:10" s="261" customFormat="1" ht="15" customHeight="1" x14ac:dyDescent="0.2">
      <c r="A99" s="1516" t="s">
        <v>2006</v>
      </c>
      <c r="B99" s="1380" t="s">
        <v>1839</v>
      </c>
      <c r="C99" s="467"/>
      <c r="D99" s="468">
        <f t="shared" si="27"/>
        <v>0</v>
      </c>
      <c r="E99" s="457"/>
      <c r="F99" s="457"/>
      <c r="G99" s="457"/>
      <c r="H99" s="457"/>
      <c r="I99" s="457"/>
      <c r="J99" s="1413"/>
    </row>
    <row r="100" spans="1:10" s="261" customFormat="1" ht="15" customHeight="1" x14ac:dyDescent="0.2">
      <c r="A100" s="469"/>
      <c r="B100" s="1418"/>
      <c r="C100" s="469">
        <v>40</v>
      </c>
      <c r="D100" s="1518">
        <f t="shared" si="27"/>
        <v>0</v>
      </c>
      <c r="E100" s="1518">
        <f>IFERROR(ROUND(E99/$D$99,8),0)</f>
        <v>0</v>
      </c>
      <c r="F100" s="1518">
        <f t="shared" ref="F100:I100" si="56">IFERROR(ROUND(F99/$D$99,8),0)</f>
        <v>0</v>
      </c>
      <c r="G100" s="1518">
        <f t="shared" si="56"/>
        <v>0</v>
      </c>
      <c r="H100" s="1518">
        <f t="shared" si="56"/>
        <v>0</v>
      </c>
      <c r="I100" s="1518">
        <f t="shared" si="56"/>
        <v>0</v>
      </c>
      <c r="J100" s="1413" t="str">
        <f t="shared" si="41"/>
        <v/>
      </c>
    </row>
    <row r="101" spans="1:10" ht="15" customHeight="1" x14ac:dyDescent="0.2">
      <c r="B101" s="470"/>
    </row>
  </sheetData>
  <sheetProtection algorithmName="SHA-512" hashValue="mG9Mvvi/CvNUGE5GFdtymIBR8rkEJvn9WzW6AxExnRacRlDb/YkIzA2O5AgCwOliAKFHTelKkWvi5tZv8L3oVQ==" saltValue="lhDWNjiaFe0wtt8B0nRR5Q==" spinCount="100000" sheet="1" objects="1" scenarios="1"/>
  <printOptions horizontalCentered="1"/>
  <pageMargins left="0.5" right="0.5" top="1" bottom="0.75" header="0.5" footer="0.25"/>
  <pageSetup scale="70" fitToHeight="2" orientation="portrait" r:id="rId1"/>
  <rowBreaks count="1" manualBreakCount="1">
    <brk id="66"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62525-58EE-4F74-BD9C-F4D4DAB208A6}">
  <sheetPr>
    <pageSetUpPr fitToPage="1"/>
  </sheetPr>
  <dimension ref="A1:Z54"/>
  <sheetViews>
    <sheetView zoomScaleNormal="100" workbookViewId="0">
      <pane xSplit="3" ySplit="8" topLeftCell="E9" activePane="bottomRight" state="frozen"/>
      <selection pane="topRight"/>
      <selection pane="bottomLeft"/>
      <selection pane="bottomRight"/>
    </sheetView>
  </sheetViews>
  <sheetFormatPr defaultColWidth="10" defaultRowHeight="15" x14ac:dyDescent="0.2"/>
  <cols>
    <col min="1" max="1" width="4" style="24" customWidth="1"/>
    <col min="2" max="2" width="38.875" style="24" customWidth="1"/>
    <col min="3" max="3" width="14.875" style="24" customWidth="1"/>
    <col min="4" max="23" width="12.625" style="24" customWidth="1"/>
    <col min="24" max="26" width="13.125" style="24" customWidth="1"/>
    <col min="27" max="16384" width="10" style="24"/>
  </cols>
  <sheetData>
    <row r="1" spans="1:26" ht="15" customHeight="1" x14ac:dyDescent="0.25">
      <c r="A1" s="51" t="s">
        <v>899</v>
      </c>
      <c r="B1" s="132"/>
      <c r="D1" s="132"/>
      <c r="E1" s="132"/>
      <c r="F1" s="132"/>
      <c r="G1" s="132"/>
      <c r="H1" s="132"/>
      <c r="I1" s="132"/>
      <c r="J1" s="132"/>
      <c r="O1" s="51"/>
      <c r="R1" s="132"/>
      <c r="S1" s="132"/>
      <c r="T1" s="132"/>
      <c r="U1" s="132"/>
      <c r="V1" s="132"/>
    </row>
    <row r="2" spans="1:26" ht="13.35" customHeight="1" x14ac:dyDescent="0.25">
      <c r="A2" s="5" t="s">
        <v>2</v>
      </c>
      <c r="B2" s="132"/>
      <c r="C2" s="51"/>
      <c r="J2" s="41" t="s">
        <v>3</v>
      </c>
      <c r="K2" s="42"/>
      <c r="L2" s="42"/>
      <c r="M2" s="43"/>
      <c r="N2" s="51"/>
      <c r="R2" s="132"/>
      <c r="S2" s="132"/>
      <c r="T2" s="41" t="s">
        <v>3</v>
      </c>
      <c r="U2" s="42"/>
      <c r="V2" s="42"/>
      <c r="W2" s="43"/>
    </row>
    <row r="3" spans="1:26" s="54" customFormat="1" ht="13.35" customHeight="1" x14ac:dyDescent="0.2">
      <c r="A3" s="5" t="s">
        <v>1893</v>
      </c>
      <c r="B3" s="218"/>
      <c r="C3" s="471"/>
      <c r="J3" s="472">
        <f>+'Sch A'!$A$6</f>
        <v>0</v>
      </c>
      <c r="K3" s="450"/>
      <c r="L3" s="450"/>
      <c r="M3" s="473"/>
      <c r="N3" s="471"/>
      <c r="R3" s="218"/>
      <c r="S3" s="218"/>
      <c r="T3" s="472">
        <f>+'Sch A'!$A$6</f>
        <v>0</v>
      </c>
      <c r="U3" s="450"/>
      <c r="V3" s="450"/>
      <c r="W3" s="473"/>
    </row>
    <row r="4" spans="1:26" ht="13.35" customHeight="1" x14ac:dyDescent="0.2">
      <c r="A4" s="54"/>
      <c r="J4" s="474" t="s">
        <v>4</v>
      </c>
      <c r="K4" s="54"/>
      <c r="L4" s="54"/>
      <c r="M4" s="475"/>
      <c r="N4" s="54"/>
      <c r="T4" s="474" t="s">
        <v>4</v>
      </c>
      <c r="U4" s="54"/>
      <c r="V4" s="54"/>
      <c r="W4" s="475"/>
    </row>
    <row r="5" spans="1:26" ht="13.35" customHeight="1" x14ac:dyDescent="0.2">
      <c r="A5" s="54"/>
      <c r="J5" s="15" t="s">
        <v>5</v>
      </c>
      <c r="K5" s="476">
        <f>+'Sch A'!$F$12</f>
        <v>0</v>
      </c>
      <c r="L5" s="241" t="s">
        <v>6</v>
      </c>
      <c r="M5" s="477">
        <f>+'Sch A'!$H$12</f>
        <v>0</v>
      </c>
      <c r="N5" s="54"/>
      <c r="T5" s="15" t="s">
        <v>5</v>
      </c>
      <c r="U5" s="476">
        <f>+'Sch A'!$F$12</f>
        <v>0</v>
      </c>
      <c r="V5" s="241" t="s">
        <v>6</v>
      </c>
      <c r="W5" s="477">
        <f>+'Sch A'!$H$12</f>
        <v>0</v>
      </c>
    </row>
    <row r="6" spans="1:26" ht="13.35" customHeight="1" x14ac:dyDescent="0.2">
      <c r="C6" s="160"/>
      <c r="K6" s="54"/>
      <c r="L6" s="478"/>
      <c r="M6" s="54"/>
      <c r="N6" s="478"/>
      <c r="O6" s="160"/>
      <c r="W6" s="54"/>
      <c r="X6" s="478"/>
      <c r="Y6" s="54"/>
      <c r="Z6" s="478"/>
    </row>
    <row r="7" spans="1:26" s="297" customFormat="1" ht="12.75" x14ac:dyDescent="0.2">
      <c r="A7" s="41"/>
      <c r="B7" s="43"/>
      <c r="C7" s="479"/>
      <c r="D7" s="480" t="s">
        <v>738</v>
      </c>
      <c r="E7" s="481"/>
      <c r="F7" s="482"/>
      <c r="G7" s="480" t="s">
        <v>744</v>
      </c>
      <c r="H7" s="481"/>
      <c r="I7" s="481"/>
      <c r="J7" s="482"/>
      <c r="K7" s="480" t="s">
        <v>749</v>
      </c>
      <c r="L7" s="481"/>
      <c r="M7" s="482"/>
      <c r="N7" s="482" t="s">
        <v>749</v>
      </c>
      <c r="O7" s="480"/>
      <c r="P7" s="481"/>
      <c r="Q7" s="481"/>
      <c r="R7" s="483" t="s">
        <v>859</v>
      </c>
      <c r="S7" s="484"/>
      <c r="T7" s="485"/>
      <c r="U7" s="485"/>
      <c r="V7" s="485"/>
      <c r="W7" s="486"/>
    </row>
    <row r="8" spans="1:26" ht="30" customHeight="1" x14ac:dyDescent="0.2">
      <c r="A8" s="373"/>
      <c r="B8" s="33"/>
      <c r="C8" s="296" t="s">
        <v>514</v>
      </c>
      <c r="D8" s="296" t="s">
        <v>739</v>
      </c>
      <c r="E8" s="296" t="s">
        <v>742</v>
      </c>
      <c r="F8" s="296" t="s">
        <v>683</v>
      </c>
      <c r="G8" s="296" t="s">
        <v>900</v>
      </c>
      <c r="H8" s="296" t="s">
        <v>746</v>
      </c>
      <c r="I8" s="296" t="s">
        <v>747</v>
      </c>
      <c r="J8" s="296" t="s">
        <v>748</v>
      </c>
      <c r="K8" s="34" t="s">
        <v>750</v>
      </c>
      <c r="L8" s="34" t="s">
        <v>752</v>
      </c>
      <c r="M8" s="34" t="s">
        <v>753</v>
      </c>
      <c r="N8" s="296" t="s">
        <v>901</v>
      </c>
      <c r="O8" s="296" t="s">
        <v>756</v>
      </c>
      <c r="P8" s="296" t="s">
        <v>757</v>
      </c>
      <c r="Q8" s="487" t="s">
        <v>758</v>
      </c>
      <c r="R8" s="296" t="s">
        <v>859</v>
      </c>
      <c r="S8" s="488" t="s">
        <v>902</v>
      </c>
      <c r="T8" s="489" t="s">
        <v>508</v>
      </c>
      <c r="U8" s="328" t="s">
        <v>509</v>
      </c>
      <c r="V8" s="329" t="s">
        <v>510</v>
      </c>
      <c r="W8" s="330" t="s">
        <v>511</v>
      </c>
    </row>
    <row r="9" spans="1:26" ht="15" customHeight="1" x14ac:dyDescent="0.2">
      <c r="A9" s="490">
        <v>1</v>
      </c>
      <c r="B9" s="491" t="s">
        <v>740</v>
      </c>
      <c r="C9" s="233">
        <f t="shared" ref="C9:C15" si="0">SUM(D9:W9)</f>
        <v>0</v>
      </c>
      <c r="D9" s="232"/>
      <c r="E9" s="232"/>
      <c r="F9" s="232"/>
      <c r="G9" s="466"/>
      <c r="H9" s="232"/>
      <c r="I9" s="232"/>
      <c r="J9" s="232"/>
      <c r="K9" s="232"/>
      <c r="L9" s="232"/>
      <c r="M9" s="466"/>
      <c r="N9" s="232"/>
      <c r="O9" s="232"/>
      <c r="P9" s="232"/>
      <c r="Q9" s="232"/>
      <c r="R9" s="466"/>
      <c r="S9" s="466"/>
      <c r="T9" s="232"/>
      <c r="U9" s="232"/>
      <c r="V9" s="232"/>
      <c r="W9" s="232"/>
    </row>
    <row r="10" spans="1:26" ht="15" customHeight="1" x14ac:dyDescent="0.2">
      <c r="A10" s="490">
        <v>2</v>
      </c>
      <c r="B10" s="491" t="s">
        <v>43</v>
      </c>
      <c r="C10" s="233">
        <f t="shared" si="0"/>
        <v>0</v>
      </c>
      <c r="D10" s="233">
        <f>+'Sch C-5'!F24</f>
        <v>0</v>
      </c>
      <c r="E10" s="233">
        <f>'Sch C-5'!F25</f>
        <v>0</v>
      </c>
      <c r="F10" s="233">
        <f>'Sch C-5'!F26</f>
        <v>0</v>
      </c>
      <c r="G10" s="466"/>
      <c r="H10" s="233">
        <f>'Sch C-5'!F27</f>
        <v>0</v>
      </c>
      <c r="I10" s="233">
        <f>'Sch C-5'!F28</f>
        <v>0</v>
      </c>
      <c r="J10" s="233">
        <f>'Sch C-5'!F29</f>
        <v>0</v>
      </c>
      <c r="K10" s="233">
        <f>'Sch C-5'!F30</f>
        <v>0</v>
      </c>
      <c r="L10" s="233">
        <f>'Sch C-5'!F31</f>
        <v>0</v>
      </c>
      <c r="M10" s="466"/>
      <c r="N10" s="233">
        <f>'Sch C-5'!F32</f>
        <v>0</v>
      </c>
      <c r="O10" s="233">
        <f>'Sch C-5'!F33</f>
        <v>0</v>
      </c>
      <c r="P10" s="233">
        <f>'Sch C-5'!F34</f>
        <v>0</v>
      </c>
      <c r="Q10" s="233">
        <f>'Sch C-5'!F35</f>
        <v>0</v>
      </c>
      <c r="R10" s="466"/>
      <c r="S10" s="466"/>
      <c r="T10" s="233">
        <f>'Sch C-5'!F36</f>
        <v>0</v>
      </c>
      <c r="U10" s="233">
        <f>'Sch C-5'!F37</f>
        <v>0</v>
      </c>
      <c r="V10" s="233">
        <f>'Sch C-5'!F38</f>
        <v>0</v>
      </c>
      <c r="W10" s="233">
        <f>'Sch C-5'!F39</f>
        <v>0</v>
      </c>
    </row>
    <row r="11" spans="1:26" ht="15" customHeight="1" x14ac:dyDescent="0.2">
      <c r="A11" s="490">
        <v>3</v>
      </c>
      <c r="B11" s="491" t="s">
        <v>903</v>
      </c>
      <c r="C11" s="233">
        <f t="shared" si="0"/>
        <v>0</v>
      </c>
      <c r="D11" s="466"/>
      <c r="E11" s="232"/>
      <c r="F11" s="232"/>
      <c r="G11" s="466"/>
      <c r="H11" s="466"/>
      <c r="I11" s="466"/>
      <c r="J11" s="466"/>
      <c r="K11" s="466"/>
      <c r="L11" s="466"/>
      <c r="M11" s="466"/>
      <c r="N11" s="466"/>
      <c r="O11" s="466"/>
      <c r="P11" s="466"/>
      <c r="Q11" s="466"/>
      <c r="R11" s="466"/>
      <c r="S11" s="466"/>
      <c r="T11" s="232"/>
      <c r="U11" s="232"/>
      <c r="V11" s="232"/>
      <c r="W11" s="232"/>
    </row>
    <row r="12" spans="1:26" ht="15" customHeight="1" x14ac:dyDescent="0.2">
      <c r="A12" s="490">
        <v>4</v>
      </c>
      <c r="B12" s="491" t="s">
        <v>904</v>
      </c>
      <c r="C12" s="233">
        <f t="shared" si="0"/>
        <v>0</v>
      </c>
      <c r="D12" s="466"/>
      <c r="E12" s="466"/>
      <c r="F12" s="466"/>
      <c r="G12" s="466"/>
      <c r="H12" s="466"/>
      <c r="I12" s="466"/>
      <c r="J12" s="466"/>
      <c r="K12" s="466"/>
      <c r="L12" s="466"/>
      <c r="M12" s="466"/>
      <c r="N12" s="466"/>
      <c r="O12" s="466"/>
      <c r="P12" s="466"/>
      <c r="Q12" s="466"/>
      <c r="R12" s="466"/>
      <c r="S12" s="466"/>
      <c r="T12" s="232"/>
      <c r="U12" s="232"/>
      <c r="V12" s="232"/>
      <c r="W12" s="232"/>
    </row>
    <row r="13" spans="1:26" ht="15" customHeight="1" x14ac:dyDescent="0.2">
      <c r="A13" s="490">
        <v>5</v>
      </c>
      <c r="B13" s="491" t="s">
        <v>905</v>
      </c>
      <c r="C13" s="233">
        <f t="shared" si="0"/>
        <v>0</v>
      </c>
      <c r="D13" s="466"/>
      <c r="E13" s="232"/>
      <c r="F13" s="232"/>
      <c r="G13" s="466"/>
      <c r="H13" s="466"/>
      <c r="I13" s="466"/>
      <c r="J13" s="466"/>
      <c r="K13" s="466"/>
      <c r="L13" s="466"/>
      <c r="M13" s="466"/>
      <c r="N13" s="466"/>
      <c r="O13" s="466"/>
      <c r="P13" s="466"/>
      <c r="Q13" s="466"/>
      <c r="R13" s="466"/>
      <c r="S13" s="466"/>
      <c r="T13" s="232"/>
      <c r="U13" s="232"/>
      <c r="V13" s="232"/>
      <c r="W13" s="232"/>
    </row>
    <row r="14" spans="1:26" ht="15" customHeight="1" x14ac:dyDescent="0.2">
      <c r="A14" s="490">
        <v>6</v>
      </c>
      <c r="B14" s="491" t="s">
        <v>751</v>
      </c>
      <c r="C14" s="233">
        <f t="shared" si="0"/>
        <v>0</v>
      </c>
      <c r="D14" s="466"/>
      <c r="E14" s="466"/>
      <c r="F14" s="466"/>
      <c r="G14" s="466"/>
      <c r="H14" s="466"/>
      <c r="I14" s="466"/>
      <c r="J14" s="466"/>
      <c r="K14" s="232"/>
      <c r="L14" s="466"/>
      <c r="M14" s="466"/>
      <c r="N14" s="466"/>
      <c r="O14" s="466"/>
      <c r="P14" s="466"/>
      <c r="Q14" s="466"/>
      <c r="R14" s="466"/>
      <c r="S14" s="466"/>
      <c r="T14" s="232"/>
      <c r="U14" s="232"/>
      <c r="V14" s="232"/>
      <c r="W14" s="232"/>
    </row>
    <row r="15" spans="1:26" ht="15" customHeight="1" x14ac:dyDescent="0.2">
      <c r="A15" s="490">
        <v>7</v>
      </c>
      <c r="B15" s="491" t="s">
        <v>755</v>
      </c>
      <c r="C15" s="233">
        <f t="shared" si="0"/>
        <v>0</v>
      </c>
      <c r="D15" s="466"/>
      <c r="E15" s="466"/>
      <c r="F15" s="466"/>
      <c r="G15" s="466"/>
      <c r="H15" s="466"/>
      <c r="I15" s="466"/>
      <c r="J15" s="466"/>
      <c r="K15" s="466"/>
      <c r="L15" s="466"/>
      <c r="M15" s="466"/>
      <c r="N15" s="232"/>
      <c r="O15" s="466"/>
      <c r="P15" s="466"/>
      <c r="Q15" s="466"/>
      <c r="R15" s="466"/>
      <c r="S15" s="466"/>
      <c r="T15" s="232"/>
      <c r="U15" s="232"/>
      <c r="V15" s="232"/>
      <c r="W15" s="232"/>
    </row>
    <row r="16" spans="1:26" ht="15" customHeight="1" x14ac:dyDescent="0.2">
      <c r="A16" s="490">
        <v>8</v>
      </c>
      <c r="B16" s="492" t="s">
        <v>741</v>
      </c>
      <c r="C16" s="466"/>
      <c r="D16" s="466"/>
      <c r="E16" s="466"/>
      <c r="F16" s="466"/>
      <c r="G16" s="466"/>
      <c r="H16" s="466"/>
      <c r="I16" s="466"/>
      <c r="J16" s="466"/>
      <c r="K16" s="466"/>
      <c r="L16" s="466"/>
      <c r="M16" s="466"/>
      <c r="N16" s="466"/>
      <c r="O16" s="466"/>
      <c r="P16" s="466"/>
      <c r="Q16" s="466"/>
      <c r="R16" s="466"/>
      <c r="S16" s="466"/>
      <c r="T16" s="466"/>
      <c r="U16" s="466"/>
      <c r="V16" s="466"/>
      <c r="W16" s="466"/>
    </row>
    <row r="17" spans="1:23" ht="15" customHeight="1" x14ac:dyDescent="0.2">
      <c r="A17" s="490">
        <v>9</v>
      </c>
      <c r="B17" s="491" t="s">
        <v>906</v>
      </c>
      <c r="C17" s="233">
        <f t="shared" ref="C17:C52" si="1">SUM(D17:W17)</f>
        <v>0</v>
      </c>
      <c r="D17" s="232"/>
      <c r="E17" s="466"/>
      <c r="F17" s="466"/>
      <c r="G17" s="466"/>
      <c r="H17" s="232"/>
      <c r="I17" s="466"/>
      <c r="J17" s="232"/>
      <c r="K17" s="466"/>
      <c r="L17" s="232"/>
      <c r="M17" s="466"/>
      <c r="N17" s="232"/>
      <c r="O17" s="232"/>
      <c r="P17" s="232"/>
      <c r="Q17" s="466"/>
      <c r="R17" s="466"/>
      <c r="S17" s="466"/>
      <c r="T17" s="232"/>
      <c r="U17" s="232"/>
      <c r="V17" s="232"/>
      <c r="W17" s="232"/>
    </row>
    <row r="18" spans="1:23" ht="15" customHeight="1" x14ac:dyDescent="0.2">
      <c r="A18" s="490">
        <v>10</v>
      </c>
      <c r="B18" s="491" t="s">
        <v>907</v>
      </c>
      <c r="C18" s="233">
        <f t="shared" si="1"/>
        <v>0</v>
      </c>
      <c r="D18" s="232"/>
      <c r="E18" s="232"/>
      <c r="F18" s="232"/>
      <c r="G18" s="466"/>
      <c r="H18" s="466"/>
      <c r="I18" s="466"/>
      <c r="J18" s="466"/>
      <c r="K18" s="466"/>
      <c r="L18" s="466"/>
      <c r="M18" s="466"/>
      <c r="N18" s="466"/>
      <c r="O18" s="466"/>
      <c r="P18" s="466"/>
      <c r="Q18" s="466"/>
      <c r="R18" s="466"/>
      <c r="S18" s="466"/>
      <c r="T18" s="466"/>
      <c r="U18" s="466"/>
      <c r="V18" s="466"/>
      <c r="W18" s="466"/>
    </row>
    <row r="19" spans="1:23" ht="15" customHeight="1" x14ac:dyDescent="0.2">
      <c r="A19" s="490">
        <v>11</v>
      </c>
      <c r="B19" s="491" t="s">
        <v>908</v>
      </c>
      <c r="C19" s="233">
        <f t="shared" si="1"/>
        <v>0</v>
      </c>
      <c r="D19" s="466"/>
      <c r="E19" s="232"/>
      <c r="F19" s="232"/>
      <c r="G19" s="466"/>
      <c r="H19" s="466"/>
      <c r="I19" s="466"/>
      <c r="J19" s="466"/>
      <c r="K19" s="466"/>
      <c r="L19" s="466"/>
      <c r="M19" s="466"/>
      <c r="N19" s="466"/>
      <c r="O19" s="466"/>
      <c r="P19" s="466"/>
      <c r="Q19" s="466"/>
      <c r="R19" s="466"/>
      <c r="S19" s="466"/>
      <c r="T19" s="232"/>
      <c r="U19" s="232"/>
      <c r="V19" s="232"/>
      <c r="W19" s="232"/>
    </row>
    <row r="20" spans="1:23" ht="15" customHeight="1" x14ac:dyDescent="0.2">
      <c r="A20" s="490">
        <v>12</v>
      </c>
      <c r="B20" s="491" t="s">
        <v>909</v>
      </c>
      <c r="C20" s="233">
        <f t="shared" si="1"/>
        <v>0</v>
      </c>
      <c r="D20" s="466"/>
      <c r="E20" s="466"/>
      <c r="F20" s="466"/>
      <c r="G20" s="232"/>
      <c r="H20" s="466"/>
      <c r="I20" s="466"/>
      <c r="J20" s="466"/>
      <c r="K20" s="466"/>
      <c r="L20" s="466"/>
      <c r="M20" s="466"/>
      <c r="N20" s="466"/>
      <c r="O20" s="466"/>
      <c r="P20" s="466"/>
      <c r="Q20" s="466"/>
      <c r="R20" s="466"/>
      <c r="S20" s="466"/>
      <c r="T20" s="232"/>
      <c r="U20" s="232"/>
      <c r="V20" s="232"/>
      <c r="W20" s="232"/>
    </row>
    <row r="21" spans="1:23" ht="15" customHeight="1" x14ac:dyDescent="0.2">
      <c r="A21" s="490">
        <v>13</v>
      </c>
      <c r="B21" s="491" t="s">
        <v>910</v>
      </c>
      <c r="C21" s="233">
        <f t="shared" si="1"/>
        <v>0</v>
      </c>
      <c r="D21" s="466"/>
      <c r="E21" s="466"/>
      <c r="F21" s="466"/>
      <c r="G21" s="232"/>
      <c r="H21" s="466"/>
      <c r="I21" s="466"/>
      <c r="J21" s="466"/>
      <c r="K21" s="466"/>
      <c r="L21" s="466"/>
      <c r="M21" s="466"/>
      <c r="N21" s="466"/>
      <c r="O21" s="466"/>
      <c r="P21" s="466"/>
      <c r="Q21" s="466"/>
      <c r="R21" s="466"/>
      <c r="S21" s="466"/>
      <c r="T21" s="232"/>
      <c r="U21" s="232"/>
      <c r="V21" s="232"/>
      <c r="W21" s="232"/>
    </row>
    <row r="22" spans="1:23" ht="15" customHeight="1" x14ac:dyDescent="0.2">
      <c r="A22" s="490">
        <v>14</v>
      </c>
      <c r="B22" s="491" t="s">
        <v>911</v>
      </c>
      <c r="C22" s="233">
        <f t="shared" si="1"/>
        <v>0</v>
      </c>
      <c r="D22" s="232"/>
      <c r="E22" s="232"/>
      <c r="F22" s="232"/>
      <c r="G22" s="466"/>
      <c r="H22" s="232"/>
      <c r="I22" s="232"/>
      <c r="J22" s="232"/>
      <c r="K22" s="232"/>
      <c r="L22" s="232"/>
      <c r="M22" s="466"/>
      <c r="N22" s="232"/>
      <c r="O22" s="232"/>
      <c r="P22" s="232"/>
      <c r="Q22" s="466"/>
      <c r="R22" s="466"/>
      <c r="S22" s="466"/>
      <c r="T22" s="232"/>
      <c r="U22" s="232"/>
      <c r="V22" s="232"/>
      <c r="W22" s="232"/>
    </row>
    <row r="23" spans="1:23" ht="15" customHeight="1" x14ac:dyDescent="0.2">
      <c r="A23" s="490">
        <v>15</v>
      </c>
      <c r="B23" s="491" t="s">
        <v>912</v>
      </c>
      <c r="C23" s="233">
        <f t="shared" si="1"/>
        <v>0</v>
      </c>
      <c r="D23" s="466"/>
      <c r="E23" s="466"/>
      <c r="F23" s="466"/>
      <c r="G23" s="466"/>
      <c r="H23" s="232"/>
      <c r="I23" s="466"/>
      <c r="J23" s="466"/>
      <c r="K23" s="466"/>
      <c r="L23" s="466"/>
      <c r="M23" s="466"/>
      <c r="N23" s="466"/>
      <c r="O23" s="466"/>
      <c r="P23" s="466"/>
      <c r="Q23" s="466"/>
      <c r="R23" s="466"/>
      <c r="S23" s="466"/>
      <c r="T23" s="232"/>
      <c r="U23" s="232"/>
      <c r="V23" s="232"/>
      <c r="W23" s="232"/>
    </row>
    <row r="24" spans="1:23" ht="15" customHeight="1" x14ac:dyDescent="0.2">
      <c r="A24" s="490">
        <v>16</v>
      </c>
      <c r="B24" s="491" t="s">
        <v>913</v>
      </c>
      <c r="C24" s="233">
        <f t="shared" si="1"/>
        <v>0</v>
      </c>
      <c r="D24" s="466"/>
      <c r="E24" s="466"/>
      <c r="F24" s="466"/>
      <c r="G24" s="466"/>
      <c r="H24" s="466"/>
      <c r="I24" s="466"/>
      <c r="J24" s="466"/>
      <c r="K24" s="232"/>
      <c r="L24" s="466"/>
      <c r="M24" s="466"/>
      <c r="N24" s="466"/>
      <c r="O24" s="466"/>
      <c r="P24" s="466"/>
      <c r="Q24" s="466"/>
      <c r="R24" s="466"/>
      <c r="S24" s="466"/>
      <c r="T24" s="232"/>
      <c r="U24" s="232"/>
      <c r="V24" s="232"/>
      <c r="W24" s="232"/>
    </row>
    <row r="25" spans="1:23" ht="15" customHeight="1" x14ac:dyDescent="0.2">
      <c r="A25" s="490">
        <v>17</v>
      </c>
      <c r="B25" s="491" t="s">
        <v>914</v>
      </c>
      <c r="C25" s="233">
        <f t="shared" si="1"/>
        <v>0</v>
      </c>
      <c r="D25" s="466"/>
      <c r="E25" s="466"/>
      <c r="F25" s="466"/>
      <c r="G25" s="466"/>
      <c r="H25" s="466"/>
      <c r="I25" s="466"/>
      <c r="J25" s="466"/>
      <c r="K25" s="232"/>
      <c r="L25" s="466"/>
      <c r="M25" s="466"/>
      <c r="N25" s="466"/>
      <c r="O25" s="466"/>
      <c r="P25" s="466"/>
      <c r="Q25" s="466"/>
      <c r="R25" s="466"/>
      <c r="S25" s="466"/>
      <c r="T25" s="232"/>
      <c r="U25" s="232"/>
      <c r="V25" s="232"/>
      <c r="W25" s="232"/>
    </row>
    <row r="26" spans="1:23" ht="15" customHeight="1" x14ac:dyDescent="0.2">
      <c r="A26" s="490">
        <v>18</v>
      </c>
      <c r="B26" s="491" t="s">
        <v>915</v>
      </c>
      <c r="C26" s="233">
        <f t="shared" si="1"/>
        <v>0</v>
      </c>
      <c r="D26" s="466"/>
      <c r="E26" s="466"/>
      <c r="F26" s="466"/>
      <c r="G26" s="466"/>
      <c r="H26" s="466"/>
      <c r="I26" s="466"/>
      <c r="J26" s="466"/>
      <c r="K26" s="232"/>
      <c r="L26" s="466"/>
      <c r="M26" s="466"/>
      <c r="N26" s="466"/>
      <c r="O26" s="466"/>
      <c r="P26" s="466"/>
      <c r="Q26" s="466"/>
      <c r="R26" s="466"/>
      <c r="S26" s="466"/>
      <c r="T26" s="232"/>
      <c r="U26" s="232"/>
      <c r="V26" s="232"/>
      <c r="W26" s="232"/>
    </row>
    <row r="27" spans="1:23" ht="15" customHeight="1" x14ac:dyDescent="0.2">
      <c r="A27" s="490">
        <v>19</v>
      </c>
      <c r="B27" s="491" t="s">
        <v>916</v>
      </c>
      <c r="C27" s="233">
        <f t="shared" si="1"/>
        <v>0</v>
      </c>
      <c r="D27" s="466"/>
      <c r="E27" s="466"/>
      <c r="F27" s="466"/>
      <c r="G27" s="466"/>
      <c r="H27" s="466"/>
      <c r="I27" s="466"/>
      <c r="J27" s="466"/>
      <c r="K27" s="232"/>
      <c r="L27" s="466"/>
      <c r="M27" s="466"/>
      <c r="N27" s="466"/>
      <c r="O27" s="466"/>
      <c r="P27" s="466"/>
      <c r="Q27" s="466"/>
      <c r="R27" s="466"/>
      <c r="S27" s="466"/>
      <c r="T27" s="232"/>
      <c r="U27" s="232"/>
      <c r="V27" s="232"/>
      <c r="W27" s="232"/>
    </row>
    <row r="28" spans="1:23" ht="15" customHeight="1" x14ac:dyDescent="0.2">
      <c r="A28" s="490">
        <v>20</v>
      </c>
      <c r="B28" s="491" t="s">
        <v>917</v>
      </c>
      <c r="C28" s="233">
        <f t="shared" si="1"/>
        <v>0</v>
      </c>
      <c r="D28" s="466"/>
      <c r="E28" s="466"/>
      <c r="F28" s="466"/>
      <c r="G28" s="466"/>
      <c r="H28" s="466"/>
      <c r="I28" s="466"/>
      <c r="J28" s="466"/>
      <c r="K28" s="232"/>
      <c r="L28" s="466"/>
      <c r="M28" s="466"/>
      <c r="N28" s="466"/>
      <c r="O28" s="466"/>
      <c r="P28" s="466"/>
      <c r="Q28" s="466"/>
      <c r="R28" s="466"/>
      <c r="S28" s="466"/>
      <c r="T28" s="232"/>
      <c r="U28" s="232"/>
      <c r="V28" s="232"/>
      <c r="W28" s="232"/>
    </row>
    <row r="29" spans="1:23" ht="15" customHeight="1" x14ac:dyDescent="0.2">
      <c r="A29" s="490">
        <v>21</v>
      </c>
      <c r="B29" s="491" t="s">
        <v>918</v>
      </c>
      <c r="C29" s="233">
        <f t="shared" si="1"/>
        <v>0</v>
      </c>
      <c r="D29" s="466"/>
      <c r="E29" s="466"/>
      <c r="F29" s="466"/>
      <c r="G29" s="466"/>
      <c r="H29" s="466"/>
      <c r="I29" s="466"/>
      <c r="J29" s="466"/>
      <c r="K29" s="232"/>
      <c r="L29" s="466"/>
      <c r="M29" s="466"/>
      <c r="N29" s="466"/>
      <c r="O29" s="466"/>
      <c r="P29" s="466"/>
      <c r="Q29" s="466"/>
      <c r="R29" s="466"/>
      <c r="S29" s="466"/>
      <c r="T29" s="232"/>
      <c r="U29" s="232"/>
      <c r="V29" s="232"/>
      <c r="W29" s="232"/>
    </row>
    <row r="30" spans="1:23" ht="15" customHeight="1" x14ac:dyDescent="0.2">
      <c r="A30" s="490">
        <v>22</v>
      </c>
      <c r="B30" s="491" t="s">
        <v>919</v>
      </c>
      <c r="C30" s="233">
        <f t="shared" si="1"/>
        <v>0</v>
      </c>
      <c r="D30" s="466"/>
      <c r="E30" s="466"/>
      <c r="F30" s="466"/>
      <c r="G30" s="466"/>
      <c r="H30" s="466"/>
      <c r="I30" s="466"/>
      <c r="J30" s="466"/>
      <c r="K30" s="232"/>
      <c r="L30" s="466"/>
      <c r="M30" s="466"/>
      <c r="N30" s="466"/>
      <c r="O30" s="466"/>
      <c r="P30" s="466"/>
      <c r="Q30" s="466"/>
      <c r="R30" s="466"/>
      <c r="S30" s="466"/>
      <c r="T30" s="232"/>
      <c r="U30" s="232"/>
      <c r="V30" s="232"/>
      <c r="W30" s="232"/>
    </row>
    <row r="31" spans="1:23" ht="15" customHeight="1" x14ac:dyDescent="0.2">
      <c r="A31" s="490">
        <v>23</v>
      </c>
      <c r="B31" s="491" t="s">
        <v>920</v>
      </c>
      <c r="C31" s="233">
        <f t="shared" si="1"/>
        <v>0</v>
      </c>
      <c r="D31" s="466"/>
      <c r="E31" s="466"/>
      <c r="F31" s="466"/>
      <c r="G31" s="466"/>
      <c r="H31" s="466"/>
      <c r="I31" s="466"/>
      <c r="J31" s="466"/>
      <c r="K31" s="232"/>
      <c r="L31" s="466"/>
      <c r="M31" s="466"/>
      <c r="N31" s="466"/>
      <c r="O31" s="466"/>
      <c r="P31" s="466"/>
      <c r="Q31" s="466"/>
      <c r="R31" s="466"/>
      <c r="S31" s="466"/>
      <c r="T31" s="232"/>
      <c r="U31" s="232"/>
      <c r="V31" s="232"/>
      <c r="W31" s="232"/>
    </row>
    <row r="32" spans="1:23" ht="15" customHeight="1" x14ac:dyDescent="0.2">
      <c r="A32" s="490">
        <v>24</v>
      </c>
      <c r="B32" s="491" t="s">
        <v>921</v>
      </c>
      <c r="C32" s="233">
        <f t="shared" si="1"/>
        <v>0</v>
      </c>
      <c r="D32" s="466"/>
      <c r="E32" s="466"/>
      <c r="F32" s="466"/>
      <c r="G32" s="466"/>
      <c r="H32" s="466"/>
      <c r="I32" s="466"/>
      <c r="J32" s="466"/>
      <c r="K32" s="232"/>
      <c r="L32" s="466"/>
      <c r="M32" s="466"/>
      <c r="N32" s="466"/>
      <c r="O32" s="466"/>
      <c r="P32" s="466"/>
      <c r="Q32" s="466"/>
      <c r="R32" s="466"/>
      <c r="S32" s="466"/>
      <c r="T32" s="232"/>
      <c r="U32" s="232"/>
      <c r="V32" s="232"/>
      <c r="W32" s="232"/>
    </row>
    <row r="33" spans="1:23" ht="15" customHeight="1" x14ac:dyDescent="0.2">
      <c r="A33" s="490">
        <v>25</v>
      </c>
      <c r="B33" s="491" t="s">
        <v>922</v>
      </c>
      <c r="C33" s="233">
        <f t="shared" si="1"/>
        <v>0</v>
      </c>
      <c r="D33" s="466"/>
      <c r="E33" s="466"/>
      <c r="F33" s="466"/>
      <c r="G33" s="466"/>
      <c r="H33" s="466"/>
      <c r="I33" s="466"/>
      <c r="J33" s="466"/>
      <c r="K33" s="232"/>
      <c r="L33" s="466"/>
      <c r="M33" s="466"/>
      <c r="N33" s="466"/>
      <c r="O33" s="466"/>
      <c r="P33" s="466"/>
      <c r="Q33" s="466"/>
      <c r="R33" s="466"/>
      <c r="S33" s="466"/>
      <c r="T33" s="232"/>
      <c r="U33" s="232"/>
      <c r="V33" s="232"/>
      <c r="W33" s="232"/>
    </row>
    <row r="34" spans="1:23" ht="15" customHeight="1" x14ac:dyDescent="0.2">
      <c r="A34" s="490">
        <v>26</v>
      </c>
      <c r="B34" s="491" t="s">
        <v>923</v>
      </c>
      <c r="C34" s="233">
        <f t="shared" si="1"/>
        <v>0</v>
      </c>
      <c r="D34" s="466"/>
      <c r="E34" s="466"/>
      <c r="F34" s="466"/>
      <c r="G34" s="466"/>
      <c r="H34" s="466"/>
      <c r="I34" s="466"/>
      <c r="J34" s="466"/>
      <c r="K34" s="232"/>
      <c r="L34" s="466"/>
      <c r="M34" s="466"/>
      <c r="N34" s="466"/>
      <c r="O34" s="466"/>
      <c r="P34" s="466"/>
      <c r="Q34" s="466"/>
      <c r="R34" s="466"/>
      <c r="S34" s="466"/>
      <c r="T34" s="232"/>
      <c r="U34" s="232"/>
      <c r="V34" s="232"/>
      <c r="W34" s="232"/>
    </row>
    <row r="35" spans="1:23" ht="15" customHeight="1" x14ac:dyDescent="0.2">
      <c r="A35" s="490">
        <v>27</v>
      </c>
      <c r="B35" s="491" t="s">
        <v>924</v>
      </c>
      <c r="C35" s="233">
        <f t="shared" si="1"/>
        <v>0</v>
      </c>
      <c r="D35" s="466"/>
      <c r="E35" s="466"/>
      <c r="F35" s="466"/>
      <c r="G35" s="466"/>
      <c r="H35" s="466"/>
      <c r="I35" s="466"/>
      <c r="J35" s="466"/>
      <c r="K35" s="232"/>
      <c r="L35" s="466"/>
      <c r="M35" s="466"/>
      <c r="N35" s="466"/>
      <c r="O35" s="466"/>
      <c r="P35" s="466"/>
      <c r="Q35" s="466"/>
      <c r="R35" s="466"/>
      <c r="S35" s="466"/>
      <c r="T35" s="232"/>
      <c r="U35" s="232"/>
      <c r="V35" s="232"/>
      <c r="W35" s="232"/>
    </row>
    <row r="36" spans="1:23" ht="15" customHeight="1" x14ac:dyDescent="0.2">
      <c r="A36" s="490">
        <v>28</v>
      </c>
      <c r="B36" s="491" t="s">
        <v>925</v>
      </c>
      <c r="C36" s="233">
        <f t="shared" si="1"/>
        <v>0</v>
      </c>
      <c r="D36" s="466"/>
      <c r="E36" s="466"/>
      <c r="F36" s="466"/>
      <c r="G36" s="466"/>
      <c r="H36" s="466"/>
      <c r="I36" s="466"/>
      <c r="J36" s="466"/>
      <c r="K36" s="232"/>
      <c r="L36" s="466"/>
      <c r="M36" s="466"/>
      <c r="N36" s="466"/>
      <c r="O36" s="466"/>
      <c r="P36" s="466"/>
      <c r="Q36" s="466"/>
      <c r="R36" s="466"/>
      <c r="S36" s="466"/>
      <c r="T36" s="232"/>
      <c r="U36" s="232"/>
      <c r="V36" s="232"/>
      <c r="W36" s="232"/>
    </row>
    <row r="37" spans="1:23" ht="15" customHeight="1" x14ac:dyDescent="0.2">
      <c r="A37" s="490">
        <v>29</v>
      </c>
      <c r="B37" s="491" t="s">
        <v>926</v>
      </c>
      <c r="C37" s="233">
        <f t="shared" si="1"/>
        <v>0</v>
      </c>
      <c r="D37" s="466"/>
      <c r="E37" s="466"/>
      <c r="F37" s="466"/>
      <c r="G37" s="466"/>
      <c r="H37" s="466"/>
      <c r="I37" s="466"/>
      <c r="J37" s="466"/>
      <c r="K37" s="232"/>
      <c r="L37" s="466"/>
      <c r="M37" s="466"/>
      <c r="N37" s="466"/>
      <c r="O37" s="466"/>
      <c r="P37" s="466"/>
      <c r="Q37" s="466"/>
      <c r="R37" s="466"/>
      <c r="S37" s="466"/>
      <c r="T37" s="232"/>
      <c r="U37" s="232"/>
      <c r="V37" s="232"/>
      <c r="W37" s="232"/>
    </row>
    <row r="38" spans="1:23" ht="15" customHeight="1" x14ac:dyDescent="0.2">
      <c r="A38" s="490">
        <v>30</v>
      </c>
      <c r="B38" s="491" t="s">
        <v>927</v>
      </c>
      <c r="C38" s="233">
        <f t="shared" si="1"/>
        <v>0</v>
      </c>
      <c r="D38" s="466"/>
      <c r="E38" s="466"/>
      <c r="F38" s="466"/>
      <c r="G38" s="466"/>
      <c r="H38" s="466"/>
      <c r="I38" s="466"/>
      <c r="J38" s="466"/>
      <c r="K38" s="232"/>
      <c r="L38" s="466"/>
      <c r="M38" s="466"/>
      <c r="N38" s="466"/>
      <c r="O38" s="466"/>
      <c r="P38" s="466"/>
      <c r="Q38" s="466"/>
      <c r="R38" s="466"/>
      <c r="S38" s="466"/>
      <c r="T38" s="232"/>
      <c r="U38" s="232"/>
      <c r="V38" s="232"/>
      <c r="W38" s="232"/>
    </row>
    <row r="39" spans="1:23" ht="15" customHeight="1" x14ac:dyDescent="0.2">
      <c r="A39" s="490">
        <v>31</v>
      </c>
      <c r="B39" s="491" t="s">
        <v>928</v>
      </c>
      <c r="C39" s="233">
        <f t="shared" si="1"/>
        <v>0</v>
      </c>
      <c r="D39" s="466"/>
      <c r="E39" s="466"/>
      <c r="F39" s="466"/>
      <c r="G39" s="466"/>
      <c r="H39" s="466"/>
      <c r="I39" s="466"/>
      <c r="J39" s="466"/>
      <c r="K39" s="232"/>
      <c r="L39" s="466"/>
      <c r="M39" s="466"/>
      <c r="N39" s="466"/>
      <c r="O39" s="466"/>
      <c r="P39" s="466"/>
      <c r="Q39" s="232"/>
      <c r="R39" s="466"/>
      <c r="S39" s="466"/>
      <c r="T39" s="232"/>
      <c r="U39" s="232"/>
      <c r="V39" s="232"/>
      <c r="W39" s="232"/>
    </row>
    <row r="40" spans="1:23" ht="15" customHeight="1" x14ac:dyDescent="0.2">
      <c r="A40" s="490">
        <v>32</v>
      </c>
      <c r="B40" s="491" t="s">
        <v>929</v>
      </c>
      <c r="C40" s="233">
        <f t="shared" si="1"/>
        <v>0</v>
      </c>
      <c r="D40" s="232"/>
      <c r="E40" s="232"/>
      <c r="F40" s="232"/>
      <c r="G40" s="466"/>
      <c r="H40" s="232"/>
      <c r="I40" s="232"/>
      <c r="J40" s="232"/>
      <c r="K40" s="232"/>
      <c r="L40" s="232"/>
      <c r="M40" s="232"/>
      <c r="N40" s="232"/>
      <c r="O40" s="232"/>
      <c r="P40" s="232"/>
      <c r="Q40" s="466"/>
      <c r="R40" s="466"/>
      <c r="S40" s="466"/>
      <c r="T40" s="232"/>
      <c r="U40" s="232"/>
      <c r="V40" s="232"/>
      <c r="W40" s="232"/>
    </row>
    <row r="41" spans="1:23" ht="15" customHeight="1" x14ac:dyDescent="0.2">
      <c r="A41" s="490">
        <v>33</v>
      </c>
      <c r="B41" s="491" t="s">
        <v>930</v>
      </c>
      <c r="C41" s="233">
        <f t="shared" si="1"/>
        <v>0</v>
      </c>
      <c r="D41" s="466"/>
      <c r="E41" s="466"/>
      <c r="F41" s="466"/>
      <c r="G41" s="466"/>
      <c r="H41" s="466"/>
      <c r="I41" s="466"/>
      <c r="J41" s="466"/>
      <c r="K41" s="466"/>
      <c r="L41" s="466"/>
      <c r="M41" s="466"/>
      <c r="N41" s="232"/>
      <c r="O41" s="466"/>
      <c r="P41" s="466"/>
      <c r="Q41" s="466"/>
      <c r="R41" s="466"/>
      <c r="S41" s="466"/>
      <c r="T41" s="232"/>
      <c r="U41" s="232"/>
      <c r="V41" s="232"/>
      <c r="W41" s="232"/>
    </row>
    <row r="42" spans="1:23" ht="15" customHeight="1" x14ac:dyDescent="0.2">
      <c r="A42" s="490">
        <v>34</v>
      </c>
      <c r="B42" s="491" t="s">
        <v>77</v>
      </c>
      <c r="C42" s="233">
        <f t="shared" si="1"/>
        <v>0</v>
      </c>
      <c r="D42" s="466"/>
      <c r="E42" s="466"/>
      <c r="F42" s="466"/>
      <c r="G42" s="466"/>
      <c r="H42" s="466"/>
      <c r="I42" s="466"/>
      <c r="J42" s="466"/>
      <c r="K42" s="466"/>
      <c r="L42" s="466"/>
      <c r="M42" s="466"/>
      <c r="N42" s="466"/>
      <c r="O42" s="466"/>
      <c r="P42" s="466"/>
      <c r="Q42" s="466"/>
      <c r="R42" s="232"/>
      <c r="S42" s="466"/>
      <c r="T42" s="466"/>
      <c r="U42" s="466"/>
      <c r="V42" s="466"/>
      <c r="W42" s="466"/>
    </row>
    <row r="43" spans="1:23" ht="15" customHeight="1" x14ac:dyDescent="0.2">
      <c r="A43" s="490">
        <v>35</v>
      </c>
      <c r="B43" s="491" t="s">
        <v>805</v>
      </c>
      <c r="C43" s="233">
        <f t="shared" si="1"/>
        <v>0</v>
      </c>
      <c r="D43" s="466"/>
      <c r="E43" s="466"/>
      <c r="F43" s="466"/>
      <c r="G43" s="466"/>
      <c r="H43" s="466"/>
      <c r="I43" s="466"/>
      <c r="J43" s="466"/>
      <c r="K43" s="232"/>
      <c r="L43" s="466"/>
      <c r="M43" s="466"/>
      <c r="N43" s="466"/>
      <c r="O43" s="466"/>
      <c r="P43" s="466"/>
      <c r="Q43" s="466"/>
      <c r="R43" s="232"/>
      <c r="S43" s="466"/>
      <c r="T43" s="466"/>
      <c r="U43" s="466"/>
      <c r="V43" s="466"/>
      <c r="W43" s="466"/>
    </row>
    <row r="44" spans="1:23" ht="15" customHeight="1" x14ac:dyDescent="0.2">
      <c r="A44" s="490">
        <v>36</v>
      </c>
      <c r="B44" s="491" t="s">
        <v>807</v>
      </c>
      <c r="C44" s="233">
        <f t="shared" si="1"/>
        <v>0</v>
      </c>
      <c r="D44" s="466"/>
      <c r="E44" s="466"/>
      <c r="F44" s="466"/>
      <c r="G44" s="466"/>
      <c r="H44" s="466"/>
      <c r="I44" s="466"/>
      <c r="J44" s="466"/>
      <c r="K44" s="466"/>
      <c r="L44" s="466"/>
      <c r="M44" s="466"/>
      <c r="N44" s="466"/>
      <c r="O44" s="466"/>
      <c r="P44" s="466"/>
      <c r="Q44" s="466"/>
      <c r="R44" s="232"/>
      <c r="S44" s="466"/>
      <c r="T44" s="466"/>
      <c r="U44" s="466"/>
      <c r="V44" s="466"/>
      <c r="W44" s="466"/>
    </row>
    <row r="45" spans="1:23" ht="15" customHeight="1" x14ac:dyDescent="0.2">
      <c r="A45" s="490">
        <v>37</v>
      </c>
      <c r="B45" s="491" t="s">
        <v>931</v>
      </c>
      <c r="C45" s="233">
        <f t="shared" si="1"/>
        <v>0</v>
      </c>
      <c r="D45" s="466"/>
      <c r="E45" s="466"/>
      <c r="F45" s="466"/>
      <c r="G45" s="466"/>
      <c r="H45" s="466"/>
      <c r="I45" s="466"/>
      <c r="J45" s="466"/>
      <c r="K45" s="466"/>
      <c r="L45" s="466"/>
      <c r="M45" s="466"/>
      <c r="N45" s="466"/>
      <c r="O45" s="466"/>
      <c r="P45" s="466"/>
      <c r="Q45" s="466"/>
      <c r="R45" s="232"/>
      <c r="S45" s="466"/>
      <c r="T45" s="466"/>
      <c r="U45" s="466"/>
      <c r="V45" s="466"/>
      <c r="W45" s="466"/>
    </row>
    <row r="46" spans="1:23" ht="15" customHeight="1" x14ac:dyDescent="0.2">
      <c r="A46" s="490">
        <v>38</v>
      </c>
      <c r="B46" s="491" t="s">
        <v>808</v>
      </c>
      <c r="C46" s="233">
        <f t="shared" si="1"/>
        <v>0</v>
      </c>
      <c r="D46" s="466"/>
      <c r="E46" s="466"/>
      <c r="F46" s="466"/>
      <c r="G46" s="466"/>
      <c r="H46" s="466"/>
      <c r="I46" s="466"/>
      <c r="J46" s="466"/>
      <c r="K46" s="466"/>
      <c r="L46" s="466"/>
      <c r="M46" s="466"/>
      <c r="N46" s="466"/>
      <c r="O46" s="466"/>
      <c r="P46" s="466"/>
      <c r="Q46" s="466"/>
      <c r="R46" s="232"/>
      <c r="S46" s="466"/>
      <c r="T46" s="466"/>
      <c r="U46" s="466"/>
      <c r="V46" s="466"/>
      <c r="W46" s="466"/>
    </row>
    <row r="47" spans="1:23" ht="15" customHeight="1" x14ac:dyDescent="0.2">
      <c r="A47" s="490">
        <v>39</v>
      </c>
      <c r="B47" s="491" t="s">
        <v>932</v>
      </c>
      <c r="C47" s="233">
        <f t="shared" si="1"/>
        <v>0</v>
      </c>
      <c r="D47" s="466"/>
      <c r="E47" s="466"/>
      <c r="F47" s="466"/>
      <c r="G47" s="466"/>
      <c r="H47" s="466"/>
      <c r="I47" s="466"/>
      <c r="J47" s="466"/>
      <c r="K47" s="466"/>
      <c r="L47" s="466"/>
      <c r="M47" s="466"/>
      <c r="N47" s="466"/>
      <c r="O47" s="466"/>
      <c r="P47" s="466"/>
      <c r="Q47" s="466"/>
      <c r="R47" s="466"/>
      <c r="S47" s="232"/>
      <c r="T47" s="232"/>
      <c r="U47" s="232"/>
      <c r="V47" s="232"/>
      <c r="W47" s="232"/>
    </row>
    <row r="48" spans="1:23" ht="15" customHeight="1" x14ac:dyDescent="0.2">
      <c r="A48" s="490">
        <v>40</v>
      </c>
      <c r="B48" s="491" t="s">
        <v>95</v>
      </c>
      <c r="C48" s="233">
        <f t="shared" si="1"/>
        <v>0</v>
      </c>
      <c r="D48" s="466"/>
      <c r="E48" s="466"/>
      <c r="F48" s="466"/>
      <c r="G48" s="466"/>
      <c r="H48" s="466"/>
      <c r="I48" s="466"/>
      <c r="J48" s="466"/>
      <c r="K48" s="466"/>
      <c r="L48" s="466"/>
      <c r="M48" s="466"/>
      <c r="N48" s="466"/>
      <c r="O48" s="466"/>
      <c r="P48" s="466"/>
      <c r="Q48" s="466"/>
      <c r="R48" s="466"/>
      <c r="S48" s="232"/>
      <c r="T48" s="232"/>
      <c r="U48" s="232"/>
      <c r="V48" s="232"/>
      <c r="W48" s="232"/>
    </row>
    <row r="49" spans="1:23" ht="15" customHeight="1" x14ac:dyDescent="0.2">
      <c r="A49" s="490">
        <v>41</v>
      </c>
      <c r="B49" s="491" t="s">
        <v>933</v>
      </c>
      <c r="C49" s="233">
        <f t="shared" si="1"/>
        <v>0</v>
      </c>
      <c r="D49" s="466"/>
      <c r="E49" s="466"/>
      <c r="F49" s="466"/>
      <c r="G49" s="466"/>
      <c r="H49" s="466"/>
      <c r="I49" s="466"/>
      <c r="J49" s="466"/>
      <c r="K49" s="466"/>
      <c r="L49" s="466"/>
      <c r="M49" s="466"/>
      <c r="N49" s="466"/>
      <c r="O49" s="466"/>
      <c r="P49" s="466"/>
      <c r="Q49" s="466"/>
      <c r="R49" s="466"/>
      <c r="S49" s="232"/>
      <c r="T49" s="232"/>
      <c r="U49" s="232"/>
      <c r="V49" s="232"/>
      <c r="W49" s="232"/>
    </row>
    <row r="50" spans="1:23" ht="15" customHeight="1" x14ac:dyDescent="0.2">
      <c r="A50" s="75">
        <v>42</v>
      </c>
      <c r="B50" s="491" t="s">
        <v>99</v>
      </c>
      <c r="C50" s="233">
        <f t="shared" si="1"/>
        <v>0</v>
      </c>
      <c r="D50" s="466"/>
      <c r="E50" s="466"/>
      <c r="F50" s="466"/>
      <c r="G50" s="466"/>
      <c r="H50" s="466"/>
      <c r="I50" s="466"/>
      <c r="J50" s="466"/>
      <c r="K50" s="466"/>
      <c r="L50" s="466"/>
      <c r="M50" s="466"/>
      <c r="N50" s="466"/>
      <c r="O50" s="466"/>
      <c r="P50" s="466"/>
      <c r="Q50" s="466"/>
      <c r="R50" s="466"/>
      <c r="S50" s="232"/>
      <c r="T50" s="466"/>
      <c r="U50" s="466"/>
      <c r="V50" s="466"/>
      <c r="W50" s="466"/>
    </row>
    <row r="51" spans="1:23" ht="15" customHeight="1" x14ac:dyDescent="0.2">
      <c r="A51" s="114">
        <v>43</v>
      </c>
      <c r="B51" s="491" t="s">
        <v>934</v>
      </c>
      <c r="C51" s="233">
        <f t="shared" si="1"/>
        <v>0</v>
      </c>
      <c r="D51" s="466"/>
      <c r="E51" s="466"/>
      <c r="F51" s="466"/>
      <c r="G51" s="466"/>
      <c r="H51" s="466"/>
      <c r="I51" s="466"/>
      <c r="J51" s="466"/>
      <c r="K51" s="466"/>
      <c r="L51" s="466"/>
      <c r="M51" s="466"/>
      <c r="N51" s="232"/>
      <c r="O51" s="466"/>
      <c r="P51" s="466"/>
      <c r="Q51" s="466"/>
      <c r="R51" s="466"/>
      <c r="S51" s="466"/>
      <c r="T51" s="232"/>
      <c r="U51" s="232"/>
      <c r="V51" s="232"/>
      <c r="W51" s="232"/>
    </row>
    <row r="52" spans="1:23" ht="15" customHeight="1" x14ac:dyDescent="0.2">
      <c r="A52" s="114">
        <v>44</v>
      </c>
      <c r="B52" s="493" t="s">
        <v>935</v>
      </c>
      <c r="C52" s="233">
        <f t="shared" si="1"/>
        <v>0</v>
      </c>
      <c r="D52" s="233">
        <f>SUM(D17:D51)</f>
        <v>0</v>
      </c>
      <c r="E52" s="233">
        <f>SUM(E17:E51)</f>
        <v>0</v>
      </c>
      <c r="F52" s="233">
        <f>SUM(F17:F51)</f>
        <v>0</v>
      </c>
      <c r="G52" s="233">
        <f>SUM(G17:G51)</f>
        <v>0</v>
      </c>
      <c r="H52" s="233">
        <f>SUM(H17:H51)</f>
        <v>0</v>
      </c>
      <c r="I52" s="233">
        <f t="shared" ref="I52:Q52" si="2">SUM(I17:I51)</f>
        <v>0</v>
      </c>
      <c r="J52" s="233">
        <f t="shared" si="2"/>
        <v>0</v>
      </c>
      <c r="K52" s="233">
        <f t="shared" si="2"/>
        <v>0</v>
      </c>
      <c r="L52" s="233">
        <f t="shared" si="2"/>
        <v>0</v>
      </c>
      <c r="M52" s="233">
        <f t="shared" si="2"/>
        <v>0</v>
      </c>
      <c r="N52" s="233">
        <f t="shared" si="2"/>
        <v>0</v>
      </c>
      <c r="O52" s="233">
        <f t="shared" si="2"/>
        <v>0</v>
      </c>
      <c r="P52" s="233">
        <f t="shared" si="2"/>
        <v>0</v>
      </c>
      <c r="Q52" s="233">
        <f t="shared" si="2"/>
        <v>0</v>
      </c>
      <c r="R52" s="466"/>
      <c r="S52" s="466"/>
      <c r="T52" s="233">
        <f t="shared" ref="T52:W52" si="3">SUM(T17:T51)</f>
        <v>0</v>
      </c>
      <c r="U52" s="233">
        <f t="shared" si="3"/>
        <v>0</v>
      </c>
      <c r="V52" s="233">
        <f t="shared" si="3"/>
        <v>0</v>
      </c>
      <c r="W52" s="233">
        <f t="shared" si="3"/>
        <v>0</v>
      </c>
    </row>
    <row r="53" spans="1:23" ht="15" customHeight="1" thickBot="1" x14ac:dyDescent="0.25">
      <c r="A53" s="114">
        <v>45</v>
      </c>
      <c r="B53" s="494" t="s">
        <v>514</v>
      </c>
      <c r="C53" s="495">
        <f t="shared" ref="C53" si="4">SUM(C9:C51)</f>
        <v>0</v>
      </c>
      <c r="D53" s="495">
        <f>SUM(D9:D51)</f>
        <v>0</v>
      </c>
      <c r="E53" s="495">
        <f t="shared" ref="E53:Q53" si="5">SUM(E9:E51)</f>
        <v>0</v>
      </c>
      <c r="F53" s="495">
        <f t="shared" si="5"/>
        <v>0</v>
      </c>
      <c r="G53" s="495">
        <f t="shared" si="5"/>
        <v>0</v>
      </c>
      <c r="H53" s="495">
        <f t="shared" si="5"/>
        <v>0</v>
      </c>
      <c r="I53" s="495">
        <f t="shared" si="5"/>
        <v>0</v>
      </c>
      <c r="J53" s="495">
        <f t="shared" si="5"/>
        <v>0</v>
      </c>
      <c r="K53" s="495">
        <f t="shared" si="5"/>
        <v>0</v>
      </c>
      <c r="L53" s="495">
        <f t="shared" si="5"/>
        <v>0</v>
      </c>
      <c r="M53" s="495">
        <f t="shared" si="5"/>
        <v>0</v>
      </c>
      <c r="N53" s="495">
        <f t="shared" si="5"/>
        <v>0</v>
      </c>
      <c r="O53" s="495">
        <f t="shared" si="5"/>
        <v>0</v>
      </c>
      <c r="P53" s="495">
        <f t="shared" si="5"/>
        <v>0</v>
      </c>
      <c r="Q53" s="495">
        <f t="shared" si="5"/>
        <v>0</v>
      </c>
      <c r="R53" s="495">
        <f>SUM(R42:R46)</f>
        <v>0</v>
      </c>
      <c r="S53" s="495">
        <f>SUM(S47:S50)</f>
        <v>0</v>
      </c>
      <c r="T53" s="495">
        <f>SUM(T9:T51)</f>
        <v>0</v>
      </c>
      <c r="U53" s="495">
        <f t="shared" ref="U53:W53" si="6">SUM(U9:U51)</f>
        <v>0</v>
      </c>
      <c r="V53" s="495">
        <f t="shared" si="6"/>
        <v>0</v>
      </c>
      <c r="W53" s="495">
        <f t="shared" si="6"/>
        <v>0</v>
      </c>
    </row>
    <row r="54" spans="1:23" ht="15.75" thickTop="1" x14ac:dyDescent="0.2"/>
  </sheetData>
  <sheetProtection algorithmName="SHA-512" hashValue="ZkL0/c2dQkLSbqXN50oiOA1q5nyJIR0yZ3jU8ascC8Z9ppc6lgXJszecPgkhzoq+n6SvLsTAOmIDnOzIyoFRvA==" saltValue="oYI27PO+kwO0+tao7JvpvA==" spinCount="100000" sheet="1" objects="1" scenarios="1"/>
  <printOptions horizontalCentered="1"/>
  <pageMargins left="0.5" right="0.5" top="1" bottom="0.5" header="0.5" footer="0.25"/>
  <pageSetup scale="63" fitToWidth="2" orientation="landscape" r:id="rId1"/>
  <colBreaks count="3" manualBreakCount="3">
    <brk id="8" max="53" man="1"/>
    <brk id="13" max="53" man="1"/>
    <brk id="19" max="53"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0CE2-0C8A-4D38-94D3-C58C5EE31874}">
  <sheetPr>
    <pageSetUpPr fitToPage="1"/>
  </sheetPr>
  <dimension ref="A1:F49"/>
  <sheetViews>
    <sheetView zoomScaleNormal="100" workbookViewId="0">
      <selection activeCell="D24" sqref="D24"/>
    </sheetView>
  </sheetViews>
  <sheetFormatPr defaultColWidth="10" defaultRowHeight="15" x14ac:dyDescent="0.2"/>
  <cols>
    <col min="1" max="1" width="37.375" style="24" customWidth="1"/>
    <col min="2" max="6" width="14.375" style="24" customWidth="1"/>
    <col min="7" max="16384" width="10" style="24"/>
  </cols>
  <sheetData>
    <row r="1" spans="1:6" ht="15" customHeight="1" x14ac:dyDescent="0.25">
      <c r="A1" s="51" t="s">
        <v>936</v>
      </c>
      <c r="B1" s="51"/>
      <c r="C1" s="132"/>
      <c r="D1" s="132"/>
      <c r="E1" s="132"/>
      <c r="F1" s="132"/>
    </row>
    <row r="2" spans="1:6" ht="13.35" customHeight="1" x14ac:dyDescent="0.25">
      <c r="A2" s="5" t="s">
        <v>2</v>
      </c>
      <c r="B2" s="51"/>
      <c r="C2" s="132"/>
      <c r="D2" s="132"/>
      <c r="E2" s="132"/>
      <c r="F2" s="132"/>
    </row>
    <row r="3" spans="1:6" ht="13.35" customHeight="1" x14ac:dyDescent="0.25">
      <c r="A3" s="5" t="s">
        <v>1893</v>
      </c>
      <c r="B3" s="51"/>
      <c r="C3" s="133" t="s">
        <v>3</v>
      </c>
      <c r="D3" s="161"/>
      <c r="E3" s="161"/>
      <c r="F3" s="162"/>
    </row>
    <row r="4" spans="1:6" s="54" customFormat="1" ht="13.35" customHeight="1" x14ac:dyDescent="0.2">
      <c r="C4" s="394">
        <f>+'Sch A'!$A$6</f>
        <v>0</v>
      </c>
      <c r="D4" s="450"/>
      <c r="E4" s="450"/>
      <c r="F4" s="451"/>
    </row>
    <row r="5" spans="1:6" ht="13.35" customHeight="1" x14ac:dyDescent="0.2">
      <c r="A5" s="54"/>
      <c r="B5" s="54"/>
      <c r="C5" s="138" t="s">
        <v>4</v>
      </c>
      <c r="D5" s="54"/>
      <c r="E5" s="54"/>
      <c r="F5" s="139"/>
    </row>
    <row r="6" spans="1:6" ht="13.35" customHeight="1" x14ac:dyDescent="0.2">
      <c r="B6" s="160"/>
      <c r="C6" s="446" t="s">
        <v>5</v>
      </c>
      <c r="D6" s="401">
        <f>+'Sch A'!$F$12</f>
        <v>0</v>
      </c>
      <c r="E6" s="446" t="s">
        <v>6</v>
      </c>
      <c r="F6" s="401">
        <f>+'Sch A'!$H$12</f>
        <v>0</v>
      </c>
    </row>
    <row r="7" spans="1:6" ht="13.35" customHeight="1" x14ac:dyDescent="0.2">
      <c r="A7" s="160"/>
    </row>
    <row r="8" spans="1:6" ht="25.7" customHeight="1" x14ac:dyDescent="0.2">
      <c r="A8" s="453" t="s">
        <v>937</v>
      </c>
      <c r="B8" s="496" t="s">
        <v>938</v>
      </c>
      <c r="C8" s="497" t="s">
        <v>939</v>
      </c>
      <c r="D8" s="498" t="s">
        <v>940</v>
      </c>
      <c r="E8" s="499" t="s">
        <v>506</v>
      </c>
    </row>
    <row r="9" spans="1:6" ht="18" customHeight="1" x14ac:dyDescent="0.2">
      <c r="A9" s="500" t="s">
        <v>941</v>
      </c>
      <c r="B9" s="501"/>
      <c r="C9" s="502"/>
      <c r="D9" s="503"/>
      <c r="E9" s="504">
        <f>SUM(C9:D9)</f>
        <v>0</v>
      </c>
    </row>
    <row r="10" spans="1:6" ht="18" customHeight="1" x14ac:dyDescent="0.2">
      <c r="A10" s="505" t="s">
        <v>942</v>
      </c>
      <c r="B10" s="506"/>
      <c r="C10" s="502"/>
      <c r="D10" s="503"/>
      <c r="E10" s="233">
        <f>SUM(C10:D10)</f>
        <v>0</v>
      </c>
    </row>
    <row r="11" spans="1:6" ht="18" customHeight="1" x14ac:dyDescent="0.2">
      <c r="A11" s="507" t="s">
        <v>943</v>
      </c>
      <c r="B11" s="506"/>
      <c r="C11" s="502"/>
      <c r="D11" s="503"/>
      <c r="E11" s="508">
        <f t="shared" ref="E11:E19" si="0">SUM(C11:D11)</f>
        <v>0</v>
      </c>
    </row>
    <row r="12" spans="1:6" ht="18" customHeight="1" x14ac:dyDescent="0.2">
      <c r="A12" s="505" t="s">
        <v>944</v>
      </c>
      <c r="B12" s="506"/>
      <c r="C12" s="502"/>
      <c r="D12" s="503"/>
      <c r="E12" s="508">
        <f t="shared" si="0"/>
        <v>0</v>
      </c>
    </row>
    <row r="13" spans="1:6" ht="18" customHeight="1" x14ac:dyDescent="0.2">
      <c r="A13" s="505" t="s">
        <v>945</v>
      </c>
      <c r="B13" s="506"/>
      <c r="C13" s="502"/>
      <c r="D13" s="503"/>
      <c r="E13" s="508">
        <f t="shared" si="0"/>
        <v>0</v>
      </c>
    </row>
    <row r="14" spans="1:6" ht="18" customHeight="1" x14ac:dyDescent="0.2">
      <c r="A14" s="505" t="s">
        <v>946</v>
      </c>
      <c r="B14" s="506"/>
      <c r="C14" s="502"/>
      <c r="D14" s="503"/>
      <c r="E14" s="508">
        <f t="shared" si="0"/>
        <v>0</v>
      </c>
    </row>
    <row r="15" spans="1:6" ht="18" customHeight="1" x14ac:dyDescent="0.2">
      <c r="A15" s="505" t="s">
        <v>947</v>
      </c>
      <c r="B15" s="506"/>
      <c r="C15" s="502"/>
      <c r="D15" s="503"/>
      <c r="E15" s="508">
        <f t="shared" si="0"/>
        <v>0</v>
      </c>
    </row>
    <row r="16" spans="1:6" ht="18" customHeight="1" x14ac:dyDescent="0.2">
      <c r="A16" s="505" t="s">
        <v>948</v>
      </c>
      <c r="B16" s="506"/>
      <c r="C16" s="502"/>
      <c r="D16" s="503"/>
      <c r="E16" s="508">
        <f t="shared" si="0"/>
        <v>0</v>
      </c>
    </row>
    <row r="17" spans="1:6" ht="18" customHeight="1" x14ac:dyDescent="0.2">
      <c r="A17" s="505" t="s">
        <v>949</v>
      </c>
      <c r="B17" s="506"/>
      <c r="C17" s="502"/>
      <c r="D17" s="503"/>
      <c r="E17" s="508">
        <f t="shared" si="0"/>
        <v>0</v>
      </c>
    </row>
    <row r="18" spans="1:6" ht="18" customHeight="1" x14ac:dyDescent="0.2">
      <c r="A18" s="505" t="s">
        <v>950</v>
      </c>
      <c r="B18" s="506"/>
      <c r="C18" s="502"/>
      <c r="D18" s="503"/>
      <c r="E18" s="508">
        <f t="shared" si="0"/>
        <v>0</v>
      </c>
    </row>
    <row r="19" spans="1:6" ht="18" customHeight="1" x14ac:dyDescent="0.2">
      <c r="A19" s="505" t="s">
        <v>951</v>
      </c>
      <c r="B19" s="506"/>
      <c r="C19" s="502"/>
      <c r="D19" s="503"/>
      <c r="E19" s="508">
        <f t="shared" si="0"/>
        <v>0</v>
      </c>
    </row>
    <row r="20" spans="1:6" ht="18" customHeight="1" thickBot="1" x14ac:dyDescent="0.25">
      <c r="A20" s="509"/>
      <c r="B20" s="510" t="s">
        <v>952</v>
      </c>
      <c r="C20" s="511">
        <f>SUM(C9:C19)</f>
        <v>0</v>
      </c>
      <c r="D20" s="511">
        <f>SUM(D9:D19)</f>
        <v>0</v>
      </c>
      <c r="E20" s="511">
        <f>SUM(E9:E19)</f>
        <v>0</v>
      </c>
    </row>
    <row r="21" spans="1:6" s="236" customFormat="1" ht="12.75" thickTop="1" x14ac:dyDescent="0.2">
      <c r="C21" s="236" t="s">
        <v>953</v>
      </c>
      <c r="D21" s="236" t="s">
        <v>954</v>
      </c>
      <c r="E21" s="236" t="s">
        <v>955</v>
      </c>
    </row>
    <row r="22" spans="1:6" s="51" customFormat="1" ht="11.25" customHeight="1" x14ac:dyDescent="0.25"/>
    <row r="23" spans="1:6" ht="30" x14ac:dyDescent="0.2">
      <c r="A23" s="145" t="s">
        <v>956</v>
      </c>
      <c r="B23" s="145" t="s">
        <v>740</v>
      </c>
      <c r="C23" s="145" t="s">
        <v>957</v>
      </c>
      <c r="D23" s="145" t="s">
        <v>958</v>
      </c>
      <c r="E23" s="145" t="s">
        <v>804</v>
      </c>
      <c r="F23" s="145" t="s">
        <v>506</v>
      </c>
    </row>
    <row r="24" spans="1:6" x14ac:dyDescent="0.2">
      <c r="A24" s="512" t="s">
        <v>739</v>
      </c>
      <c r="B24" s="508">
        <f>+'Sch C-4'!D9</f>
        <v>0</v>
      </c>
      <c r="C24" s="513">
        <f>IFERROR(ROUND(B24/$B$40,4),0)</f>
        <v>0</v>
      </c>
      <c r="D24" s="508">
        <f>ROUND(C24*$D$20,0)</f>
        <v>0</v>
      </c>
      <c r="E24" s="514"/>
      <c r="F24" s="508">
        <f>SUM(D24:E24)</f>
        <v>0</v>
      </c>
    </row>
    <row r="25" spans="1:6" x14ac:dyDescent="0.2">
      <c r="A25" s="512" t="s">
        <v>959</v>
      </c>
      <c r="B25" s="508">
        <f>+'Sch C-4'!E9</f>
        <v>0</v>
      </c>
      <c r="C25" s="513">
        <f t="shared" ref="C25:C39" si="1">IFERROR(ROUND(B25/$B$40,4),0)</f>
        <v>0</v>
      </c>
      <c r="D25" s="508">
        <f t="shared" ref="D25:D39" si="2">ROUND(C25*$D$20,0)</f>
        <v>0</v>
      </c>
      <c r="E25" s="515"/>
      <c r="F25" s="508">
        <f t="shared" ref="F25:F39" si="3">SUM(D25:E25)</f>
        <v>0</v>
      </c>
    </row>
    <row r="26" spans="1:6" x14ac:dyDescent="0.2">
      <c r="A26" s="512" t="s">
        <v>683</v>
      </c>
      <c r="B26" s="508">
        <f>+'Sch C-4'!F9</f>
        <v>0</v>
      </c>
      <c r="C26" s="513">
        <f t="shared" si="1"/>
        <v>0</v>
      </c>
      <c r="D26" s="508">
        <f t="shared" si="2"/>
        <v>0</v>
      </c>
      <c r="E26" s="515"/>
      <c r="F26" s="508">
        <f t="shared" si="3"/>
        <v>0</v>
      </c>
    </row>
    <row r="27" spans="1:6" x14ac:dyDescent="0.2">
      <c r="A27" s="512" t="s">
        <v>746</v>
      </c>
      <c r="B27" s="508">
        <f>+'Sch C-4'!H9</f>
        <v>0</v>
      </c>
      <c r="C27" s="513">
        <f t="shared" si="1"/>
        <v>0</v>
      </c>
      <c r="D27" s="508">
        <f t="shared" si="2"/>
        <v>0</v>
      </c>
      <c r="E27" s="515"/>
      <c r="F27" s="508">
        <f t="shared" si="3"/>
        <v>0</v>
      </c>
    </row>
    <row r="28" spans="1:6" x14ac:dyDescent="0.2">
      <c r="A28" s="512" t="s">
        <v>747</v>
      </c>
      <c r="B28" s="508">
        <f>+'Sch C-4'!I9</f>
        <v>0</v>
      </c>
      <c r="C28" s="513">
        <f t="shared" si="1"/>
        <v>0</v>
      </c>
      <c r="D28" s="508">
        <f t="shared" si="2"/>
        <v>0</v>
      </c>
      <c r="E28" s="515"/>
      <c r="F28" s="508">
        <f t="shared" si="3"/>
        <v>0</v>
      </c>
    </row>
    <row r="29" spans="1:6" x14ac:dyDescent="0.2">
      <c r="A29" s="512" t="s">
        <v>748</v>
      </c>
      <c r="B29" s="508">
        <f>+'Sch C-4'!J9</f>
        <v>0</v>
      </c>
      <c r="C29" s="513">
        <f t="shared" si="1"/>
        <v>0</v>
      </c>
      <c r="D29" s="508">
        <f t="shared" si="2"/>
        <v>0</v>
      </c>
      <c r="E29" s="515"/>
      <c r="F29" s="508">
        <f t="shared" si="3"/>
        <v>0</v>
      </c>
    </row>
    <row r="30" spans="1:6" x14ac:dyDescent="0.2">
      <c r="A30" s="512" t="s">
        <v>750</v>
      </c>
      <c r="B30" s="508">
        <f>+'Sch C-4'!K9</f>
        <v>0</v>
      </c>
      <c r="C30" s="513">
        <f t="shared" si="1"/>
        <v>0</v>
      </c>
      <c r="D30" s="508">
        <f t="shared" si="2"/>
        <v>0</v>
      </c>
      <c r="E30" s="515"/>
      <c r="F30" s="508">
        <f t="shared" si="3"/>
        <v>0</v>
      </c>
    </row>
    <row r="31" spans="1:6" x14ac:dyDescent="0.2">
      <c r="A31" s="512" t="s">
        <v>752</v>
      </c>
      <c r="B31" s="508">
        <f>+'Sch C-4'!L9</f>
        <v>0</v>
      </c>
      <c r="C31" s="513">
        <f t="shared" si="1"/>
        <v>0</v>
      </c>
      <c r="D31" s="508">
        <f t="shared" si="2"/>
        <v>0</v>
      </c>
      <c r="E31" s="515"/>
      <c r="F31" s="508">
        <f t="shared" si="3"/>
        <v>0</v>
      </c>
    </row>
    <row r="32" spans="1:6" x14ac:dyDescent="0.2">
      <c r="A32" s="512" t="s">
        <v>901</v>
      </c>
      <c r="B32" s="508">
        <f>+'Sch C-4'!N9</f>
        <v>0</v>
      </c>
      <c r="C32" s="513">
        <f t="shared" si="1"/>
        <v>0</v>
      </c>
      <c r="D32" s="508">
        <f t="shared" si="2"/>
        <v>0</v>
      </c>
      <c r="E32" s="515"/>
      <c r="F32" s="508">
        <f t="shared" si="3"/>
        <v>0</v>
      </c>
    </row>
    <row r="33" spans="1:6" x14ac:dyDescent="0.2">
      <c r="A33" s="512" t="s">
        <v>756</v>
      </c>
      <c r="B33" s="508">
        <f>+'Sch C-4'!O9</f>
        <v>0</v>
      </c>
      <c r="C33" s="513">
        <f t="shared" si="1"/>
        <v>0</v>
      </c>
      <c r="D33" s="508">
        <f t="shared" si="2"/>
        <v>0</v>
      </c>
      <c r="E33" s="515"/>
      <c r="F33" s="508">
        <f t="shared" si="3"/>
        <v>0</v>
      </c>
    </row>
    <row r="34" spans="1:6" x14ac:dyDescent="0.2">
      <c r="A34" s="512" t="s">
        <v>757</v>
      </c>
      <c r="B34" s="508">
        <f>+'Sch C-4'!P9</f>
        <v>0</v>
      </c>
      <c r="C34" s="513">
        <f t="shared" si="1"/>
        <v>0</v>
      </c>
      <c r="D34" s="508">
        <f t="shared" si="2"/>
        <v>0</v>
      </c>
      <c r="E34" s="515"/>
      <c r="F34" s="508">
        <f t="shared" si="3"/>
        <v>0</v>
      </c>
    </row>
    <row r="35" spans="1:6" x14ac:dyDescent="0.2">
      <c r="A35" s="512" t="s">
        <v>758</v>
      </c>
      <c r="B35" s="508">
        <f>+'Sch C-4'!Q9</f>
        <v>0</v>
      </c>
      <c r="C35" s="513">
        <f t="shared" si="1"/>
        <v>0</v>
      </c>
      <c r="D35" s="508">
        <f t="shared" si="2"/>
        <v>0</v>
      </c>
      <c r="E35" s="515"/>
      <c r="F35" s="508">
        <f t="shared" si="3"/>
        <v>0</v>
      </c>
    </row>
    <row r="36" spans="1:6" x14ac:dyDescent="0.2">
      <c r="A36" s="516" t="s">
        <v>508</v>
      </c>
      <c r="B36" s="508">
        <f>+'Sch C-4'!T9</f>
        <v>0</v>
      </c>
      <c r="C36" s="513">
        <f t="shared" si="1"/>
        <v>0</v>
      </c>
      <c r="D36" s="508">
        <f t="shared" si="2"/>
        <v>0</v>
      </c>
      <c r="E36" s="515"/>
      <c r="F36" s="508">
        <f t="shared" si="3"/>
        <v>0</v>
      </c>
    </row>
    <row r="37" spans="1:6" x14ac:dyDescent="0.2">
      <c r="A37" s="516" t="s">
        <v>509</v>
      </c>
      <c r="B37" s="508">
        <f>+'Sch C-4'!U9</f>
        <v>0</v>
      </c>
      <c r="C37" s="513">
        <f t="shared" si="1"/>
        <v>0</v>
      </c>
      <c r="D37" s="508">
        <f t="shared" si="2"/>
        <v>0</v>
      </c>
      <c r="E37" s="515"/>
      <c r="F37" s="508">
        <f t="shared" si="3"/>
        <v>0</v>
      </c>
    </row>
    <row r="38" spans="1:6" x14ac:dyDescent="0.2">
      <c r="A38" s="516" t="s">
        <v>510</v>
      </c>
      <c r="B38" s="508">
        <f>+'Sch C-4'!V9</f>
        <v>0</v>
      </c>
      <c r="C38" s="513">
        <f t="shared" si="1"/>
        <v>0</v>
      </c>
      <c r="D38" s="508">
        <f t="shared" si="2"/>
        <v>0</v>
      </c>
      <c r="E38" s="515"/>
      <c r="F38" s="508">
        <f t="shared" si="3"/>
        <v>0</v>
      </c>
    </row>
    <row r="39" spans="1:6" x14ac:dyDescent="0.2">
      <c r="A39" s="516" t="s">
        <v>511</v>
      </c>
      <c r="B39" s="508">
        <f>+'Sch C-4'!W9</f>
        <v>0</v>
      </c>
      <c r="C39" s="513">
        <f t="shared" si="1"/>
        <v>0</v>
      </c>
      <c r="D39" s="508">
        <f t="shared" si="2"/>
        <v>0</v>
      </c>
      <c r="E39" s="515"/>
      <c r="F39" s="508">
        <f t="shared" si="3"/>
        <v>0</v>
      </c>
    </row>
    <row r="40" spans="1:6" ht="15.75" thickBot="1" x14ac:dyDescent="0.25">
      <c r="A40" s="234" t="s">
        <v>952</v>
      </c>
      <c r="B40" s="511">
        <f>SUM(B24:B39)</f>
        <v>0</v>
      </c>
      <c r="C40" s="517">
        <f>SUM(C24:C39)</f>
        <v>0</v>
      </c>
      <c r="D40" s="511">
        <f>SUM(D24:D39)</f>
        <v>0</v>
      </c>
      <c r="E40" s="511">
        <f>SUM(E24:E39)</f>
        <v>0</v>
      </c>
      <c r="F40" s="511">
        <f>SUM(F24:F39)</f>
        <v>0</v>
      </c>
    </row>
    <row r="41" spans="1:6" s="236" customFormat="1" ht="12" customHeight="1" thickTop="1" x14ac:dyDescent="0.2">
      <c r="B41" s="236" t="s">
        <v>960</v>
      </c>
      <c r="C41" s="236" t="s">
        <v>961</v>
      </c>
      <c r="D41" s="236" t="s">
        <v>962</v>
      </c>
      <c r="E41" s="236" t="s">
        <v>963</v>
      </c>
      <c r="F41" s="236" t="s">
        <v>955</v>
      </c>
    </row>
    <row r="42" spans="1:6" s="106" customFormat="1" ht="13.35" customHeight="1" x14ac:dyDescent="0.2">
      <c r="A42" s="470"/>
    </row>
    <row r="43" spans="1:6" s="106" customFormat="1" ht="13.35" customHeight="1" x14ac:dyDescent="0.2">
      <c r="A43" s="470" t="s">
        <v>964</v>
      </c>
    </row>
    <row r="44" spans="1:6" s="106" customFormat="1" ht="13.35" customHeight="1" x14ac:dyDescent="0.2">
      <c r="A44" s="106" t="s">
        <v>965</v>
      </c>
    </row>
    <row r="45" spans="1:6" ht="13.35" customHeight="1" x14ac:dyDescent="0.2">
      <c r="A45" s="106" t="s">
        <v>966</v>
      </c>
      <c r="D45" s="106"/>
      <c r="E45" s="106"/>
    </row>
    <row r="46" spans="1:6" ht="13.35" customHeight="1" x14ac:dyDescent="0.2">
      <c r="A46" s="106" t="s">
        <v>967</v>
      </c>
      <c r="D46" s="106"/>
      <c r="E46" s="106"/>
    </row>
    <row r="47" spans="1:6" ht="13.35" customHeight="1" x14ac:dyDescent="0.2">
      <c r="A47" s="106" t="s">
        <v>968</v>
      </c>
      <c r="D47" s="236"/>
      <c r="E47" s="236"/>
    </row>
    <row r="48" spans="1:6" ht="13.35" customHeight="1" x14ac:dyDescent="0.2">
      <c r="A48" s="106" t="s">
        <v>969</v>
      </c>
    </row>
    <row r="49" spans="4:5" x14ac:dyDescent="0.2">
      <c r="D49" s="518">
        <f>+D20-D40</f>
        <v>0</v>
      </c>
      <c r="E49" s="449" t="s">
        <v>504</v>
      </c>
    </row>
  </sheetData>
  <sheetProtection algorithmName="SHA-512" hashValue="IJyohzDqBmfs7/FAJqUEwfASPgVByJ6GkOWa/GJWpRcbccSfVZ0Kb8KPVLmN9f4vUKJsRIeiUrVcxgq1T1cIXg==" saltValue="HLA1EHoDp7O/6mXBAGtNJQ==" spinCount="100000" sheet="1" objects="1" scenarios="1"/>
  <printOptions horizontalCentered="1"/>
  <pageMargins left="0.5" right="0.5" top="1" bottom="0.75" header="0.5" footer="0.5"/>
  <pageSetup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324E-95D4-4C32-A132-A91BA592EA7A}">
  <sheetPr>
    <pageSetUpPr fitToPage="1"/>
  </sheetPr>
  <dimension ref="A1:E35"/>
  <sheetViews>
    <sheetView zoomScaleNormal="100" workbookViewId="0"/>
  </sheetViews>
  <sheetFormatPr defaultColWidth="10" defaultRowHeight="15" x14ac:dyDescent="0.2"/>
  <cols>
    <col min="1" max="1" width="45.625" style="24" customWidth="1"/>
    <col min="2" max="5" width="13.625" style="24" customWidth="1"/>
    <col min="6" max="16384" width="10" style="24"/>
  </cols>
  <sheetData>
    <row r="1" spans="1:5" ht="15" customHeight="1" x14ac:dyDescent="0.25">
      <c r="A1" s="51" t="s">
        <v>970</v>
      </c>
      <c r="B1" s="132"/>
      <c r="C1" s="132"/>
      <c r="D1" s="132"/>
      <c r="E1" s="132"/>
    </row>
    <row r="2" spans="1:5" ht="15" customHeight="1" x14ac:dyDescent="0.25">
      <c r="A2" s="51" t="s">
        <v>971</v>
      </c>
    </row>
    <row r="3" spans="1:5" s="54" customFormat="1" ht="13.35" customHeight="1" x14ac:dyDescent="0.2">
      <c r="A3" s="5" t="s">
        <v>2</v>
      </c>
      <c r="B3" s="133" t="s">
        <v>3</v>
      </c>
      <c r="C3" s="161"/>
      <c r="D3" s="161"/>
      <c r="E3" s="162"/>
    </row>
    <row r="4" spans="1:5" s="54" customFormat="1" ht="13.35" customHeight="1" x14ac:dyDescent="0.2">
      <c r="A4" s="5" t="s">
        <v>1893</v>
      </c>
      <c r="B4" s="394">
        <f>+'Sch A'!$A$6</f>
        <v>0</v>
      </c>
      <c r="C4" s="450"/>
      <c r="D4" s="450"/>
      <c r="E4" s="451"/>
    </row>
    <row r="5" spans="1:5" ht="13.35" customHeight="1" x14ac:dyDescent="0.2">
      <c r="A5" s="54"/>
      <c r="B5" s="138" t="s">
        <v>4</v>
      </c>
      <c r="C5" s="54"/>
      <c r="D5" s="54"/>
      <c r="E5" s="139"/>
    </row>
    <row r="6" spans="1:5" ht="13.35" customHeight="1" x14ac:dyDescent="0.2">
      <c r="B6" s="446" t="s">
        <v>5</v>
      </c>
      <c r="C6" s="401">
        <f>+'Sch A'!$F$12</f>
        <v>0</v>
      </c>
      <c r="D6" s="446" t="s">
        <v>6</v>
      </c>
      <c r="E6" s="401">
        <f>+'Sch A'!$H$12</f>
        <v>0</v>
      </c>
    </row>
    <row r="7" spans="1:5" ht="13.35" customHeight="1" x14ac:dyDescent="0.25">
      <c r="A7" s="452"/>
    </row>
    <row r="8" spans="1:5" x14ac:dyDescent="0.2">
      <c r="A8" s="519" t="s">
        <v>972</v>
      </c>
      <c r="B8" s="520"/>
      <c r="C8" s="520"/>
      <c r="D8" s="520"/>
      <c r="E8" s="521"/>
    </row>
    <row r="9" spans="1:5" x14ac:dyDescent="0.2">
      <c r="A9" s="522"/>
      <c r="B9" s="523"/>
      <c r="C9" s="523"/>
      <c r="D9" s="523"/>
      <c r="E9" s="524" t="s">
        <v>973</v>
      </c>
    </row>
    <row r="10" spans="1:5" ht="24" customHeight="1" x14ac:dyDescent="0.2">
      <c r="A10" s="505" t="s">
        <v>974</v>
      </c>
      <c r="B10" s="49"/>
      <c r="C10" s="49"/>
      <c r="D10" s="525"/>
      <c r="E10" s="337">
        <f>'Sch C-4'!C53</f>
        <v>0</v>
      </c>
    </row>
    <row r="11" spans="1:5" ht="25.5" x14ac:dyDescent="0.2">
      <c r="A11" s="138" t="s">
        <v>975</v>
      </c>
      <c r="B11" s="523"/>
      <c r="C11" s="54"/>
      <c r="D11" s="18" t="s">
        <v>976</v>
      </c>
      <c r="E11" s="526"/>
    </row>
    <row r="12" spans="1:5" ht="24" customHeight="1" x14ac:dyDescent="0.2">
      <c r="A12" s="527"/>
      <c r="B12" s="528"/>
      <c r="C12" s="529"/>
      <c r="D12" s="530"/>
      <c r="E12" s="232"/>
    </row>
    <row r="13" spans="1:5" ht="24" customHeight="1" x14ac:dyDescent="0.2">
      <c r="A13" s="527"/>
      <c r="B13" s="528"/>
      <c r="C13" s="529"/>
      <c r="D13" s="530"/>
      <c r="E13" s="232"/>
    </row>
    <row r="14" spans="1:5" ht="24" customHeight="1" x14ac:dyDescent="0.2">
      <c r="A14" s="527"/>
      <c r="B14" s="528"/>
      <c r="C14" s="529"/>
      <c r="D14" s="530"/>
      <c r="E14" s="232"/>
    </row>
    <row r="15" spans="1:5" ht="24" customHeight="1" x14ac:dyDescent="0.2">
      <c r="A15" s="527"/>
      <c r="B15" s="528"/>
      <c r="C15" s="529"/>
      <c r="D15" s="530"/>
      <c r="E15" s="232"/>
    </row>
    <row r="16" spans="1:5" ht="24" customHeight="1" x14ac:dyDescent="0.2">
      <c r="A16" s="527"/>
      <c r="B16" s="528"/>
      <c r="C16" s="529"/>
      <c r="D16" s="530"/>
      <c r="E16" s="232"/>
    </row>
    <row r="17" spans="1:5" ht="24" customHeight="1" x14ac:dyDescent="0.2">
      <c r="A17" s="527"/>
      <c r="B17" s="528"/>
      <c r="C17" s="529"/>
      <c r="D17" s="530"/>
      <c r="E17" s="232"/>
    </row>
    <row r="18" spans="1:5" ht="24" customHeight="1" x14ac:dyDescent="0.2">
      <c r="A18" s="527"/>
      <c r="B18" s="528"/>
      <c r="C18" s="529"/>
      <c r="D18" s="530"/>
      <c r="E18" s="232"/>
    </row>
    <row r="19" spans="1:5" ht="24" customHeight="1" x14ac:dyDescent="0.2">
      <c r="A19" s="527"/>
      <c r="B19" s="528"/>
      <c r="C19" s="529"/>
      <c r="D19" s="530"/>
      <c r="E19" s="232"/>
    </row>
    <row r="20" spans="1:5" ht="24" customHeight="1" x14ac:dyDescent="0.2">
      <c r="A20" s="527"/>
      <c r="B20" s="528"/>
      <c r="C20" s="529"/>
      <c r="D20" s="530"/>
      <c r="E20" s="232"/>
    </row>
    <row r="21" spans="1:5" ht="24" customHeight="1" x14ac:dyDescent="0.2">
      <c r="A21" s="527"/>
      <c r="B21" s="528"/>
      <c r="C21" s="529"/>
      <c r="D21" s="530"/>
      <c r="E21" s="232"/>
    </row>
    <row r="22" spans="1:5" ht="24" customHeight="1" x14ac:dyDescent="0.2">
      <c r="A22" s="527"/>
      <c r="B22" s="528"/>
      <c r="C22" s="529"/>
      <c r="D22" s="530"/>
      <c r="E22" s="232"/>
    </row>
    <row r="23" spans="1:5" ht="24" customHeight="1" x14ac:dyDescent="0.2">
      <c r="A23" s="527"/>
      <c r="B23" s="528"/>
      <c r="C23" s="529"/>
      <c r="D23" s="530"/>
      <c r="E23" s="232"/>
    </row>
    <row r="24" spans="1:5" ht="24" customHeight="1" x14ac:dyDescent="0.2">
      <c r="A24" s="527"/>
      <c r="B24" s="528"/>
      <c r="C24" s="529"/>
      <c r="D24" s="530"/>
      <c r="E24" s="232"/>
    </row>
    <row r="25" spans="1:5" ht="24" customHeight="1" x14ac:dyDescent="0.2">
      <c r="A25" s="527"/>
      <c r="B25" s="528"/>
      <c r="C25" s="529"/>
      <c r="D25" s="530"/>
      <c r="E25" s="232"/>
    </row>
    <row r="26" spans="1:5" ht="24" customHeight="1" x14ac:dyDescent="0.2">
      <c r="A26" s="527"/>
      <c r="B26" s="528"/>
      <c r="C26" s="529"/>
      <c r="D26" s="530"/>
      <c r="E26" s="232"/>
    </row>
    <row r="27" spans="1:5" ht="24" customHeight="1" x14ac:dyDescent="0.2">
      <c r="A27" s="527"/>
      <c r="B27" s="528"/>
      <c r="C27" s="529"/>
      <c r="D27" s="530"/>
      <c r="E27" s="232"/>
    </row>
    <row r="28" spans="1:5" ht="24" customHeight="1" x14ac:dyDescent="0.2">
      <c r="A28" s="527"/>
      <c r="B28" s="528"/>
      <c r="C28" s="529"/>
      <c r="D28" s="530"/>
      <c r="E28" s="232"/>
    </row>
    <row r="29" spans="1:5" ht="24" customHeight="1" x14ac:dyDescent="0.2">
      <c r="A29" s="527"/>
      <c r="B29" s="528"/>
      <c r="C29" s="529"/>
      <c r="D29" s="530"/>
      <c r="E29" s="232"/>
    </row>
    <row r="30" spans="1:5" ht="24" customHeight="1" x14ac:dyDescent="0.2">
      <c r="A30" s="527"/>
      <c r="B30" s="528"/>
      <c r="C30" s="529"/>
      <c r="D30" s="530"/>
      <c r="E30" s="232"/>
    </row>
    <row r="31" spans="1:5" ht="24" customHeight="1" x14ac:dyDescent="0.2">
      <c r="A31" s="527"/>
      <c r="B31" s="528"/>
      <c r="C31" s="529"/>
      <c r="D31" s="530"/>
      <c r="E31" s="232"/>
    </row>
    <row r="32" spans="1:5" ht="24" customHeight="1" x14ac:dyDescent="0.2">
      <c r="A32" s="527"/>
      <c r="B32" s="528"/>
      <c r="C32" s="529"/>
      <c r="D32" s="530"/>
      <c r="E32" s="232"/>
    </row>
    <row r="33" spans="1:5" ht="24" customHeight="1" x14ac:dyDescent="0.2">
      <c r="A33" s="527"/>
      <c r="B33" s="528"/>
      <c r="C33" s="529"/>
      <c r="D33" s="530"/>
      <c r="E33" s="232"/>
    </row>
    <row r="34" spans="1:5" ht="18" customHeight="1" thickBot="1" x14ac:dyDescent="0.25">
      <c r="A34" s="509"/>
      <c r="B34" s="87"/>
      <c r="C34" s="87"/>
      <c r="D34" s="510" t="s">
        <v>977</v>
      </c>
      <c r="E34" s="531">
        <f>SUM(E10:E33)</f>
        <v>0</v>
      </c>
    </row>
    <row r="35" spans="1:5" ht="15.75" thickTop="1" x14ac:dyDescent="0.2"/>
  </sheetData>
  <sheetProtection algorithmName="SHA-512" hashValue="fewMnYJuzQHg6wamR/NuEousWcj8b8tFANVuJ8IPHLljpdkd1P9JzvA69F7G0wQoqK7efnODaaYnMKNHo6b/tg==" saltValue="GIVyJWsXwXNFo+CKBs2sRw==" spinCount="100000" sheet="1" objects="1" scenarios="1"/>
  <printOptions horizontalCentered="1"/>
  <pageMargins left="0.5" right="0.5" top="1" bottom="0.75" header="0.5" footer="0.5"/>
  <pageSetup scale="8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84F1-AD8D-4EE7-9D6C-9D626C52000E}">
  <sheetPr>
    <pageSetUpPr fitToPage="1"/>
  </sheetPr>
  <dimension ref="A1:E32"/>
  <sheetViews>
    <sheetView zoomScaleNormal="100" workbookViewId="0"/>
  </sheetViews>
  <sheetFormatPr defaultColWidth="10" defaultRowHeight="15" x14ac:dyDescent="0.2"/>
  <cols>
    <col min="1" max="1" width="45.625" style="24" customWidth="1"/>
    <col min="2" max="5" width="13.625" style="24" customWidth="1"/>
    <col min="6" max="16384" width="10" style="24"/>
  </cols>
  <sheetData>
    <row r="1" spans="1:5" ht="15" customHeight="1" x14ac:dyDescent="0.25">
      <c r="A1" s="51" t="s">
        <v>978</v>
      </c>
      <c r="B1" s="132"/>
      <c r="C1" s="132"/>
      <c r="D1" s="132"/>
      <c r="E1" s="132"/>
    </row>
    <row r="2" spans="1:5" ht="15" customHeight="1" x14ac:dyDescent="0.2">
      <c r="A2" s="5" t="s">
        <v>2</v>
      </c>
      <c r="B2" s="132"/>
      <c r="C2" s="132"/>
      <c r="D2" s="132"/>
      <c r="E2" s="132"/>
    </row>
    <row r="3" spans="1:5" ht="13.35" customHeight="1" x14ac:dyDescent="0.2">
      <c r="A3" s="5" t="s">
        <v>1893</v>
      </c>
      <c r="B3" s="133" t="s">
        <v>3</v>
      </c>
      <c r="C3" s="161"/>
      <c r="D3" s="161"/>
      <c r="E3" s="162"/>
    </row>
    <row r="4" spans="1:5" s="54" customFormat="1" ht="13.35" customHeight="1" x14ac:dyDescent="0.2">
      <c r="B4" s="394">
        <f>+'Sch A'!$A$6</f>
        <v>0</v>
      </c>
      <c r="C4" s="450"/>
      <c r="D4" s="450"/>
      <c r="E4" s="451"/>
    </row>
    <row r="5" spans="1:5" ht="13.35" customHeight="1" x14ac:dyDescent="0.2">
      <c r="A5" s="54"/>
      <c r="B5" s="138" t="s">
        <v>4</v>
      </c>
      <c r="C5" s="54"/>
      <c r="D5" s="54"/>
      <c r="E5" s="139"/>
    </row>
    <row r="6" spans="1:5" ht="13.35" customHeight="1" x14ac:dyDescent="0.2">
      <c r="B6" s="446" t="s">
        <v>5</v>
      </c>
      <c r="C6" s="401">
        <f>+'Sch A'!$F$12</f>
        <v>0</v>
      </c>
      <c r="D6" s="446" t="s">
        <v>6</v>
      </c>
      <c r="E6" s="401">
        <f>+'Sch A'!$H$12</f>
        <v>0</v>
      </c>
    </row>
    <row r="7" spans="1:5" ht="13.35" customHeight="1" x14ac:dyDescent="0.2">
      <c r="A7" s="532"/>
      <c r="B7" s="533"/>
      <c r="C7" s="533"/>
      <c r="D7" s="534"/>
      <c r="E7" s="534"/>
    </row>
    <row r="8" spans="1:5" ht="25.5" x14ac:dyDescent="0.2">
      <c r="A8" s="535" t="s">
        <v>979</v>
      </c>
      <c r="B8" s="536"/>
      <c r="C8" s="537"/>
      <c r="D8" s="18" t="s">
        <v>976</v>
      </c>
      <c r="E8" s="538" t="s">
        <v>973</v>
      </c>
    </row>
    <row r="9" spans="1:5" ht="24" customHeight="1" x14ac:dyDescent="0.2">
      <c r="A9" s="539"/>
      <c r="B9" s="540"/>
      <c r="C9" s="541"/>
      <c r="D9" s="530"/>
      <c r="E9" s="355"/>
    </row>
    <row r="10" spans="1:5" ht="24" customHeight="1" x14ac:dyDescent="0.2">
      <c r="A10" s="539"/>
      <c r="B10" s="540"/>
      <c r="C10" s="541"/>
      <c r="D10" s="530"/>
      <c r="E10" s="355"/>
    </row>
    <row r="11" spans="1:5" ht="24" customHeight="1" x14ac:dyDescent="0.2">
      <c r="A11" s="539"/>
      <c r="B11" s="540"/>
      <c r="C11" s="541"/>
      <c r="D11" s="530"/>
      <c r="E11" s="355"/>
    </row>
    <row r="12" spans="1:5" ht="24" customHeight="1" x14ac:dyDescent="0.2">
      <c r="A12" s="539"/>
      <c r="B12" s="540"/>
      <c r="C12" s="541"/>
      <c r="D12" s="530"/>
      <c r="E12" s="355"/>
    </row>
    <row r="13" spans="1:5" ht="24" customHeight="1" x14ac:dyDescent="0.2">
      <c r="A13" s="539"/>
      <c r="B13" s="540"/>
      <c r="C13" s="541"/>
      <c r="D13" s="530"/>
      <c r="E13" s="355"/>
    </row>
    <row r="14" spans="1:5" ht="24" customHeight="1" x14ac:dyDescent="0.2">
      <c r="A14" s="539"/>
      <c r="B14" s="540"/>
      <c r="C14" s="541"/>
      <c r="D14" s="530"/>
      <c r="E14" s="355"/>
    </row>
    <row r="15" spans="1:5" ht="24" customHeight="1" x14ac:dyDescent="0.2">
      <c r="A15" s="539"/>
      <c r="B15" s="540"/>
      <c r="C15" s="541"/>
      <c r="D15" s="530"/>
      <c r="E15" s="355"/>
    </row>
    <row r="16" spans="1:5" ht="24" customHeight="1" x14ac:dyDescent="0.2">
      <c r="A16" s="539"/>
      <c r="B16" s="540"/>
      <c r="C16" s="541"/>
      <c r="D16" s="530"/>
      <c r="E16" s="355"/>
    </row>
    <row r="17" spans="1:5" ht="24" customHeight="1" x14ac:dyDescent="0.2">
      <c r="A17" s="539"/>
      <c r="B17" s="540"/>
      <c r="C17" s="541"/>
      <c r="D17" s="530"/>
      <c r="E17" s="355"/>
    </row>
    <row r="18" spans="1:5" ht="24" customHeight="1" x14ac:dyDescent="0.2">
      <c r="A18" s="539"/>
      <c r="B18" s="540"/>
      <c r="C18" s="541"/>
      <c r="D18" s="530"/>
      <c r="E18" s="355"/>
    </row>
    <row r="19" spans="1:5" ht="24" customHeight="1" x14ac:dyDescent="0.2">
      <c r="A19" s="539"/>
      <c r="B19" s="540"/>
      <c r="C19" s="541"/>
      <c r="D19" s="530"/>
      <c r="E19" s="355"/>
    </row>
    <row r="20" spans="1:5" ht="24" customHeight="1" x14ac:dyDescent="0.2">
      <c r="A20" s="539"/>
      <c r="B20" s="540"/>
      <c r="C20" s="541"/>
      <c r="D20" s="530"/>
      <c r="E20" s="355"/>
    </row>
    <row r="21" spans="1:5" ht="24" customHeight="1" x14ac:dyDescent="0.2">
      <c r="A21" s="539"/>
      <c r="B21" s="540"/>
      <c r="C21" s="541"/>
      <c r="D21" s="530"/>
      <c r="E21" s="355"/>
    </row>
    <row r="22" spans="1:5" ht="24" customHeight="1" x14ac:dyDescent="0.2">
      <c r="A22" s="539"/>
      <c r="B22" s="540"/>
      <c r="C22" s="541"/>
      <c r="D22" s="530"/>
      <c r="E22" s="355"/>
    </row>
    <row r="23" spans="1:5" ht="24" customHeight="1" x14ac:dyDescent="0.2">
      <c r="A23" s="539"/>
      <c r="B23" s="540"/>
      <c r="C23" s="541"/>
      <c r="D23" s="530"/>
      <c r="E23" s="355"/>
    </row>
    <row r="24" spans="1:5" ht="24" customHeight="1" x14ac:dyDescent="0.2">
      <c r="A24" s="539"/>
      <c r="B24" s="540"/>
      <c r="C24" s="541"/>
      <c r="D24" s="530"/>
      <c r="E24" s="355"/>
    </row>
    <row r="25" spans="1:5" ht="24" customHeight="1" x14ac:dyDescent="0.2">
      <c r="A25" s="539"/>
      <c r="B25" s="540"/>
      <c r="C25" s="541"/>
      <c r="D25" s="530"/>
      <c r="E25" s="355"/>
    </row>
    <row r="26" spans="1:5" ht="24" customHeight="1" x14ac:dyDescent="0.2">
      <c r="A26" s="539"/>
      <c r="B26" s="540"/>
      <c r="C26" s="541"/>
      <c r="D26" s="530"/>
      <c r="E26" s="355"/>
    </row>
    <row r="27" spans="1:5" ht="24" customHeight="1" x14ac:dyDescent="0.2">
      <c r="A27" s="539"/>
      <c r="B27" s="540"/>
      <c r="C27" s="541"/>
      <c r="D27" s="530"/>
      <c r="E27" s="355"/>
    </row>
    <row r="28" spans="1:5" ht="24" customHeight="1" x14ac:dyDescent="0.2">
      <c r="A28" s="539"/>
      <c r="B28" s="540"/>
      <c r="C28" s="541"/>
      <c r="D28" s="530"/>
      <c r="E28" s="355"/>
    </row>
    <row r="29" spans="1:5" ht="24" customHeight="1" x14ac:dyDescent="0.2">
      <c r="A29" s="539"/>
      <c r="B29" s="540"/>
      <c r="C29" s="541"/>
      <c r="D29" s="530"/>
      <c r="E29" s="355"/>
    </row>
    <row r="30" spans="1:5" ht="24" customHeight="1" x14ac:dyDescent="0.2">
      <c r="A30" s="539"/>
      <c r="B30" s="540"/>
      <c r="C30" s="541"/>
      <c r="D30" s="530"/>
      <c r="E30" s="355"/>
    </row>
    <row r="31" spans="1:5" ht="15.75" thickBot="1" x14ac:dyDescent="0.25">
      <c r="A31" s="509"/>
      <c r="B31" s="87"/>
      <c r="C31" s="87"/>
      <c r="D31" s="510" t="s">
        <v>506</v>
      </c>
      <c r="E31" s="542">
        <f>SUM(E9:E30)</f>
        <v>0</v>
      </c>
    </row>
    <row r="32" spans="1:5" ht="15.75" thickTop="1" x14ac:dyDescent="0.2"/>
  </sheetData>
  <sheetProtection algorithmName="SHA-512" hashValue="HXvWwVgWadb/rVDphx40Lkwg8VEuagpYk6yO14ZPiTDbQdd1xuwaISv8UHYin94S91eOeS3fBCBF/tflEEJzBw==" saltValue="e7p81p4FVS+AsDNpsgT64A==" spinCount="100000" sheet="1" objects="1" scenarios="1"/>
  <printOptions horizontalCentered="1"/>
  <pageMargins left="0.5" right="0.5" top="1" bottom="0.75" header="0.5" footer="0.25"/>
  <pageSetup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D2459-DA81-446B-A952-A2E0096608D5}">
  <sheetPr>
    <pageSetUpPr fitToPage="1"/>
  </sheetPr>
  <dimension ref="A1:E35"/>
  <sheetViews>
    <sheetView zoomScaleNormal="100" workbookViewId="0"/>
  </sheetViews>
  <sheetFormatPr defaultColWidth="10" defaultRowHeight="15" x14ac:dyDescent="0.2"/>
  <cols>
    <col min="1" max="1" width="45.625" style="24" customWidth="1"/>
    <col min="2" max="5" width="13.625" style="24" customWidth="1"/>
    <col min="6" max="16384" width="10" style="24"/>
  </cols>
  <sheetData>
    <row r="1" spans="1:5" ht="15" customHeight="1" x14ac:dyDescent="0.25">
      <c r="A1" s="51" t="s">
        <v>980</v>
      </c>
      <c r="B1" s="132"/>
      <c r="C1" s="132"/>
      <c r="D1" s="132"/>
      <c r="E1" s="132"/>
    </row>
    <row r="2" spans="1:5" s="54" customFormat="1" ht="15" customHeight="1" x14ac:dyDescent="0.25">
      <c r="A2" s="51" t="s">
        <v>981</v>
      </c>
      <c r="B2" s="218"/>
      <c r="C2" s="218"/>
      <c r="D2" s="218"/>
      <c r="E2" s="218"/>
    </row>
    <row r="3" spans="1:5" s="54" customFormat="1" ht="13.35" customHeight="1" x14ac:dyDescent="0.2">
      <c r="A3" s="5" t="s">
        <v>2</v>
      </c>
      <c r="B3" s="133" t="s">
        <v>3</v>
      </c>
      <c r="C3" s="161"/>
      <c r="D3" s="161"/>
      <c r="E3" s="162"/>
    </row>
    <row r="4" spans="1:5" s="54" customFormat="1" ht="13.35" customHeight="1" x14ac:dyDescent="0.2">
      <c r="A4" s="5" t="s">
        <v>1893</v>
      </c>
      <c r="B4" s="394">
        <f>+'Sch A'!$A$6</f>
        <v>0</v>
      </c>
      <c r="C4" s="450"/>
      <c r="D4" s="450"/>
      <c r="E4" s="451"/>
    </row>
    <row r="5" spans="1:5" s="54" customFormat="1" ht="13.35" customHeight="1" x14ac:dyDescent="0.2">
      <c r="B5" s="138" t="s">
        <v>4</v>
      </c>
      <c r="E5" s="139"/>
    </row>
    <row r="6" spans="1:5" s="54" customFormat="1" ht="13.35" customHeight="1" x14ac:dyDescent="0.2">
      <c r="B6" s="446" t="s">
        <v>5</v>
      </c>
      <c r="C6" s="401">
        <f>+'Sch A'!$F$12</f>
        <v>0</v>
      </c>
      <c r="D6" s="446" t="s">
        <v>6</v>
      </c>
      <c r="E6" s="401">
        <f>+'Sch A'!$H$12</f>
        <v>0</v>
      </c>
    </row>
    <row r="7" spans="1:5" ht="13.35" customHeight="1" x14ac:dyDescent="0.25">
      <c r="A7" s="452"/>
    </row>
    <row r="8" spans="1:5" ht="15.75" x14ac:dyDescent="0.25">
      <c r="A8" s="543"/>
      <c r="B8" s="544"/>
      <c r="C8" s="544"/>
      <c r="D8" s="545"/>
      <c r="E8" s="546" t="s">
        <v>973</v>
      </c>
    </row>
    <row r="9" spans="1:5" ht="18" customHeight="1" x14ac:dyDescent="0.2">
      <c r="A9" s="505" t="s">
        <v>982</v>
      </c>
      <c r="B9" s="547"/>
      <c r="C9" s="548"/>
      <c r="D9" s="226"/>
      <c r="E9" s="549">
        <f>+'Sch C-7'!E31</f>
        <v>0</v>
      </c>
    </row>
    <row r="10" spans="1:5" ht="25.5" x14ac:dyDescent="0.2">
      <c r="A10" s="550" t="s">
        <v>975</v>
      </c>
      <c r="B10" s="520"/>
      <c r="C10" s="520"/>
      <c r="D10" s="18" t="s">
        <v>976</v>
      </c>
      <c r="E10" s="526"/>
    </row>
    <row r="11" spans="1:5" ht="24" customHeight="1" x14ac:dyDescent="0.2">
      <c r="A11" s="1643"/>
      <c r="B11" s="1644"/>
      <c r="C11" s="1645"/>
      <c r="D11" s="551"/>
      <c r="E11" s="552"/>
    </row>
    <row r="12" spans="1:5" ht="24" customHeight="1" x14ac:dyDescent="0.2">
      <c r="A12" s="1643"/>
      <c r="B12" s="1644"/>
      <c r="C12" s="1645"/>
      <c r="D12" s="551"/>
      <c r="E12" s="552"/>
    </row>
    <row r="13" spans="1:5" ht="24" customHeight="1" x14ac:dyDescent="0.2">
      <c r="A13" s="1643"/>
      <c r="B13" s="1644"/>
      <c r="C13" s="1645"/>
      <c r="D13" s="551"/>
      <c r="E13" s="552"/>
    </row>
    <row r="14" spans="1:5" ht="24" customHeight="1" x14ac:dyDescent="0.2">
      <c r="A14" s="1643"/>
      <c r="B14" s="1644"/>
      <c r="C14" s="1645"/>
      <c r="D14" s="551"/>
      <c r="E14" s="552"/>
    </row>
    <row r="15" spans="1:5" ht="24" customHeight="1" x14ac:dyDescent="0.2">
      <c r="A15" s="1643"/>
      <c r="B15" s="1644"/>
      <c r="C15" s="1645"/>
      <c r="D15" s="551"/>
      <c r="E15" s="552"/>
    </row>
    <row r="16" spans="1:5" ht="24" customHeight="1" x14ac:dyDescent="0.2">
      <c r="A16" s="1643"/>
      <c r="B16" s="1644"/>
      <c r="C16" s="1645"/>
      <c r="D16" s="551"/>
      <c r="E16" s="552"/>
    </row>
    <row r="17" spans="1:5" ht="24" customHeight="1" x14ac:dyDescent="0.2">
      <c r="A17" s="1643"/>
      <c r="B17" s="1644"/>
      <c r="C17" s="1645"/>
      <c r="D17" s="551"/>
      <c r="E17" s="552"/>
    </row>
    <row r="18" spans="1:5" ht="24" customHeight="1" x14ac:dyDescent="0.2">
      <c r="A18" s="1643"/>
      <c r="B18" s="1644"/>
      <c r="C18" s="1645"/>
      <c r="D18" s="551"/>
      <c r="E18" s="552"/>
    </row>
    <row r="19" spans="1:5" ht="24" customHeight="1" x14ac:dyDescent="0.2">
      <c r="A19" s="1643"/>
      <c r="B19" s="1644"/>
      <c r="C19" s="1645"/>
      <c r="D19" s="551"/>
      <c r="E19" s="552"/>
    </row>
    <row r="20" spans="1:5" ht="24" customHeight="1" x14ac:dyDescent="0.2">
      <c r="A20" s="1643"/>
      <c r="B20" s="1644"/>
      <c r="C20" s="1645"/>
      <c r="D20" s="551"/>
      <c r="E20" s="552"/>
    </row>
    <row r="21" spans="1:5" ht="24" customHeight="1" x14ac:dyDescent="0.2">
      <c r="A21" s="1643"/>
      <c r="B21" s="1644"/>
      <c r="C21" s="1645"/>
      <c r="D21" s="551"/>
      <c r="E21" s="552"/>
    </row>
    <row r="22" spans="1:5" ht="24" customHeight="1" x14ac:dyDescent="0.2">
      <c r="A22" s="1643"/>
      <c r="B22" s="1644"/>
      <c r="C22" s="1645"/>
      <c r="D22" s="551"/>
      <c r="E22" s="552"/>
    </row>
    <row r="23" spans="1:5" ht="24" customHeight="1" x14ac:dyDescent="0.2">
      <c r="A23" s="1643"/>
      <c r="B23" s="1644"/>
      <c r="C23" s="1645"/>
      <c r="D23" s="551"/>
      <c r="E23" s="552"/>
    </row>
    <row r="24" spans="1:5" ht="24" customHeight="1" x14ac:dyDescent="0.2">
      <c r="A24" s="1643"/>
      <c r="B24" s="1644"/>
      <c r="C24" s="1645"/>
      <c r="D24" s="551"/>
      <c r="E24" s="552"/>
    </row>
    <row r="25" spans="1:5" ht="24" customHeight="1" x14ac:dyDescent="0.2">
      <c r="A25" s="1643"/>
      <c r="B25" s="1644"/>
      <c r="C25" s="1645"/>
      <c r="D25" s="551"/>
      <c r="E25" s="552"/>
    </row>
    <row r="26" spans="1:5" ht="24" customHeight="1" x14ac:dyDescent="0.2">
      <c r="A26" s="1643"/>
      <c r="B26" s="1644"/>
      <c r="C26" s="1645"/>
      <c r="D26" s="551"/>
      <c r="E26" s="552"/>
    </row>
    <row r="27" spans="1:5" ht="24" customHeight="1" x14ac:dyDescent="0.2">
      <c r="A27" s="1643"/>
      <c r="B27" s="1644"/>
      <c r="C27" s="1645"/>
      <c r="D27" s="551"/>
      <c r="E27" s="552"/>
    </row>
    <row r="28" spans="1:5" ht="24" customHeight="1" x14ac:dyDescent="0.2">
      <c r="A28" s="1643"/>
      <c r="B28" s="1644"/>
      <c r="C28" s="1645"/>
      <c r="D28" s="551"/>
      <c r="E28" s="552"/>
    </row>
    <row r="29" spans="1:5" ht="24" customHeight="1" x14ac:dyDescent="0.2">
      <c r="A29" s="1643"/>
      <c r="B29" s="1644"/>
      <c r="C29" s="1645"/>
      <c r="D29" s="551"/>
      <c r="E29" s="552"/>
    </row>
    <row r="30" spans="1:5" ht="24" customHeight="1" x14ac:dyDescent="0.2">
      <c r="A30" s="1643"/>
      <c r="B30" s="1644"/>
      <c r="C30" s="1645"/>
      <c r="D30" s="551"/>
      <c r="E30" s="552"/>
    </row>
    <row r="31" spans="1:5" ht="24" customHeight="1" x14ac:dyDescent="0.2">
      <c r="A31" s="1643"/>
      <c r="B31" s="1644"/>
      <c r="C31" s="1645"/>
      <c r="D31" s="551"/>
      <c r="E31" s="552"/>
    </row>
    <row r="32" spans="1:5" ht="24" customHeight="1" x14ac:dyDescent="0.2">
      <c r="A32" s="1643"/>
      <c r="B32" s="1644"/>
      <c r="C32" s="1645"/>
      <c r="D32" s="551"/>
      <c r="E32" s="552"/>
    </row>
    <row r="33" spans="1:5" ht="24" customHeight="1" x14ac:dyDescent="0.2">
      <c r="A33" s="1643"/>
      <c r="B33" s="1644"/>
      <c r="C33" s="1645"/>
      <c r="D33" s="551"/>
      <c r="E33" s="552"/>
    </row>
    <row r="34" spans="1:5" ht="15.75" thickBot="1" x14ac:dyDescent="0.25">
      <c r="A34" s="509"/>
      <c r="B34" s="87"/>
      <c r="C34" s="87"/>
      <c r="D34" s="509" t="s">
        <v>983</v>
      </c>
      <c r="E34" s="542">
        <f>SUM(E9:E33)</f>
        <v>0</v>
      </c>
    </row>
    <row r="35" spans="1:5" ht="15.75" thickTop="1" x14ac:dyDescent="0.2"/>
  </sheetData>
  <sheetProtection algorithmName="SHA-512" hashValue="n4WPNJxNOi5hA+7Y7JCKyns4xeSn6xoLorkfizknzYbBRK7+3eYZLVyGkdEIuZsJ0kHaC7S6j06KeqbuWMec/Q==" saltValue="KhxyiPmi2IhiHhrwcxQppA==" spinCount="100000" sheet="1" objects="1" scenarios="1"/>
  <mergeCells count="23">
    <mergeCell ref="A29:C29"/>
    <mergeCell ref="A30:C30"/>
    <mergeCell ref="A31:C31"/>
    <mergeCell ref="A32:C32"/>
    <mergeCell ref="A33:C33"/>
    <mergeCell ref="A28:C28"/>
    <mergeCell ref="A17:C17"/>
    <mergeCell ref="A18:C18"/>
    <mergeCell ref="A19:C19"/>
    <mergeCell ref="A20:C20"/>
    <mergeCell ref="A21:C21"/>
    <mergeCell ref="A22:C22"/>
    <mergeCell ref="A23:C23"/>
    <mergeCell ref="A24:C24"/>
    <mergeCell ref="A25:C25"/>
    <mergeCell ref="A26:C26"/>
    <mergeCell ref="A27:C27"/>
    <mergeCell ref="A16:C16"/>
    <mergeCell ref="A11:C11"/>
    <mergeCell ref="A12:C12"/>
    <mergeCell ref="A13:C13"/>
    <mergeCell ref="A14:C14"/>
    <mergeCell ref="A15:C15"/>
  </mergeCells>
  <printOptions horizontalCentered="1"/>
  <pageMargins left="0.5" right="0.5" top="1" bottom="0.75" header="0.5" footer="0.5"/>
  <pageSetup scale="8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8298-EE4A-462C-B653-FDA996EA7813}">
  <sheetPr>
    <pageSetUpPr fitToPage="1"/>
  </sheetPr>
  <dimension ref="A1:I85"/>
  <sheetViews>
    <sheetView topLeftCell="B1" zoomScaleNormal="100" workbookViewId="0"/>
  </sheetViews>
  <sheetFormatPr defaultColWidth="10" defaultRowHeight="15" x14ac:dyDescent="0.2"/>
  <cols>
    <col min="1" max="1" width="7.5" style="24" hidden="1" customWidth="1"/>
    <col min="2" max="2" width="41.125" style="24" customWidth="1"/>
    <col min="3" max="3" width="14.375" style="24" customWidth="1"/>
    <col min="4" max="9" width="14.375" style="27" customWidth="1"/>
    <col min="10" max="16384" width="10" style="24"/>
  </cols>
  <sheetData>
    <row r="1" spans="1:9" ht="15.75" x14ac:dyDescent="0.25">
      <c r="B1" s="51" t="s">
        <v>984</v>
      </c>
    </row>
    <row r="2" spans="1:9" ht="13.35" customHeight="1" x14ac:dyDescent="0.2">
      <c r="B2" s="5" t="s">
        <v>2</v>
      </c>
    </row>
    <row r="3" spans="1:9" ht="13.35" customHeight="1" x14ac:dyDescent="0.2">
      <c r="B3" s="5" t="s">
        <v>1893</v>
      </c>
      <c r="C3" s="132"/>
      <c r="D3" s="133" t="s">
        <v>3</v>
      </c>
      <c r="E3" s="161"/>
      <c r="F3" s="161"/>
      <c r="G3" s="162"/>
      <c r="H3" s="24"/>
      <c r="I3" s="24"/>
    </row>
    <row r="4" spans="1:9" ht="13.35" customHeight="1" x14ac:dyDescent="0.2">
      <c r="B4" s="54"/>
      <c r="C4" s="132"/>
      <c r="D4" s="394">
        <f>+'Sch A'!$A$6</f>
        <v>0</v>
      </c>
      <c r="E4" s="450"/>
      <c r="F4" s="450"/>
      <c r="G4" s="451"/>
      <c r="H4" s="24"/>
      <c r="I4" s="24"/>
    </row>
    <row r="5" spans="1:9" s="54" customFormat="1" ht="13.35" customHeight="1" x14ac:dyDescent="0.2">
      <c r="D5" s="138" t="s">
        <v>4</v>
      </c>
      <c r="G5" s="139"/>
    </row>
    <row r="6" spans="1:9" ht="13.35" customHeight="1" x14ac:dyDescent="0.25">
      <c r="B6" s="54"/>
      <c r="C6" s="452"/>
      <c r="D6" s="446" t="s">
        <v>5</v>
      </c>
      <c r="E6" s="401">
        <f>+'Sch A'!$F$12</f>
        <v>0</v>
      </c>
      <c r="F6" s="446" t="s">
        <v>6</v>
      </c>
      <c r="G6" s="401">
        <f>+'Sch A'!$H$12</f>
        <v>0</v>
      </c>
      <c r="H6" s="24"/>
      <c r="I6" s="24"/>
    </row>
    <row r="8" spans="1:9" x14ac:dyDescent="0.2">
      <c r="B8" s="3"/>
      <c r="C8" s="553" t="s">
        <v>985</v>
      </c>
      <c r="D8" s="553" t="s">
        <v>986</v>
      </c>
      <c r="E8" s="553" t="s">
        <v>987</v>
      </c>
      <c r="F8" s="553" t="s">
        <v>988</v>
      </c>
      <c r="G8" s="553"/>
    </row>
    <row r="9" spans="1:9" x14ac:dyDescent="0.2">
      <c r="B9" s="554"/>
      <c r="C9" s="555" t="s">
        <v>506</v>
      </c>
      <c r="D9" s="555" t="s">
        <v>506</v>
      </c>
      <c r="E9" s="555" t="s">
        <v>506</v>
      </c>
      <c r="F9" s="555" t="s">
        <v>506</v>
      </c>
      <c r="G9" s="555" t="s">
        <v>506</v>
      </c>
    </row>
    <row r="10" spans="1:9" x14ac:dyDescent="0.2">
      <c r="B10" s="298" t="s">
        <v>738</v>
      </c>
      <c r="C10" s="556"/>
      <c r="D10" s="557"/>
      <c r="E10" s="557"/>
      <c r="F10" s="557"/>
      <c r="G10" s="558"/>
    </row>
    <row r="11" spans="1:9" x14ac:dyDescent="0.2">
      <c r="B11" s="302" t="s">
        <v>739</v>
      </c>
      <c r="C11" s="559"/>
      <c r="D11" s="560"/>
      <c r="E11" s="560"/>
      <c r="F11" s="560"/>
      <c r="G11" s="561"/>
    </row>
    <row r="12" spans="1:9" x14ac:dyDescent="0.2">
      <c r="A12" s="24" t="s">
        <v>739</v>
      </c>
      <c r="B12" s="303" t="s">
        <v>740</v>
      </c>
      <c r="C12" s="233">
        <f>SUMIFS('Sch D-1'!$D$8:$D$224,'Sch D-1'!$E$8:$E$224,'Sch D'!A12,'Sch D-1'!$F$8:$F$224,'Sch D'!B12)</f>
        <v>0</v>
      </c>
      <c r="D12" s="233">
        <f>SUMIFS('Sch D-2'!$D$8:$D$81,'Sch D-2'!$E$8:$E$81,'Sch D'!A12,'Sch D-2'!$F$8:$F$81,'Sch D'!B12)</f>
        <v>0</v>
      </c>
      <c r="E12" s="233">
        <f>-'Sch Q-2'!F21</f>
        <v>0</v>
      </c>
      <c r="F12" s="233">
        <f>-'Sch R'!B15</f>
        <v>0</v>
      </c>
      <c r="G12" s="233">
        <f>SUM(C12:F12)</f>
        <v>0</v>
      </c>
    </row>
    <row r="13" spans="1:9" x14ac:dyDescent="0.2">
      <c r="A13" s="24" t="s">
        <v>739</v>
      </c>
      <c r="B13" s="303" t="s">
        <v>43</v>
      </c>
      <c r="C13" s="233">
        <f>SUMIFS('Sch D-1'!$D$8:$D$224,'Sch D-1'!$E$8:$E$224,'Sch D'!A13,'Sch D-1'!$F$8:$F$224,'Sch D'!B13)</f>
        <v>0</v>
      </c>
      <c r="D13" s="233">
        <f>SUMIFS('Sch D-2'!$D$8:$D$81,'Sch D-2'!$E$8:$E$81,'Sch D'!A13,'Sch D-2'!$F$8:$F$81,'Sch D'!B13)</f>
        <v>0</v>
      </c>
      <c r="E13" s="233">
        <f>-'Sch Q-2'!F22</f>
        <v>0</v>
      </c>
      <c r="F13" s="233">
        <f>-'Sch R'!B16</f>
        <v>0</v>
      </c>
      <c r="G13" s="233">
        <f>SUM(C13:F13)</f>
        <v>0</v>
      </c>
    </row>
    <row r="14" spans="1:9" x14ac:dyDescent="0.2">
      <c r="A14" s="24" t="s">
        <v>739</v>
      </c>
      <c r="B14" s="303" t="s">
        <v>741</v>
      </c>
      <c r="C14" s="233">
        <f>SUMIFS('Sch D-1'!$D$8:$D$224,'Sch D-1'!$E$8:$E$224,'Sch D'!A14,'Sch D-1'!$F$8:$F$224,'Sch D'!B14)</f>
        <v>0</v>
      </c>
      <c r="D14" s="233">
        <f>SUMIFS('Sch D-2'!$D$8:$D$81,'Sch D-2'!$E$8:$E$81,'Sch D'!A14,'Sch D-2'!$F$8:$F$81,'Sch D'!B14)</f>
        <v>0</v>
      </c>
      <c r="E14" s="233">
        <f>-'Sch Q-2'!F23</f>
        <v>0</v>
      </c>
      <c r="F14" s="233">
        <f>-'Sch R'!B17</f>
        <v>0</v>
      </c>
      <c r="G14" s="233">
        <f>SUM(C14:F14)</f>
        <v>0</v>
      </c>
    </row>
    <row r="15" spans="1:9" x14ac:dyDescent="0.2">
      <c r="B15" s="302" t="s">
        <v>742</v>
      </c>
      <c r="C15" s="562"/>
      <c r="D15" s="563"/>
      <c r="E15" s="563"/>
      <c r="F15" s="563"/>
      <c r="G15" s="564"/>
    </row>
    <row r="16" spans="1:9" x14ac:dyDescent="0.2">
      <c r="A16" s="24" t="s">
        <v>742</v>
      </c>
      <c r="B16" s="303" t="s">
        <v>740</v>
      </c>
      <c r="C16" s="233">
        <f>SUMIFS('Sch D-1'!$D$8:$D$224,'Sch D-1'!$E$8:$E$224,'Sch D'!A16,'Sch D-1'!$F$8:$F$224,'Sch D'!B16)</f>
        <v>0</v>
      </c>
      <c r="D16" s="233">
        <f>SUMIFS('Sch D-2'!$D$8:$D$81,'Sch D-2'!$E$8:$E$81,'Sch D'!A16,'Sch D-2'!$F$8:$F$81,'Sch D'!B16)</f>
        <v>0</v>
      </c>
      <c r="E16" s="233">
        <f>-'Sch Q-2'!F25</f>
        <v>0</v>
      </c>
      <c r="F16" s="233">
        <f>-'Sch R'!B19</f>
        <v>0</v>
      </c>
      <c r="G16" s="233">
        <f>SUM(C16:F16)</f>
        <v>0</v>
      </c>
    </row>
    <row r="17" spans="1:7" x14ac:dyDescent="0.2">
      <c r="A17" s="24" t="s">
        <v>742</v>
      </c>
      <c r="B17" s="303" t="s">
        <v>43</v>
      </c>
      <c r="C17" s="233">
        <f>SUMIFS('Sch D-1'!$D$8:$D$224,'Sch D-1'!$E$8:$E$224,'Sch D'!A17,'Sch D-1'!$F$8:$F$224,'Sch D'!B17)</f>
        <v>0</v>
      </c>
      <c r="D17" s="233">
        <f>SUMIFS('Sch D-2'!$D$8:$D$81,'Sch D-2'!$E$8:$E$81,'Sch D'!A17,'Sch D-2'!$F$8:$F$81,'Sch D'!B17)</f>
        <v>0</v>
      </c>
      <c r="E17" s="233">
        <f>-'Sch Q-2'!F26</f>
        <v>0</v>
      </c>
      <c r="F17" s="233">
        <f>-'Sch R'!B20</f>
        <v>0</v>
      </c>
      <c r="G17" s="233">
        <f>SUM(C17:F17)</f>
        <v>0</v>
      </c>
    </row>
    <row r="18" spans="1:7" x14ac:dyDescent="0.2">
      <c r="A18" s="24" t="s">
        <v>742</v>
      </c>
      <c r="B18" s="303" t="s">
        <v>743</v>
      </c>
      <c r="C18" s="233">
        <f>SUMIFS('Sch D-1'!$D$8:$D$224,'Sch D-1'!$E$8:$E$224,'Sch D'!A18,'Sch D-1'!$F$8:$F$224,'Sch D'!B18)</f>
        <v>0</v>
      </c>
      <c r="D18" s="233">
        <f>SUMIFS('Sch D-2'!$D$8:$D$81,'Sch D-2'!$E$8:$E$81,'Sch D'!A18,'Sch D-2'!$F$8:$F$81,'Sch D'!B18)</f>
        <v>0</v>
      </c>
      <c r="E18" s="233">
        <f>-'Sch Q-2'!F27</f>
        <v>0</v>
      </c>
      <c r="F18" s="233">
        <f>-'Sch R'!B21</f>
        <v>0</v>
      </c>
      <c r="G18" s="233">
        <f>SUM(C18:F18)</f>
        <v>0</v>
      </c>
    </row>
    <row r="19" spans="1:7" x14ac:dyDescent="0.2">
      <c r="A19" s="24" t="s">
        <v>742</v>
      </c>
      <c r="B19" s="303" t="s">
        <v>741</v>
      </c>
      <c r="C19" s="233">
        <f>SUMIFS('Sch D-1'!$D$8:$D$224,'Sch D-1'!$E$8:$E$224,'Sch D'!A19,'Sch D-1'!$F$8:$F$224,'Sch D'!B19)</f>
        <v>0</v>
      </c>
      <c r="D19" s="233">
        <f>SUMIFS('Sch D-2'!$D$8:$D$81,'Sch D-2'!$E$8:$E$81,'Sch D'!A19,'Sch D-2'!$F$8:$F$81,'Sch D'!B19)</f>
        <v>0</v>
      </c>
      <c r="E19" s="233">
        <f>-'Sch Q-2'!F28</f>
        <v>0</v>
      </c>
      <c r="F19" s="233">
        <f>-'Sch R'!B22</f>
        <v>0</v>
      </c>
      <c r="G19" s="233">
        <f>SUM(C19:F19)</f>
        <v>0</v>
      </c>
    </row>
    <row r="20" spans="1:7" x14ac:dyDescent="0.2">
      <c r="B20" s="302" t="s">
        <v>683</v>
      </c>
      <c r="C20" s="562"/>
      <c r="D20" s="563"/>
      <c r="E20" s="563"/>
      <c r="F20" s="563"/>
      <c r="G20" s="564"/>
    </row>
    <row r="21" spans="1:7" x14ac:dyDescent="0.2">
      <c r="A21" s="24" t="s">
        <v>683</v>
      </c>
      <c r="B21" s="303" t="s">
        <v>740</v>
      </c>
      <c r="C21" s="233">
        <f>SUMIFS('Sch D-1'!$D$8:$D$224,'Sch D-1'!$E$8:$E$224,'Sch D'!A21,'Sch D-1'!$F$8:$F$224,'Sch D'!B21)</f>
        <v>0</v>
      </c>
      <c r="D21" s="233">
        <f>SUMIFS('Sch D-2'!$D$8:$D$81,'Sch D-2'!$E$8:$E$81,'Sch D'!A21,'Sch D-2'!$F$8:$F$81,'Sch D'!B21)</f>
        <v>0</v>
      </c>
      <c r="E21" s="233">
        <f>-'Sch Q-2'!F30</f>
        <v>0</v>
      </c>
      <c r="F21" s="233">
        <f>-'Sch R'!B24</f>
        <v>0</v>
      </c>
      <c r="G21" s="233">
        <f>SUM(C21:F21)</f>
        <v>0</v>
      </c>
    </row>
    <row r="22" spans="1:7" x14ac:dyDescent="0.2">
      <c r="A22" s="24" t="s">
        <v>683</v>
      </c>
      <c r="B22" s="303" t="s">
        <v>43</v>
      </c>
      <c r="C22" s="233">
        <f>SUMIFS('Sch D-1'!$D$8:$D$224,'Sch D-1'!$E$8:$E$224,'Sch D'!A22,'Sch D-1'!$F$8:$F$224,'Sch D'!B22)</f>
        <v>0</v>
      </c>
      <c r="D22" s="233">
        <f>SUMIFS('Sch D-2'!$D$8:$D$81,'Sch D-2'!$E$8:$E$81,'Sch D'!A22,'Sch D-2'!$F$8:$F$81,'Sch D'!B22)</f>
        <v>0</v>
      </c>
      <c r="E22" s="233">
        <f>-'Sch Q-2'!F31</f>
        <v>0</v>
      </c>
      <c r="F22" s="233">
        <f>-'Sch R'!B25</f>
        <v>0</v>
      </c>
      <c r="G22" s="233">
        <f>SUM(C22:F22)</f>
        <v>0</v>
      </c>
    </row>
    <row r="23" spans="1:7" x14ac:dyDescent="0.2">
      <c r="A23" s="24" t="s">
        <v>683</v>
      </c>
      <c r="B23" s="303" t="s">
        <v>743</v>
      </c>
      <c r="C23" s="233">
        <f>SUMIFS('Sch D-1'!$D$8:$D$224,'Sch D-1'!$E$8:$E$224,'Sch D'!A23,'Sch D-1'!$F$8:$F$224,'Sch D'!B23)</f>
        <v>0</v>
      </c>
      <c r="D23" s="233">
        <f>SUMIFS('Sch D-2'!$D$8:$D$81,'Sch D-2'!$E$8:$E$81,'Sch D'!A23,'Sch D-2'!$F$8:$F$81,'Sch D'!B23)</f>
        <v>0</v>
      </c>
      <c r="E23" s="233">
        <f>-'Sch Q-2'!F32</f>
        <v>0</v>
      </c>
      <c r="F23" s="233">
        <f>-'Sch R'!B26</f>
        <v>0</v>
      </c>
      <c r="G23" s="233">
        <f>SUM(C23:F23)</f>
        <v>0</v>
      </c>
    </row>
    <row r="24" spans="1:7" x14ac:dyDescent="0.2">
      <c r="A24" s="24" t="s">
        <v>683</v>
      </c>
      <c r="B24" s="303" t="s">
        <v>741</v>
      </c>
      <c r="C24" s="233">
        <f>SUMIFS('Sch D-1'!$D$8:$D$224,'Sch D-1'!$E$8:$E$224,'Sch D'!A24,'Sch D-1'!$F$8:$F$224,'Sch D'!B24)</f>
        <v>0</v>
      </c>
      <c r="D24" s="233">
        <f>SUMIFS('Sch D-2'!$D$8:$D$81,'Sch D-2'!$E$8:$E$81,'Sch D'!A24,'Sch D-2'!$F$8:$F$81,'Sch D'!B24)</f>
        <v>0</v>
      </c>
      <c r="E24" s="233">
        <f>-'Sch Q-2'!F33</f>
        <v>0</v>
      </c>
      <c r="F24" s="233">
        <f>-'Sch R'!B27</f>
        <v>0</v>
      </c>
      <c r="G24" s="233">
        <f t="shared" ref="G24:G38" si="0">SUM(C24:F24)</f>
        <v>0</v>
      </c>
    </row>
    <row r="25" spans="1:7" x14ac:dyDescent="0.2">
      <c r="B25" s="298" t="s">
        <v>744</v>
      </c>
      <c r="C25" s="562"/>
      <c r="D25" s="563"/>
      <c r="E25" s="563"/>
      <c r="F25" s="563"/>
      <c r="G25" s="564"/>
    </row>
    <row r="26" spans="1:7" x14ac:dyDescent="0.2">
      <c r="A26" s="24" t="s">
        <v>745</v>
      </c>
      <c r="B26" s="302" t="s">
        <v>745</v>
      </c>
      <c r="C26" s="233">
        <f>SUMIFS('Sch D-1'!$D$8:$D$224,'Sch D-1'!$E$8:$E$224,'Sch D'!A26,'Sch D-1'!$F$8:$F$224,'Sch D'!B26)</f>
        <v>0</v>
      </c>
      <c r="D26" s="233">
        <f>SUMIFS('Sch D-2'!$D$8:$D$81,'Sch D-2'!$E$8:$E$81,'Sch D'!A26,'Sch D-2'!$F$8:$F$81,'Sch D'!B26)</f>
        <v>0</v>
      </c>
      <c r="E26" s="233">
        <f>-'Sch Q-2'!F35</f>
        <v>0</v>
      </c>
      <c r="F26" s="233">
        <f>-'Sch R'!B29</f>
        <v>0</v>
      </c>
      <c r="G26" s="233">
        <f t="shared" si="0"/>
        <v>0</v>
      </c>
    </row>
    <row r="27" spans="1:7" x14ac:dyDescent="0.2">
      <c r="B27" s="302" t="s">
        <v>746</v>
      </c>
      <c r="C27" s="562"/>
      <c r="D27" s="563"/>
      <c r="E27" s="563"/>
      <c r="F27" s="563"/>
      <c r="G27" s="564"/>
    </row>
    <row r="28" spans="1:7" x14ac:dyDescent="0.2">
      <c r="A28" s="24" t="s">
        <v>746</v>
      </c>
      <c r="B28" s="303" t="s">
        <v>740</v>
      </c>
      <c r="C28" s="233">
        <f>SUMIFS('Sch D-1'!$D$8:$D$224,'Sch D-1'!$E$8:$E$224,'Sch D'!A28,'Sch D-1'!$F$8:$F$224,'Sch D'!B28)</f>
        <v>0</v>
      </c>
      <c r="D28" s="233">
        <f>SUMIFS('Sch D-2'!$D$8:$D$81,'Sch D-2'!$E$8:$E$81,'Sch D'!A28,'Sch D-2'!$F$8:$F$81,'Sch D'!B28)</f>
        <v>0</v>
      </c>
      <c r="E28" s="233">
        <f>-'Sch Q-2'!F37</f>
        <v>0</v>
      </c>
      <c r="F28" s="233">
        <f>-'Sch R'!B31</f>
        <v>0</v>
      </c>
      <c r="G28" s="233">
        <f t="shared" si="0"/>
        <v>0</v>
      </c>
    </row>
    <row r="29" spans="1:7" x14ac:dyDescent="0.2">
      <c r="A29" s="24" t="s">
        <v>746</v>
      </c>
      <c r="B29" s="303" t="s">
        <v>43</v>
      </c>
      <c r="C29" s="233">
        <f>SUMIFS('Sch D-1'!$D$8:$D$224,'Sch D-1'!$E$8:$E$224,'Sch D'!A29,'Sch D-1'!$F$8:$F$224,'Sch D'!B29)</f>
        <v>0</v>
      </c>
      <c r="D29" s="233">
        <f>SUMIFS('Sch D-2'!$D$8:$D$81,'Sch D-2'!$E$8:$E$81,'Sch D'!A29,'Sch D-2'!$F$8:$F$81,'Sch D'!B29)</f>
        <v>0</v>
      </c>
      <c r="E29" s="233">
        <f>-'Sch Q-2'!F38</f>
        <v>0</v>
      </c>
      <c r="F29" s="233">
        <f>-'Sch R'!B32</f>
        <v>0</v>
      </c>
      <c r="G29" s="233">
        <f t="shared" si="0"/>
        <v>0</v>
      </c>
    </row>
    <row r="30" spans="1:7" x14ac:dyDescent="0.2">
      <c r="A30" s="24" t="s">
        <v>746</v>
      </c>
      <c r="B30" s="303" t="s">
        <v>741</v>
      </c>
      <c r="C30" s="233">
        <f>SUMIFS('Sch D-1'!$D$8:$D$224,'Sch D-1'!$E$8:$E$224,'Sch D'!A30,'Sch D-1'!$F$8:$F$224,'Sch D'!B30)</f>
        <v>0</v>
      </c>
      <c r="D30" s="233">
        <f>SUMIFS('Sch D-2'!$D$8:$D$81,'Sch D-2'!$E$8:$E$81,'Sch D'!A30,'Sch D-2'!$F$8:$F$81,'Sch D'!B30)</f>
        <v>0</v>
      </c>
      <c r="E30" s="233">
        <f>-'Sch Q-2'!F39</f>
        <v>0</v>
      </c>
      <c r="F30" s="233">
        <f>-'Sch R'!B33</f>
        <v>0</v>
      </c>
      <c r="G30" s="233">
        <f t="shared" si="0"/>
        <v>0</v>
      </c>
    </row>
    <row r="31" spans="1:7" x14ac:dyDescent="0.2">
      <c r="B31" s="302" t="s">
        <v>747</v>
      </c>
      <c r="C31" s="562"/>
      <c r="D31" s="563"/>
      <c r="E31" s="563"/>
      <c r="F31" s="563"/>
      <c r="G31" s="564"/>
    </row>
    <row r="32" spans="1:7" x14ac:dyDescent="0.2">
      <c r="A32" s="24" t="s">
        <v>747</v>
      </c>
      <c r="B32" s="303" t="s">
        <v>740</v>
      </c>
      <c r="C32" s="233">
        <f>SUMIFS('Sch D-1'!$D$8:$D$224,'Sch D-1'!$E$8:$E$224,'Sch D'!A32,'Sch D-1'!$F$8:$F$224,'Sch D'!B32)</f>
        <v>0</v>
      </c>
      <c r="D32" s="233">
        <f>SUMIFS('Sch D-2'!$D$8:$D$81,'Sch D-2'!$E$8:$E$81,'Sch D'!A32,'Sch D-2'!$F$8:$F$81,'Sch D'!B32)</f>
        <v>0</v>
      </c>
      <c r="E32" s="233">
        <f>-'Sch Q-2'!F41</f>
        <v>0</v>
      </c>
      <c r="F32" s="233">
        <f>-'Sch R'!B35</f>
        <v>0</v>
      </c>
      <c r="G32" s="233">
        <f t="shared" si="0"/>
        <v>0</v>
      </c>
    </row>
    <row r="33" spans="1:7" x14ac:dyDescent="0.2">
      <c r="A33" s="24" t="s">
        <v>747</v>
      </c>
      <c r="B33" s="303" t="s">
        <v>43</v>
      </c>
      <c r="C33" s="233">
        <f>SUMIFS('Sch D-1'!$D$8:$D$224,'Sch D-1'!$E$8:$E$224,'Sch D'!A33,'Sch D-1'!$F$8:$F$224,'Sch D'!B33)</f>
        <v>0</v>
      </c>
      <c r="D33" s="233">
        <f>SUMIFS('Sch D-2'!$D$8:$D$81,'Sch D-2'!$E$8:$E$81,'Sch D'!A33,'Sch D-2'!$F$8:$F$81,'Sch D'!B33)</f>
        <v>0</v>
      </c>
      <c r="E33" s="233">
        <f>-'Sch Q-2'!F42</f>
        <v>0</v>
      </c>
      <c r="F33" s="233">
        <f>-'Sch R'!B36</f>
        <v>0</v>
      </c>
      <c r="G33" s="233">
        <f t="shared" si="0"/>
        <v>0</v>
      </c>
    </row>
    <row r="34" spans="1:7" x14ac:dyDescent="0.2">
      <c r="A34" s="24" t="s">
        <v>747</v>
      </c>
      <c r="B34" s="303" t="s">
        <v>741</v>
      </c>
      <c r="C34" s="233">
        <f>SUMIFS('Sch D-1'!$D$8:$D$224,'Sch D-1'!$E$8:$E$224,'Sch D'!A34,'Sch D-1'!$F$8:$F$224,'Sch D'!B34)</f>
        <v>0</v>
      </c>
      <c r="D34" s="233">
        <f>SUMIFS('Sch D-2'!$D$8:$D$81,'Sch D-2'!$E$8:$E$81,'Sch D'!A34,'Sch D-2'!$F$8:$F$81,'Sch D'!B34)</f>
        <v>0</v>
      </c>
      <c r="E34" s="233">
        <f>-'Sch Q-2'!F43</f>
        <v>0</v>
      </c>
      <c r="F34" s="233">
        <f>-'Sch R'!B37</f>
        <v>0</v>
      </c>
      <c r="G34" s="233">
        <f t="shared" si="0"/>
        <v>0</v>
      </c>
    </row>
    <row r="35" spans="1:7" x14ac:dyDescent="0.2">
      <c r="B35" s="302" t="s">
        <v>748</v>
      </c>
      <c r="C35" s="562"/>
      <c r="D35" s="563"/>
      <c r="E35" s="563"/>
      <c r="F35" s="563"/>
      <c r="G35" s="564"/>
    </row>
    <row r="36" spans="1:7" x14ac:dyDescent="0.2">
      <c r="A36" s="24" t="s">
        <v>748</v>
      </c>
      <c r="B36" s="303" t="s">
        <v>740</v>
      </c>
      <c r="C36" s="233">
        <f>SUMIFS('Sch D-1'!$D$8:$D$224,'Sch D-1'!$E$8:$E$224,'Sch D'!A36,'Sch D-1'!$F$8:$F$224,'Sch D'!B36)</f>
        <v>0</v>
      </c>
      <c r="D36" s="233">
        <f>SUMIFS('Sch D-2'!$D$8:$D$81,'Sch D-2'!$E$8:$E$81,'Sch D'!A36,'Sch D-2'!$F$8:$F$81,'Sch D'!B36)</f>
        <v>0</v>
      </c>
      <c r="E36" s="233">
        <f>-'Sch Q-2'!F45</f>
        <v>0</v>
      </c>
      <c r="F36" s="233">
        <f>-'Sch R'!B39</f>
        <v>0</v>
      </c>
      <c r="G36" s="233">
        <f t="shared" si="0"/>
        <v>0</v>
      </c>
    </row>
    <row r="37" spans="1:7" x14ac:dyDescent="0.2">
      <c r="A37" s="24" t="s">
        <v>748</v>
      </c>
      <c r="B37" s="303" t="s">
        <v>43</v>
      </c>
      <c r="C37" s="233">
        <f>SUMIFS('Sch D-1'!$D$8:$D$224,'Sch D-1'!$E$8:$E$224,'Sch D'!A37,'Sch D-1'!$F$8:$F$224,'Sch D'!B37)</f>
        <v>0</v>
      </c>
      <c r="D37" s="233">
        <f>SUMIFS('Sch D-2'!$D$8:$D$81,'Sch D-2'!$E$8:$E$81,'Sch D'!A37,'Sch D-2'!$F$8:$F$81,'Sch D'!B37)</f>
        <v>0</v>
      </c>
      <c r="E37" s="233">
        <f>-'Sch Q-2'!F46</f>
        <v>0</v>
      </c>
      <c r="F37" s="233">
        <f>-'Sch R'!B40</f>
        <v>0</v>
      </c>
      <c r="G37" s="233">
        <f t="shared" si="0"/>
        <v>0</v>
      </c>
    </row>
    <row r="38" spans="1:7" x14ac:dyDescent="0.2">
      <c r="A38" s="24" t="s">
        <v>748</v>
      </c>
      <c r="B38" s="303" t="s">
        <v>741</v>
      </c>
      <c r="C38" s="233">
        <f>SUMIFS('Sch D-1'!$D$8:$D$224,'Sch D-1'!$E$8:$E$224,'Sch D'!A38,'Sch D-1'!$F$8:$F$224,'Sch D'!B38)</f>
        <v>0</v>
      </c>
      <c r="D38" s="233">
        <f>SUMIFS('Sch D-2'!$D$8:$D$81,'Sch D-2'!$E$8:$E$81,'Sch D'!A38,'Sch D-2'!$F$8:$F$81,'Sch D'!B38)</f>
        <v>0</v>
      </c>
      <c r="E38" s="233">
        <f>-'Sch Q-2'!F47</f>
        <v>0</v>
      </c>
      <c r="F38" s="233">
        <f>-'Sch R'!B41</f>
        <v>0</v>
      </c>
      <c r="G38" s="233">
        <f t="shared" si="0"/>
        <v>0</v>
      </c>
    </row>
    <row r="39" spans="1:7" x14ac:dyDescent="0.2">
      <c r="B39" s="298" t="s">
        <v>749</v>
      </c>
      <c r="C39" s="565"/>
      <c r="D39" s="566"/>
      <c r="E39" s="566"/>
      <c r="F39" s="566"/>
      <c r="G39" s="567"/>
    </row>
    <row r="40" spans="1:7" x14ac:dyDescent="0.2">
      <c r="B40" s="302" t="s">
        <v>750</v>
      </c>
      <c r="C40" s="559"/>
      <c r="D40" s="560"/>
      <c r="E40" s="560"/>
      <c r="F40" s="560"/>
      <c r="G40" s="561"/>
    </row>
    <row r="41" spans="1:7" x14ac:dyDescent="0.2">
      <c r="A41" s="24" t="s">
        <v>750</v>
      </c>
      <c r="B41" s="303" t="s">
        <v>740</v>
      </c>
      <c r="C41" s="233">
        <f>SUMIFS('Sch D-1'!$D$8:$D$224,'Sch D-1'!$E$8:$E$224,'Sch D'!A41,'Sch D-1'!$F$8:$F$224,'Sch D'!B41)</f>
        <v>0</v>
      </c>
      <c r="D41" s="233">
        <f>SUMIFS('Sch D-2'!$D$8:$D$81,'Sch D-2'!$E$8:$E$81,'Sch D'!A41,'Sch D-2'!$F$8:$F$81,'Sch D'!B41)</f>
        <v>0</v>
      </c>
      <c r="E41" s="233">
        <f>-'Sch Q-2'!F50</f>
        <v>0</v>
      </c>
      <c r="F41" s="233">
        <f>-'Sch R'!B44</f>
        <v>0</v>
      </c>
      <c r="G41" s="233">
        <f t="shared" ref="G41:G44" si="1">SUM(C41:F41)</f>
        <v>0</v>
      </c>
    </row>
    <row r="42" spans="1:7" x14ac:dyDescent="0.2">
      <c r="A42" s="24" t="s">
        <v>750</v>
      </c>
      <c r="B42" s="303" t="s">
        <v>43</v>
      </c>
      <c r="C42" s="233">
        <f>SUMIFS('Sch D-1'!$D$8:$D$224,'Sch D-1'!$E$8:$E$224,'Sch D'!A42,'Sch D-1'!$F$8:$F$224,'Sch D'!B42)</f>
        <v>0</v>
      </c>
      <c r="D42" s="233">
        <f>SUMIFS('Sch D-2'!$D$8:$D$81,'Sch D-2'!$E$8:$E$81,'Sch D'!A42,'Sch D-2'!$F$8:$F$81,'Sch D'!B42)</f>
        <v>0</v>
      </c>
      <c r="E42" s="233">
        <f>-'Sch Q-2'!F51</f>
        <v>0</v>
      </c>
      <c r="F42" s="233">
        <f>-'Sch R'!B45</f>
        <v>0</v>
      </c>
      <c r="G42" s="233">
        <f t="shared" si="1"/>
        <v>0</v>
      </c>
    </row>
    <row r="43" spans="1:7" x14ac:dyDescent="0.2">
      <c r="A43" s="24" t="s">
        <v>750</v>
      </c>
      <c r="B43" s="303" t="s">
        <v>751</v>
      </c>
      <c r="C43" s="233">
        <f>SUMIFS('Sch D-1'!$D$8:$D$224,'Sch D-1'!$E$8:$E$224,'Sch D'!A43,'Sch D-1'!$F$8:$F$224,'Sch D'!B43)</f>
        <v>0</v>
      </c>
      <c r="D43" s="233">
        <f>SUMIFS('Sch D-2'!$D$8:$D$81,'Sch D-2'!$E$8:$E$81,'Sch D'!A43,'Sch D-2'!$F$8:$F$81,'Sch D'!B43)</f>
        <v>0</v>
      </c>
      <c r="E43" s="233">
        <f>-'Sch Q-2'!F52</f>
        <v>0</v>
      </c>
      <c r="F43" s="233">
        <f>-'Sch R'!B46</f>
        <v>0</v>
      </c>
      <c r="G43" s="233">
        <f t="shared" si="1"/>
        <v>0</v>
      </c>
    </row>
    <row r="44" spans="1:7" x14ac:dyDescent="0.2">
      <c r="A44" s="24" t="s">
        <v>750</v>
      </c>
      <c r="B44" s="303" t="s">
        <v>741</v>
      </c>
      <c r="C44" s="233">
        <f>SUMIFS('Sch D-1'!$D$8:$D$224,'Sch D-1'!$E$8:$E$224,'Sch D'!A44,'Sch D-1'!$F$8:$F$224,'Sch D'!B44)</f>
        <v>0</v>
      </c>
      <c r="D44" s="233">
        <f>SUMIFS('Sch D-2'!$D$8:$D$81,'Sch D-2'!$E$8:$E$81,'Sch D'!A44,'Sch D-2'!$F$8:$F$81,'Sch D'!B44)</f>
        <v>0</v>
      </c>
      <c r="E44" s="233">
        <f>-'Sch Q-2'!F53</f>
        <v>0</v>
      </c>
      <c r="F44" s="233">
        <f>-'Sch R'!B47</f>
        <v>0</v>
      </c>
      <c r="G44" s="233">
        <f t="shared" si="1"/>
        <v>0</v>
      </c>
    </row>
    <row r="45" spans="1:7" x14ac:dyDescent="0.2">
      <c r="B45" s="302" t="s">
        <v>752</v>
      </c>
      <c r="C45" s="562"/>
      <c r="D45" s="563"/>
      <c r="E45" s="563"/>
      <c r="F45" s="563"/>
      <c r="G45" s="564"/>
    </row>
    <row r="46" spans="1:7" x14ac:dyDescent="0.2">
      <c r="A46" s="24" t="s">
        <v>752</v>
      </c>
      <c r="B46" s="303" t="s">
        <v>740</v>
      </c>
      <c r="C46" s="233">
        <f>SUMIFS('Sch D-1'!$D$8:$D$224,'Sch D-1'!$E$8:$E$224,'Sch D'!A46,'Sch D-1'!$F$8:$F$224,'Sch D'!B46)</f>
        <v>0</v>
      </c>
      <c r="D46" s="233">
        <f>SUMIFS('Sch D-2'!$D$8:$D$81,'Sch D-2'!$E$8:$E$81,'Sch D'!A46,'Sch D-2'!$F$8:$F$81,'Sch D'!B46)</f>
        <v>0</v>
      </c>
      <c r="E46" s="233">
        <f>-'Sch Q-2'!F55</f>
        <v>0</v>
      </c>
      <c r="F46" s="233">
        <f>-'Sch R'!B49</f>
        <v>0</v>
      </c>
      <c r="G46" s="233">
        <f t="shared" ref="G46:G48" si="2">SUM(C46:F46)</f>
        <v>0</v>
      </c>
    </row>
    <row r="47" spans="1:7" x14ac:dyDescent="0.2">
      <c r="A47" s="24" t="s">
        <v>752</v>
      </c>
      <c r="B47" s="303" t="s">
        <v>43</v>
      </c>
      <c r="C47" s="233">
        <f>SUMIFS('Sch D-1'!$D$8:$D$224,'Sch D-1'!$E$8:$E$224,'Sch D'!A47,'Sch D-1'!$F$8:$F$224,'Sch D'!B47)</f>
        <v>0</v>
      </c>
      <c r="D47" s="233">
        <f>SUMIFS('Sch D-2'!$D$8:$D$81,'Sch D-2'!$E$8:$E$81,'Sch D'!A47,'Sch D-2'!$F$8:$F$81,'Sch D'!B47)</f>
        <v>0</v>
      </c>
      <c r="E47" s="233">
        <f>-'Sch Q-2'!F56</f>
        <v>0</v>
      </c>
      <c r="F47" s="233">
        <f>-'Sch R'!B50</f>
        <v>0</v>
      </c>
      <c r="G47" s="233">
        <f t="shared" si="2"/>
        <v>0</v>
      </c>
    </row>
    <row r="48" spans="1:7" x14ac:dyDescent="0.2">
      <c r="A48" s="24" t="s">
        <v>752</v>
      </c>
      <c r="B48" s="303" t="s">
        <v>741</v>
      </c>
      <c r="C48" s="233">
        <f>SUMIFS('Sch D-1'!$D$8:$D$224,'Sch D-1'!$E$8:$E$224,'Sch D'!A48,'Sch D-1'!$F$8:$F$224,'Sch D'!B48)</f>
        <v>0</v>
      </c>
      <c r="D48" s="233">
        <f>SUMIFS('Sch D-2'!$D$8:$D$81,'Sch D-2'!$E$8:$E$81,'Sch D'!A48,'Sch D-2'!$F$8:$F$81,'Sch D'!B48)</f>
        <v>0</v>
      </c>
      <c r="E48" s="233">
        <f>-'Sch Q-2'!F57</f>
        <v>0</v>
      </c>
      <c r="F48" s="233">
        <f>-'Sch R'!B51</f>
        <v>0</v>
      </c>
      <c r="G48" s="233">
        <f t="shared" si="2"/>
        <v>0</v>
      </c>
    </row>
    <row r="49" spans="1:7" x14ac:dyDescent="0.2">
      <c r="B49" s="302" t="s">
        <v>753</v>
      </c>
      <c r="C49" s="562"/>
      <c r="D49" s="563"/>
      <c r="E49" s="563"/>
      <c r="F49" s="563"/>
      <c r="G49" s="564"/>
    </row>
    <row r="50" spans="1:7" x14ac:dyDescent="0.2">
      <c r="A50" s="24" t="s">
        <v>753</v>
      </c>
      <c r="B50" s="303" t="s">
        <v>741</v>
      </c>
      <c r="C50" s="233">
        <f>SUMIFS('Sch D-1'!$D$8:$D$224,'Sch D-1'!$E$8:$E$224,'Sch D'!A50,'Sch D-1'!$F$8:$F$224,'Sch D'!B50)</f>
        <v>0</v>
      </c>
      <c r="D50" s="233">
        <f>SUMIFS('Sch D-2'!$D$8:$D$81,'Sch D-2'!$E$8:$E$81,'Sch D'!A50,'Sch D-2'!$F$8:$F$81,'Sch D'!B50)</f>
        <v>0</v>
      </c>
      <c r="E50" s="233">
        <f>-'Sch Q-2'!F59</f>
        <v>0</v>
      </c>
      <c r="F50" s="233">
        <f>-'Sch R'!B53</f>
        <v>0</v>
      </c>
      <c r="G50" s="233">
        <f t="shared" ref="G50" si="3">SUM(C50:F50)</f>
        <v>0</v>
      </c>
    </row>
    <row r="51" spans="1:7" x14ac:dyDescent="0.2">
      <c r="B51" s="302" t="s">
        <v>754</v>
      </c>
      <c r="C51" s="562"/>
      <c r="D51" s="563"/>
      <c r="E51" s="563"/>
      <c r="F51" s="563"/>
      <c r="G51" s="564"/>
    </row>
    <row r="52" spans="1:7" x14ac:dyDescent="0.2">
      <c r="A52" s="24" t="s">
        <v>754</v>
      </c>
      <c r="B52" s="303" t="s">
        <v>740</v>
      </c>
      <c r="C52" s="233">
        <f>SUMIFS('Sch D-1'!$D$8:$D$224,'Sch D-1'!$E$8:$E$224,'Sch D'!A52,'Sch D-1'!$F$8:$F$224,'Sch D'!B52)</f>
        <v>0</v>
      </c>
      <c r="D52" s="233">
        <f>SUMIFS('Sch D-2'!$D$8:$D$81,'Sch D-2'!$E$8:$E$81,'Sch D'!A52,'Sch D-2'!$F$8:$F$81,'Sch D'!B52)</f>
        <v>0</v>
      </c>
      <c r="E52" s="233">
        <f>-'Sch Q-2'!F61</f>
        <v>0</v>
      </c>
      <c r="F52" s="233">
        <f>-'Sch R'!B55</f>
        <v>0</v>
      </c>
      <c r="G52" s="233">
        <f t="shared" ref="G52:G55" si="4">SUM(C52:F52)</f>
        <v>0</v>
      </c>
    </row>
    <row r="53" spans="1:7" x14ac:dyDescent="0.2">
      <c r="A53" s="24" t="s">
        <v>754</v>
      </c>
      <c r="B53" s="303" t="s">
        <v>43</v>
      </c>
      <c r="C53" s="233">
        <f>SUMIFS('Sch D-1'!$D$8:$D$224,'Sch D-1'!$E$8:$E$224,'Sch D'!A53,'Sch D-1'!$F$8:$F$224,'Sch D'!B53)</f>
        <v>0</v>
      </c>
      <c r="D53" s="233">
        <f>SUMIFS('Sch D-2'!$D$8:$D$81,'Sch D-2'!$E$8:$E$81,'Sch D'!A53,'Sch D-2'!$F$8:$F$81,'Sch D'!B53)</f>
        <v>0</v>
      </c>
      <c r="E53" s="233">
        <f>-'Sch Q-2'!F62</f>
        <v>0</v>
      </c>
      <c r="F53" s="233">
        <f>-'Sch R'!B56</f>
        <v>0</v>
      </c>
      <c r="G53" s="233">
        <f t="shared" si="4"/>
        <v>0</v>
      </c>
    </row>
    <row r="54" spans="1:7" x14ac:dyDescent="0.2">
      <c r="A54" s="24" t="s">
        <v>754</v>
      </c>
      <c r="B54" s="303" t="s">
        <v>755</v>
      </c>
      <c r="C54" s="233">
        <f>SUMIFS('Sch D-1'!$D$8:$D$224,'Sch D-1'!$E$8:$E$224,'Sch D'!A54,'Sch D-1'!$F$8:$F$224,'Sch D'!B54)</f>
        <v>0</v>
      </c>
      <c r="D54" s="233">
        <f>SUMIFS('Sch D-2'!$D$8:$D$81,'Sch D-2'!$E$8:$E$81,'Sch D'!A54,'Sch D-2'!$F$8:$F$81,'Sch D'!B54)</f>
        <v>0</v>
      </c>
      <c r="E54" s="233">
        <f>-'Sch Q-2'!F63</f>
        <v>0</v>
      </c>
      <c r="F54" s="233">
        <f>-'Sch R'!B57</f>
        <v>0</v>
      </c>
      <c r="G54" s="233">
        <f t="shared" si="4"/>
        <v>0</v>
      </c>
    </row>
    <row r="55" spans="1:7" x14ac:dyDescent="0.2">
      <c r="A55" s="24" t="s">
        <v>754</v>
      </c>
      <c r="B55" s="303" t="s">
        <v>741</v>
      </c>
      <c r="C55" s="233">
        <f>SUMIFS('Sch D-1'!$D$8:$D$224,'Sch D-1'!$E$8:$E$224,'Sch D'!A55,'Sch D-1'!$F$8:$F$224,'Sch D'!B55)</f>
        <v>0</v>
      </c>
      <c r="D55" s="233">
        <f>SUMIFS('Sch D-2'!$D$8:$D$81,'Sch D-2'!$E$8:$E$81,'Sch D'!A55,'Sch D-2'!$F$8:$F$81,'Sch D'!B55)</f>
        <v>0</v>
      </c>
      <c r="E55" s="233">
        <f>-'Sch Q-2'!F64</f>
        <v>0</v>
      </c>
      <c r="F55" s="233">
        <f>-'Sch R'!B58</f>
        <v>0</v>
      </c>
      <c r="G55" s="233">
        <f t="shared" si="4"/>
        <v>0</v>
      </c>
    </row>
    <row r="56" spans="1:7" x14ac:dyDescent="0.2">
      <c r="B56" s="302" t="s">
        <v>756</v>
      </c>
      <c r="C56" s="562"/>
      <c r="D56" s="563"/>
      <c r="E56" s="563"/>
      <c r="F56" s="563"/>
      <c r="G56" s="564"/>
    </row>
    <row r="57" spans="1:7" x14ac:dyDescent="0.2">
      <c r="A57" s="24" t="s">
        <v>756</v>
      </c>
      <c r="B57" s="303" t="s">
        <v>740</v>
      </c>
      <c r="C57" s="233">
        <f>SUMIFS('Sch D-1'!$D$8:$D$224,'Sch D-1'!$E$8:$E$224,'Sch D'!A57,'Sch D-1'!$F$8:$F$224,'Sch D'!B57)</f>
        <v>0</v>
      </c>
      <c r="D57" s="233">
        <f>SUMIFS('Sch D-2'!$D$8:$D$81,'Sch D-2'!$E$8:$E$81,'Sch D'!A57,'Sch D-2'!$F$8:$F$81,'Sch D'!B57)</f>
        <v>0</v>
      </c>
      <c r="E57" s="233">
        <f>-'Sch Q-2'!F66</f>
        <v>0</v>
      </c>
      <c r="F57" s="233">
        <f>-'Sch R'!B60</f>
        <v>0</v>
      </c>
      <c r="G57" s="233">
        <f t="shared" ref="G57:G59" si="5">SUM(C57:F57)</f>
        <v>0</v>
      </c>
    </row>
    <row r="58" spans="1:7" x14ac:dyDescent="0.2">
      <c r="A58" s="24" t="s">
        <v>756</v>
      </c>
      <c r="B58" s="303" t="s">
        <v>43</v>
      </c>
      <c r="C58" s="233">
        <f>SUMIFS('Sch D-1'!$D$8:$D$224,'Sch D-1'!$E$8:$E$224,'Sch D'!A58,'Sch D-1'!$F$8:$F$224,'Sch D'!B58)</f>
        <v>0</v>
      </c>
      <c r="D58" s="233">
        <f>SUMIFS('Sch D-2'!$D$8:$D$81,'Sch D-2'!$E$8:$E$81,'Sch D'!A58,'Sch D-2'!$F$8:$F$81,'Sch D'!B58)</f>
        <v>0</v>
      </c>
      <c r="E58" s="233">
        <f>-'Sch Q-2'!F67</f>
        <v>0</v>
      </c>
      <c r="F58" s="233">
        <f>-'Sch R'!B61</f>
        <v>0</v>
      </c>
      <c r="G58" s="233">
        <f t="shared" si="5"/>
        <v>0</v>
      </c>
    </row>
    <row r="59" spans="1:7" x14ac:dyDescent="0.2">
      <c r="A59" s="24" t="s">
        <v>756</v>
      </c>
      <c r="B59" s="303" t="s">
        <v>741</v>
      </c>
      <c r="C59" s="233">
        <f>SUMIFS('Sch D-1'!$D$8:$D$224,'Sch D-1'!$E$8:$E$224,'Sch D'!A59,'Sch D-1'!$F$8:$F$224,'Sch D'!B59)</f>
        <v>0</v>
      </c>
      <c r="D59" s="233">
        <f>SUMIFS('Sch D-2'!$D$8:$D$81,'Sch D-2'!$E$8:$E$81,'Sch D'!A59,'Sch D-2'!$F$8:$F$81,'Sch D'!B59)</f>
        <v>0</v>
      </c>
      <c r="E59" s="233">
        <f>-'Sch Q-2'!F68</f>
        <v>0</v>
      </c>
      <c r="F59" s="233">
        <f>-'Sch R'!B62</f>
        <v>0</v>
      </c>
      <c r="G59" s="233">
        <f t="shared" si="5"/>
        <v>0</v>
      </c>
    </row>
    <row r="60" spans="1:7" x14ac:dyDescent="0.2">
      <c r="B60" s="302" t="s">
        <v>757</v>
      </c>
      <c r="C60" s="562"/>
      <c r="D60" s="563"/>
      <c r="E60" s="563"/>
      <c r="F60" s="563"/>
      <c r="G60" s="564"/>
    </row>
    <row r="61" spans="1:7" x14ac:dyDescent="0.2">
      <c r="A61" s="24" t="s">
        <v>757</v>
      </c>
      <c r="B61" s="303" t="s">
        <v>740</v>
      </c>
      <c r="C61" s="233">
        <f>SUMIFS('Sch D-1'!$D$8:$D$224,'Sch D-1'!$E$8:$E$224,'Sch D'!A61,'Sch D-1'!$F$8:$F$224,'Sch D'!B61)</f>
        <v>0</v>
      </c>
      <c r="D61" s="233">
        <f>SUMIFS('Sch D-2'!$D$8:$D$81,'Sch D-2'!$E$8:$E$81,'Sch D'!A61,'Sch D-2'!$F$8:$F$81,'Sch D'!B61)</f>
        <v>0</v>
      </c>
      <c r="E61" s="233">
        <f>-'Sch Q-2'!F70</f>
        <v>0</v>
      </c>
      <c r="F61" s="233">
        <f>-'Sch R'!B64</f>
        <v>0</v>
      </c>
      <c r="G61" s="233">
        <f t="shared" ref="G61:G63" si="6">SUM(C61:F61)</f>
        <v>0</v>
      </c>
    </row>
    <row r="62" spans="1:7" x14ac:dyDescent="0.2">
      <c r="A62" s="24" t="s">
        <v>757</v>
      </c>
      <c r="B62" s="303" t="s">
        <v>43</v>
      </c>
      <c r="C62" s="233">
        <f>SUMIFS('Sch D-1'!$D$8:$D$224,'Sch D-1'!$E$8:$E$224,'Sch D'!A62,'Sch D-1'!$F$8:$F$224,'Sch D'!B62)</f>
        <v>0</v>
      </c>
      <c r="D62" s="233">
        <f>SUMIFS('Sch D-2'!$D$8:$D$81,'Sch D-2'!$E$8:$E$81,'Sch D'!A62,'Sch D-2'!$F$8:$F$81,'Sch D'!B62)</f>
        <v>0</v>
      </c>
      <c r="E62" s="233">
        <f>-'Sch Q-2'!F71</f>
        <v>0</v>
      </c>
      <c r="F62" s="233">
        <f>-'Sch R'!B65</f>
        <v>0</v>
      </c>
      <c r="G62" s="233">
        <f t="shared" si="6"/>
        <v>0</v>
      </c>
    </row>
    <row r="63" spans="1:7" x14ac:dyDescent="0.2">
      <c r="A63" s="24" t="s">
        <v>757</v>
      </c>
      <c r="B63" s="303" t="s">
        <v>741</v>
      </c>
      <c r="C63" s="233">
        <f>SUMIFS('Sch D-1'!$D$8:$D$224,'Sch D-1'!$E$8:$E$224,'Sch D'!A63,'Sch D-1'!$F$8:$F$224,'Sch D'!B63)</f>
        <v>0</v>
      </c>
      <c r="D63" s="233">
        <f>SUMIFS('Sch D-2'!$D$8:$D$81,'Sch D-2'!$E$8:$E$81,'Sch D'!A63,'Sch D-2'!$F$8:$F$81,'Sch D'!B63)</f>
        <v>0</v>
      </c>
      <c r="E63" s="233">
        <f>-'Sch Q-2'!F72</f>
        <v>0</v>
      </c>
      <c r="F63" s="233">
        <f>-'Sch R'!B66</f>
        <v>0</v>
      </c>
      <c r="G63" s="233">
        <f t="shared" si="6"/>
        <v>0</v>
      </c>
    </row>
    <row r="64" spans="1:7" x14ac:dyDescent="0.2">
      <c r="B64" s="302" t="s">
        <v>758</v>
      </c>
      <c r="C64" s="562"/>
      <c r="D64" s="563"/>
      <c r="E64" s="563"/>
      <c r="F64" s="563"/>
      <c r="G64" s="564"/>
    </row>
    <row r="65" spans="1:7" x14ac:dyDescent="0.2">
      <c r="A65" s="24" t="s">
        <v>758</v>
      </c>
      <c r="B65" s="303" t="s">
        <v>740</v>
      </c>
      <c r="C65" s="233">
        <f>SUMIFS('Sch D-1'!$D$8:$D$224,'Sch D-1'!$E$8:$E$224,'Sch D'!A65,'Sch D-1'!$F$8:$F$224,'Sch D'!B65)</f>
        <v>0</v>
      </c>
      <c r="D65" s="233">
        <f>SUMIFS('Sch D-2'!$D$8:$D$81,'Sch D-2'!$E$8:$E$81,'Sch D'!A65,'Sch D-2'!$F$8:$F$81,'Sch D'!B65)</f>
        <v>0</v>
      </c>
      <c r="E65" s="233">
        <f>-'Sch Q-2'!F74</f>
        <v>0</v>
      </c>
      <c r="F65" s="233">
        <f>-'Sch R'!B68</f>
        <v>0</v>
      </c>
      <c r="G65" s="233">
        <f t="shared" ref="G65:G68" si="7">SUM(C65:F65)</f>
        <v>0</v>
      </c>
    </row>
    <row r="66" spans="1:7" x14ac:dyDescent="0.2">
      <c r="A66" s="24" t="s">
        <v>758</v>
      </c>
      <c r="B66" s="303" t="s">
        <v>43</v>
      </c>
      <c r="C66" s="233">
        <f>SUMIFS('Sch D-1'!$D$8:$D$224,'Sch D-1'!$E$8:$E$224,'Sch D'!A66,'Sch D-1'!$F$8:$F$224,'Sch D'!B66)</f>
        <v>0</v>
      </c>
      <c r="D66" s="233">
        <f>SUMIFS('Sch D-2'!$D$8:$D$81,'Sch D-2'!$E$8:$E$81,'Sch D'!A66,'Sch D-2'!$F$8:$F$81,'Sch D'!B66)</f>
        <v>0</v>
      </c>
      <c r="E66" s="233">
        <f>-'Sch Q-2'!F75</f>
        <v>0</v>
      </c>
      <c r="F66" s="233">
        <f>-'Sch R'!B69</f>
        <v>0</v>
      </c>
      <c r="G66" s="233">
        <f t="shared" si="7"/>
        <v>0</v>
      </c>
    </row>
    <row r="67" spans="1:7" x14ac:dyDescent="0.2">
      <c r="A67" s="24" t="s">
        <v>758</v>
      </c>
      <c r="B67" s="303" t="s">
        <v>741</v>
      </c>
      <c r="C67" s="233">
        <f>SUMIFS('Sch D-1'!$D$8:$D$224,'Sch D-1'!$E$8:$E$224,'Sch D'!A67,'Sch D-1'!$F$8:$F$224,'Sch D'!B67)</f>
        <v>0</v>
      </c>
      <c r="D67" s="233">
        <f>SUMIFS('Sch D-2'!$D$8:$D$81,'Sch D-2'!$E$8:$E$81,'Sch D'!A67,'Sch D-2'!$F$8:$F$81,'Sch D'!B67)</f>
        <v>0</v>
      </c>
      <c r="E67" s="233">
        <f>-'Sch Q-2'!F76</f>
        <v>0</v>
      </c>
      <c r="F67" s="233">
        <f>-'Sch R'!B70</f>
        <v>0</v>
      </c>
      <c r="G67" s="233">
        <f t="shared" si="7"/>
        <v>0</v>
      </c>
    </row>
    <row r="68" spans="1:7" x14ac:dyDescent="0.2">
      <c r="A68" s="24" t="s">
        <v>773</v>
      </c>
      <c r="B68" s="1400" t="s">
        <v>773</v>
      </c>
      <c r="C68" s="233">
        <f>SUMIFS('Sch D-1'!$D$8:$D$224,'Sch D-1'!$E$8:$E$224,'Sch D'!A68,'Sch D-1'!$F$8:$F$224,'Sch D'!B68)</f>
        <v>0</v>
      </c>
      <c r="D68" s="233">
        <f>SUMIFS('Sch D-2'!$D$8:$D$81,'Sch D-2'!$E$8:$E$81,'Sch D'!A68,'Sch D-2'!$F$8:$F$81,'Sch D'!B68)</f>
        <v>0</v>
      </c>
      <c r="E68" s="233">
        <f>-'Sch Q-2'!F77</f>
        <v>0</v>
      </c>
      <c r="F68" s="233">
        <f>-'Sch R'!B71</f>
        <v>0</v>
      </c>
      <c r="G68" s="233">
        <f t="shared" si="7"/>
        <v>0</v>
      </c>
    </row>
    <row r="69" spans="1:7" x14ac:dyDescent="0.2">
      <c r="A69" s="1413" t="s">
        <v>1980</v>
      </c>
      <c r="B69" s="1443" t="s">
        <v>1980</v>
      </c>
      <c r="C69" s="233">
        <f>SUMIFS('Sch D-1'!$D$8:$D$224,'Sch D-1'!$E$8:$E$224,'Sch D'!A69,'Sch D-1'!$F$8:$F$224,'Sch D'!B69)</f>
        <v>0</v>
      </c>
      <c r="D69" s="233">
        <f>SUMIFS('Sch D-2'!$D$8:$D$81,'Sch D-2'!$E$8:$E$81,'Sch D'!A69,'Sch D-2'!$F$8:$F$81,'Sch D'!B69)</f>
        <v>0</v>
      </c>
      <c r="E69" s="233">
        <f>-'Sch Q-2'!F78</f>
        <v>0</v>
      </c>
      <c r="F69" s="233">
        <f>-'Sch R'!B72</f>
        <v>0</v>
      </c>
      <c r="G69" s="233">
        <f t="shared" ref="G69" si="8">SUM(C69:F69)</f>
        <v>0</v>
      </c>
    </row>
    <row r="70" spans="1:7" x14ac:dyDescent="0.2">
      <c r="B70" s="304"/>
      <c r="C70" s="566"/>
      <c r="D70" s="566"/>
      <c r="E70" s="566"/>
      <c r="F70" s="566"/>
      <c r="G70" s="567"/>
    </row>
    <row r="71" spans="1:7" x14ac:dyDescent="0.2">
      <c r="B71" s="305" t="s">
        <v>508</v>
      </c>
      <c r="C71" s="559"/>
      <c r="D71" s="560"/>
      <c r="E71" s="568"/>
      <c r="F71" s="568"/>
      <c r="G71" s="561"/>
    </row>
    <row r="72" spans="1:7" x14ac:dyDescent="0.2">
      <c r="A72" s="24" t="s">
        <v>508</v>
      </c>
      <c r="B72" s="307" t="s">
        <v>759</v>
      </c>
      <c r="C72" s="233">
        <f>SUMIFS('Sch D-1'!$D$8:$D$224,'Sch D-1'!$E$8:$E$224,'Sch D'!A72,'Sch D-1'!$F$8:$F$224,'Sch D'!B72)</f>
        <v>0</v>
      </c>
      <c r="D72" s="233">
        <f>SUMIFS('Sch D-2'!$D$8:$D$81,'Sch D-2'!$E$8:$E$81,'Sch D'!A72,'Sch D-2'!$F$8:$F$81,'Sch D'!B72)</f>
        <v>0</v>
      </c>
      <c r="E72" s="569"/>
      <c r="F72" s="570"/>
      <c r="G72" s="233">
        <f t="shared" ref="G72:G73" si="9">SUM(C72:F72)</f>
        <v>0</v>
      </c>
    </row>
    <row r="73" spans="1:7" x14ac:dyDescent="0.2">
      <c r="A73" s="24" t="s">
        <v>508</v>
      </c>
      <c r="B73" s="307" t="s">
        <v>760</v>
      </c>
      <c r="C73" s="233">
        <f>SUMIFS('Sch D-1'!$D$8:$D$224,'Sch D-1'!$E$8:$E$224,'Sch D'!A73,'Sch D-1'!$F$8:$F$224,'Sch D'!B73)</f>
        <v>0</v>
      </c>
      <c r="D73" s="233">
        <f>SUMIFS('Sch D-2'!$D$8:$D$81,'Sch D-2'!$E$8:$E$81,'Sch D'!A73,'Sch D-2'!$F$8:$F$81,'Sch D'!B73)</f>
        <v>0</v>
      </c>
      <c r="E73" s="569"/>
      <c r="F73" s="570"/>
      <c r="G73" s="233">
        <f t="shared" si="9"/>
        <v>0</v>
      </c>
    </row>
    <row r="74" spans="1:7" x14ac:dyDescent="0.2">
      <c r="B74" s="305" t="s">
        <v>509</v>
      </c>
      <c r="C74" s="562"/>
      <c r="D74" s="563"/>
      <c r="E74" s="568"/>
      <c r="F74" s="568"/>
      <c r="G74" s="564"/>
    </row>
    <row r="75" spans="1:7" x14ac:dyDescent="0.2">
      <c r="A75" s="24" t="s">
        <v>509</v>
      </c>
      <c r="B75" s="307" t="s">
        <v>759</v>
      </c>
      <c r="C75" s="233">
        <f>SUMIFS('Sch D-1'!$D$8:$D$224,'Sch D-1'!$E$8:$E$224,'Sch D'!A75,'Sch D-1'!$F$8:$F$224,'Sch D'!B75)</f>
        <v>0</v>
      </c>
      <c r="D75" s="233">
        <f>SUMIFS('Sch D-2'!$D$8:$D$81,'Sch D-2'!$E$8:$E$81,'Sch D'!A75,'Sch D-2'!$F$8:$F$81,'Sch D'!B75)</f>
        <v>0</v>
      </c>
      <c r="E75" s="569"/>
      <c r="F75" s="570"/>
      <c r="G75" s="233">
        <f t="shared" ref="G75:G76" si="10">SUM(C75:F75)</f>
        <v>0</v>
      </c>
    </row>
    <row r="76" spans="1:7" x14ac:dyDescent="0.2">
      <c r="A76" s="24" t="s">
        <v>509</v>
      </c>
      <c r="B76" s="307" t="s">
        <v>761</v>
      </c>
      <c r="C76" s="233">
        <f>SUMIFS('Sch D-1'!$D$8:$D$224,'Sch D-1'!$E$8:$E$224,'Sch D'!A76,'Sch D-1'!$F$8:$F$224,'Sch D'!B76)</f>
        <v>0</v>
      </c>
      <c r="D76" s="233">
        <f>SUMIFS('Sch D-2'!$D$8:$D$81,'Sch D-2'!$E$8:$E$81,'Sch D'!A76,'Sch D-2'!$F$8:$F$81,'Sch D'!B76)</f>
        <v>0</v>
      </c>
      <c r="E76" s="569"/>
      <c r="F76" s="570"/>
      <c r="G76" s="233">
        <f t="shared" si="10"/>
        <v>0</v>
      </c>
    </row>
    <row r="77" spans="1:7" x14ac:dyDescent="0.2">
      <c r="B77" s="305" t="s">
        <v>510</v>
      </c>
      <c r="C77" s="562"/>
      <c r="D77" s="563"/>
      <c r="E77" s="568"/>
      <c r="F77" s="568"/>
      <c r="G77" s="564"/>
    </row>
    <row r="78" spans="1:7" x14ac:dyDescent="0.2">
      <c r="A78" s="24" t="s">
        <v>510</v>
      </c>
      <c r="B78" s="307" t="s">
        <v>759</v>
      </c>
      <c r="C78" s="233">
        <f>SUMIFS('Sch D-1'!$D$8:$D$224,'Sch D-1'!$E$8:$E$224,'Sch D'!A78,'Sch D-1'!$F$8:$F$224,'Sch D'!B78)</f>
        <v>0</v>
      </c>
      <c r="D78" s="233">
        <f>SUMIFS('Sch D-2'!$D$8:$D$81,'Sch D-2'!$E$8:$E$81,'Sch D'!A78,'Sch D-2'!$F$8:$F$81,'Sch D'!B78)</f>
        <v>0</v>
      </c>
      <c r="E78" s="569"/>
      <c r="F78" s="570"/>
      <c r="G78" s="233">
        <f t="shared" ref="G78:G79" si="11">SUM(C78:F78)</f>
        <v>0</v>
      </c>
    </row>
    <row r="79" spans="1:7" x14ac:dyDescent="0.2">
      <c r="A79" s="24" t="s">
        <v>510</v>
      </c>
      <c r="B79" s="307" t="s">
        <v>762</v>
      </c>
      <c r="C79" s="233">
        <f>SUMIFS('Sch D-1'!$D$8:$D$224,'Sch D-1'!$E$8:$E$224,'Sch D'!A79,'Sch D-1'!$F$8:$F$224,'Sch D'!B79)</f>
        <v>0</v>
      </c>
      <c r="D79" s="233">
        <f>SUMIFS('Sch D-2'!$D$8:$D$81,'Sch D-2'!$E$8:$E$81,'Sch D'!A79,'Sch D-2'!$F$8:$F$81,'Sch D'!B79)</f>
        <v>0</v>
      </c>
      <c r="E79" s="569"/>
      <c r="F79" s="570"/>
      <c r="G79" s="233">
        <f t="shared" si="11"/>
        <v>0</v>
      </c>
    </row>
    <row r="80" spans="1:7" x14ac:dyDescent="0.2">
      <c r="B80" s="305" t="s">
        <v>511</v>
      </c>
      <c r="C80" s="562"/>
      <c r="D80" s="563"/>
      <c r="E80" s="568"/>
      <c r="F80" s="568"/>
      <c r="G80" s="564"/>
    </row>
    <row r="81" spans="1:7" x14ac:dyDescent="0.2">
      <c r="A81" s="24" t="s">
        <v>511</v>
      </c>
      <c r="B81" s="307" t="s">
        <v>759</v>
      </c>
      <c r="C81" s="233">
        <f>SUMIFS('Sch D-1'!$D$8:$D$224,'Sch D-1'!$E$8:$E$224,'Sch D'!A81,'Sch D-1'!$F$8:$F$224,'Sch D'!B81)</f>
        <v>0</v>
      </c>
      <c r="D81" s="233">
        <f>SUMIFS('Sch D-2'!$D$8:$D$81,'Sch D-2'!$E$8:$E$81,'Sch D'!A81,'Sch D-2'!$F$8:$F$81,'Sch D'!B81)</f>
        <v>0</v>
      </c>
      <c r="E81" s="569"/>
      <c r="F81" s="570"/>
      <c r="G81" s="233">
        <f>SUM(C81:F81)</f>
        <v>0</v>
      </c>
    </row>
    <row r="82" spans="1:7" x14ac:dyDescent="0.2">
      <c r="A82" s="24" t="s">
        <v>511</v>
      </c>
      <c r="B82" s="307" t="s">
        <v>763</v>
      </c>
      <c r="C82" s="233">
        <f>SUMIFS('Sch D-1'!$D$8:$D$224,'Sch D-1'!$E$8:$E$224,'Sch D'!A82,'Sch D-1'!$F$8:$F$224,'Sch D'!B82)</f>
        <v>0</v>
      </c>
      <c r="D82" s="233">
        <f>SUMIFS('Sch D-2'!$D$8:$D$81,'Sch D-2'!$E$8:$E$81,'Sch D'!A82,'Sch D-2'!$F$8:$F$81,'Sch D'!B82)</f>
        <v>0</v>
      </c>
      <c r="E82" s="559"/>
      <c r="F82" s="561"/>
      <c r="G82" s="233">
        <f>SUM(C82:F82)</f>
        <v>0</v>
      </c>
    </row>
    <row r="83" spans="1:7" ht="15.75" thickBot="1" x14ac:dyDescent="0.25">
      <c r="B83" s="571" t="s">
        <v>506</v>
      </c>
      <c r="C83" s="572">
        <f>SUM(C11:C82)</f>
        <v>0</v>
      </c>
      <c r="D83" s="309">
        <f>SUM(D11:D82)</f>
        <v>0</v>
      </c>
      <c r="E83" s="309">
        <f>SUM(E11:E82)</f>
        <v>0</v>
      </c>
      <c r="F83" s="309">
        <f>SUM(F11:F82)</f>
        <v>0</v>
      </c>
      <c r="G83" s="309">
        <f>SUM(G11:G82)</f>
        <v>0</v>
      </c>
    </row>
    <row r="84" spans="1:7" ht="15.75" thickTop="1" x14ac:dyDescent="0.2">
      <c r="B84" s="510"/>
      <c r="C84" s="573"/>
      <c r="D84" s="573"/>
      <c r="E84" s="573"/>
      <c r="F84" s="573"/>
      <c r="G84" s="573"/>
    </row>
    <row r="85" spans="1:7" x14ac:dyDescent="0.2">
      <c r="B85" s="510"/>
      <c r="C85" s="573"/>
      <c r="D85" s="573"/>
      <c r="E85" s="573"/>
      <c r="F85" s="573"/>
      <c r="G85" s="573"/>
    </row>
  </sheetData>
  <sheetProtection algorithmName="SHA-512" hashValue="710jv4S5Jz+2wunLYMxr2m8jscPL7wLfQkRu173GWR1H/4+UxUTPWzI2r8mXiJQ5uGgcCFlefeZHEd9wAQmcug==" saltValue="hnr9MfuGBK00NlPIgu/BdA==" spinCount="100000" sheet="1" objects="1" scenarios="1"/>
  <printOptions horizontalCentered="1"/>
  <pageMargins left="0.5" right="0.5" top="1" bottom="0.5" header="0.5" footer="0.25"/>
  <pageSetup scale="55"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35C0C-B46D-4409-A8D0-96DFB7BC7321}">
  <sheetPr>
    <pageSetUpPr fitToPage="1"/>
  </sheetPr>
  <dimension ref="A1:J228"/>
  <sheetViews>
    <sheetView zoomScaleNormal="100" workbookViewId="0"/>
  </sheetViews>
  <sheetFormatPr defaultColWidth="10" defaultRowHeight="15" x14ac:dyDescent="0.2"/>
  <cols>
    <col min="1" max="1" width="9.875" style="24" customWidth="1"/>
    <col min="2" max="2" width="41.125" style="24" customWidth="1"/>
    <col min="3" max="6" width="16.375" style="24" customWidth="1"/>
    <col min="7" max="7" width="2.125" style="24" customWidth="1"/>
    <col min="8" max="8" width="16.375" style="574" customWidth="1"/>
    <col min="9" max="9" width="18.625" style="24" customWidth="1"/>
    <col min="10" max="10" width="11" style="24" customWidth="1"/>
    <col min="11" max="16384" width="10" style="24"/>
  </cols>
  <sheetData>
    <row r="1" spans="1:10" ht="15" customHeight="1" x14ac:dyDescent="0.25">
      <c r="A1" s="51" t="s">
        <v>989</v>
      </c>
      <c r="B1" s="132"/>
      <c r="C1" s="132"/>
      <c r="D1" s="132"/>
      <c r="E1" s="132"/>
      <c r="F1" s="132"/>
    </row>
    <row r="2" spans="1:10" ht="13.35" customHeight="1" x14ac:dyDescent="0.2">
      <c r="A2" s="5" t="s">
        <v>2</v>
      </c>
      <c r="B2" s="132"/>
      <c r="C2" s="133" t="s">
        <v>3</v>
      </c>
      <c r="D2" s="161"/>
      <c r="E2" s="161"/>
      <c r="F2" s="162"/>
    </row>
    <row r="3" spans="1:10" s="54" customFormat="1" ht="13.35" customHeight="1" x14ac:dyDescent="0.2">
      <c r="A3" s="5" t="s">
        <v>1893</v>
      </c>
      <c r="B3" s="218"/>
      <c r="C3" s="394">
        <f>+'Sch A'!$A$6</f>
        <v>0</v>
      </c>
      <c r="D3" s="450"/>
      <c r="E3" s="450"/>
      <c r="F3" s="451"/>
      <c r="H3" s="575"/>
    </row>
    <row r="4" spans="1:10" ht="13.35" customHeight="1" x14ac:dyDescent="0.2">
      <c r="A4" s="54"/>
      <c r="C4" s="138" t="s">
        <v>4</v>
      </c>
      <c r="D4" s="54"/>
      <c r="E4" s="54"/>
      <c r="F4" s="139"/>
    </row>
    <row r="5" spans="1:10" ht="13.35" customHeight="1" x14ac:dyDescent="0.2">
      <c r="C5" s="446" t="s">
        <v>5</v>
      </c>
      <c r="D5" s="401">
        <f>+'Sch A'!$F$12</f>
        <v>0</v>
      </c>
      <c r="E5" s="446" t="s">
        <v>6</v>
      </c>
      <c r="F5" s="401">
        <f>+'Sch A'!$H$12</f>
        <v>0</v>
      </c>
    </row>
    <row r="6" spans="1:10" ht="13.35" customHeight="1" x14ac:dyDescent="0.2"/>
    <row r="7" spans="1:10" ht="38.25" x14ac:dyDescent="0.2">
      <c r="A7" s="18" t="s">
        <v>990</v>
      </c>
      <c r="B7" s="13" t="s">
        <v>9</v>
      </c>
      <c r="C7" s="45"/>
      <c r="D7" s="18" t="s">
        <v>973</v>
      </c>
      <c r="E7" s="18" t="s">
        <v>991</v>
      </c>
      <c r="F7" s="18" t="s">
        <v>992</v>
      </c>
      <c r="H7" s="576" t="s">
        <v>993</v>
      </c>
      <c r="I7" s="577" t="s">
        <v>994</v>
      </c>
    </row>
    <row r="8" spans="1:10" ht="30" customHeight="1" x14ac:dyDescent="0.2">
      <c r="A8" s="578" t="s">
        <v>995</v>
      </c>
      <c r="B8" s="1648" t="s">
        <v>996</v>
      </c>
      <c r="C8" s="1649"/>
      <c r="D8" s="579"/>
      <c r="E8" s="580"/>
      <c r="F8" s="580"/>
      <c r="H8" s="574">
        <f>SUMIFS('Sch D'!$C$11:$C$83,'Sch D'!$A$11:$A$83,'Sch D-1'!E8,'Sch D'!$B$11:$B$83,'Sch D-1'!F8)</f>
        <v>0</v>
      </c>
      <c r="I8" s="581">
        <f t="shared" ref="I8:I73" si="0">SUMIFS($D$8:$D$224,$E$8:$E$224,E8,$F$8:$F$224,F8)-H8</f>
        <v>0</v>
      </c>
      <c r="J8" s="24" t="str">
        <f>IF(I8&lt;&gt;0,"Error - Total Costs by Cost Center and Component Do Not Agree Between This Schedule and Sch D","")</f>
        <v/>
      </c>
    </row>
    <row r="9" spans="1:10" ht="30" customHeight="1" x14ac:dyDescent="0.2">
      <c r="A9" s="582" t="s">
        <v>997</v>
      </c>
      <c r="B9" s="1650" t="s">
        <v>1891</v>
      </c>
      <c r="C9" s="1647"/>
      <c r="D9" s="579"/>
      <c r="E9" s="580"/>
      <c r="F9" s="580"/>
      <c r="H9" s="574">
        <f>SUMIFS('Sch D'!$C$11:$C$83,'Sch D'!$A$11:$A$83,'Sch D-1'!E9,'Sch D'!$B$11:$B$83,'Sch D-1'!F9)</f>
        <v>0</v>
      </c>
      <c r="I9" s="581">
        <f t="shared" si="0"/>
        <v>0</v>
      </c>
      <c r="J9" s="24" t="str">
        <f t="shared" ref="J9:J81" si="1">IF(I9&lt;&gt;0,"Error - Total Costs by Cost Center and Component Do Not Agree Between This Schedule and Sch D","")</f>
        <v/>
      </c>
    </row>
    <row r="10" spans="1:10" ht="30" customHeight="1" x14ac:dyDescent="0.2">
      <c r="A10" s="583" t="s">
        <v>998</v>
      </c>
      <c r="B10" s="584" t="s">
        <v>999</v>
      </c>
      <c r="C10" s="584"/>
      <c r="D10" s="579"/>
      <c r="E10" s="580"/>
      <c r="F10" s="580"/>
      <c r="H10" s="574">
        <f>SUMIFS('Sch D'!$C$11:$C$83,'Sch D'!$A$11:$A$83,'Sch D-1'!E10,'Sch D'!$B$11:$B$83,'Sch D-1'!F10)</f>
        <v>0</v>
      </c>
      <c r="I10" s="581">
        <f t="shared" si="0"/>
        <v>0</v>
      </c>
      <c r="J10" s="24" t="str">
        <f t="shared" si="1"/>
        <v/>
      </c>
    </row>
    <row r="11" spans="1:10" ht="30" customHeight="1" x14ac:dyDescent="0.2">
      <c r="A11" s="578" t="s">
        <v>1000</v>
      </c>
      <c r="B11" s="1646" t="s">
        <v>1001</v>
      </c>
      <c r="C11" s="1647"/>
      <c r="D11" s="579"/>
      <c r="E11" s="580"/>
      <c r="F11" s="580"/>
      <c r="H11" s="574">
        <f>SUMIFS('Sch D'!$C$11:$C$83,'Sch D'!$A$11:$A$83,'Sch D-1'!E11,'Sch D'!$B$11:$B$83,'Sch D-1'!F11)</f>
        <v>0</v>
      </c>
      <c r="I11" s="581">
        <f t="shared" si="0"/>
        <v>0</v>
      </c>
      <c r="J11" s="24" t="str">
        <f t="shared" si="1"/>
        <v/>
      </c>
    </row>
    <row r="12" spans="1:10" ht="30" customHeight="1" x14ac:dyDescent="0.2">
      <c r="A12" s="578" t="s">
        <v>1002</v>
      </c>
      <c r="B12" s="1646" t="s">
        <v>1003</v>
      </c>
      <c r="C12" s="1647"/>
      <c r="D12" s="579"/>
      <c r="E12" s="580"/>
      <c r="F12" s="580"/>
      <c r="H12" s="574">
        <f>SUMIFS('Sch D'!$C$11:$C$83,'Sch D'!$A$11:$A$83,'Sch D-1'!E12,'Sch D'!$B$11:$B$83,'Sch D-1'!F12)</f>
        <v>0</v>
      </c>
      <c r="I12" s="581">
        <f t="shared" si="0"/>
        <v>0</v>
      </c>
      <c r="J12" s="24" t="str">
        <f t="shared" si="1"/>
        <v/>
      </c>
    </row>
    <row r="13" spans="1:10" ht="30" customHeight="1" x14ac:dyDescent="0.2">
      <c r="A13" s="583" t="s">
        <v>1004</v>
      </c>
      <c r="B13" s="584" t="s">
        <v>1005</v>
      </c>
      <c r="C13" s="584"/>
      <c r="D13" s="579"/>
      <c r="E13" s="580"/>
      <c r="F13" s="580"/>
      <c r="H13" s="574">
        <f>SUMIFS('Sch D'!$C$11:$C$83,'Sch D'!$A$11:$A$83,'Sch D-1'!E13,'Sch D'!$B$11:$B$83,'Sch D-1'!F13)</f>
        <v>0</v>
      </c>
      <c r="I13" s="581">
        <f t="shared" si="0"/>
        <v>0</v>
      </c>
      <c r="J13" s="24" t="str">
        <f t="shared" si="1"/>
        <v/>
      </c>
    </row>
    <row r="14" spans="1:10" ht="30" customHeight="1" x14ac:dyDescent="0.2">
      <c r="A14" s="583" t="s">
        <v>1006</v>
      </c>
      <c r="B14" s="1646" t="s">
        <v>1007</v>
      </c>
      <c r="C14" s="1647"/>
      <c r="D14" s="579"/>
      <c r="E14" s="580"/>
      <c r="F14" s="580"/>
      <c r="H14" s="574">
        <f>SUMIFS('Sch D'!$C$11:$C$83,'Sch D'!$A$11:$A$83,'Sch D-1'!E14,'Sch D'!$B$11:$B$83,'Sch D-1'!F14)</f>
        <v>0</v>
      </c>
      <c r="I14" s="581">
        <f t="shared" si="0"/>
        <v>0</v>
      </c>
      <c r="J14" s="24" t="str">
        <f t="shared" si="1"/>
        <v/>
      </c>
    </row>
    <row r="15" spans="1:10" ht="30" customHeight="1" x14ac:dyDescent="0.2">
      <c r="A15" s="583" t="s">
        <v>1008</v>
      </c>
      <c r="B15" s="584" t="s">
        <v>1009</v>
      </c>
      <c r="C15" s="584"/>
      <c r="D15" s="579"/>
      <c r="E15" s="580"/>
      <c r="F15" s="580"/>
      <c r="H15" s="574">
        <f>SUMIFS('Sch D'!$C$11:$C$83,'Sch D'!$A$11:$A$83,'Sch D-1'!E15,'Sch D'!$B$11:$B$83,'Sch D-1'!F15)</f>
        <v>0</v>
      </c>
      <c r="I15" s="581">
        <f t="shared" si="0"/>
        <v>0</v>
      </c>
      <c r="J15" s="24" t="str">
        <f t="shared" si="1"/>
        <v/>
      </c>
    </row>
    <row r="16" spans="1:10" ht="30" customHeight="1" x14ac:dyDescent="0.2">
      <c r="A16" s="583" t="s">
        <v>1010</v>
      </c>
      <c r="B16" s="584" t="s">
        <v>1011</v>
      </c>
      <c r="C16" s="584"/>
      <c r="D16" s="579"/>
      <c r="E16" s="580"/>
      <c r="F16" s="580"/>
      <c r="H16" s="574">
        <f>SUMIFS('Sch D'!$C$11:$C$83,'Sch D'!$A$11:$A$83,'Sch D-1'!E16,'Sch D'!$B$11:$B$83,'Sch D-1'!F16)</f>
        <v>0</v>
      </c>
      <c r="I16" s="581">
        <f t="shared" si="0"/>
        <v>0</v>
      </c>
      <c r="J16" s="24" t="str">
        <f t="shared" si="1"/>
        <v/>
      </c>
    </row>
    <row r="17" spans="1:10" ht="30" customHeight="1" x14ac:dyDescent="0.2">
      <c r="A17" s="583" t="s">
        <v>1012</v>
      </c>
      <c r="B17" s="584" t="s">
        <v>1013</v>
      </c>
      <c r="C17" s="584"/>
      <c r="D17" s="579"/>
      <c r="E17" s="580"/>
      <c r="F17" s="580"/>
      <c r="H17" s="574">
        <f>SUMIFS('Sch D'!$C$11:$C$83,'Sch D'!$A$11:$A$83,'Sch D-1'!E17,'Sch D'!$B$11:$B$83,'Sch D-1'!F17)</f>
        <v>0</v>
      </c>
      <c r="I17" s="581">
        <f t="shared" si="0"/>
        <v>0</v>
      </c>
      <c r="J17" s="24" t="str">
        <f t="shared" si="1"/>
        <v/>
      </c>
    </row>
    <row r="18" spans="1:10" ht="30" customHeight="1" x14ac:dyDescent="0.2">
      <c r="A18" s="583" t="s">
        <v>1014</v>
      </c>
      <c r="B18" s="584" t="s">
        <v>1015</v>
      </c>
      <c r="C18" s="584"/>
      <c r="D18" s="579"/>
      <c r="E18" s="580"/>
      <c r="F18" s="580"/>
      <c r="G18" s="585"/>
      <c r="H18" s="574">
        <f>SUMIFS('Sch D'!$C$11:$C$83,'Sch D'!$A$11:$A$83,'Sch D-1'!E18,'Sch D'!$B$11:$B$83,'Sch D-1'!F18)</f>
        <v>0</v>
      </c>
      <c r="I18" s="581">
        <f t="shared" si="0"/>
        <v>0</v>
      </c>
      <c r="J18" s="24" t="str">
        <f t="shared" si="1"/>
        <v/>
      </c>
    </row>
    <row r="19" spans="1:10" ht="30" customHeight="1" x14ac:dyDescent="0.2">
      <c r="A19" s="586" t="s">
        <v>1016</v>
      </c>
      <c r="B19" s="1646" t="s">
        <v>1017</v>
      </c>
      <c r="C19" s="1647"/>
      <c r="D19" s="579"/>
      <c r="E19" s="1402" t="s">
        <v>750</v>
      </c>
      <c r="F19" s="1402" t="s">
        <v>740</v>
      </c>
      <c r="H19" s="574">
        <f>SUMIFS('Sch D'!$C$11:$C$83,'Sch D'!$A$11:$A$83,'Sch D-1'!E19,'Sch D'!$B$11:$B$83,'Sch D-1'!F19)</f>
        <v>0</v>
      </c>
      <c r="I19" s="581">
        <f t="shared" si="0"/>
        <v>0</v>
      </c>
      <c r="J19" s="24" t="str">
        <f t="shared" si="1"/>
        <v/>
      </c>
    </row>
    <row r="20" spans="1:10" ht="30" customHeight="1" x14ac:dyDescent="0.2">
      <c r="A20" s="586" t="s">
        <v>1016</v>
      </c>
      <c r="B20" s="1646" t="s">
        <v>1017</v>
      </c>
      <c r="C20" s="1647"/>
      <c r="D20" s="1536"/>
      <c r="E20" s="1402" t="s">
        <v>750</v>
      </c>
      <c r="F20" s="1402" t="s">
        <v>43</v>
      </c>
      <c r="H20" s="574">
        <f>SUMIFS('Sch D'!$C$11:$C$83,'Sch D'!$A$11:$A$83,'Sch D-1'!E20,'Sch D'!$B$11:$B$83,'Sch D-1'!F20)</f>
        <v>0</v>
      </c>
      <c r="I20" s="581">
        <f t="shared" ref="I20:I22" si="2">SUMIFS($D$8:$D$224,$E$8:$E$224,E20,$F$8:$F$224,F20)-H20</f>
        <v>0</v>
      </c>
    </row>
    <row r="21" spans="1:10" ht="30" customHeight="1" x14ac:dyDescent="0.2">
      <c r="A21" s="586" t="s">
        <v>1016</v>
      </c>
      <c r="B21" s="1646" t="s">
        <v>1017</v>
      </c>
      <c r="C21" s="1647"/>
      <c r="D21" s="1536"/>
      <c r="E21" s="1402" t="s">
        <v>750</v>
      </c>
      <c r="F21" s="1402" t="s">
        <v>741</v>
      </c>
      <c r="H21" s="574">
        <f>SUMIFS('Sch D'!$C$11:$C$83,'Sch D'!$A$11:$A$83,'Sch D-1'!E21,'Sch D'!$B$11:$B$83,'Sch D-1'!F21)</f>
        <v>0</v>
      </c>
      <c r="I21" s="581">
        <f t="shared" si="2"/>
        <v>0</v>
      </c>
    </row>
    <row r="22" spans="1:10" ht="30" customHeight="1" x14ac:dyDescent="0.2">
      <c r="A22" s="586" t="s">
        <v>1018</v>
      </c>
      <c r="B22" s="1646" t="s">
        <v>1019</v>
      </c>
      <c r="C22" s="1647"/>
      <c r="D22" s="579"/>
      <c r="E22" s="580"/>
      <c r="F22" s="580"/>
      <c r="H22" s="574">
        <f>SUMIFS('Sch D'!$C$11:$C$83,'Sch D'!$A$11:$A$83,'Sch D-1'!E22,'Sch D'!$B$11:$B$83,'Sch D-1'!F22)</f>
        <v>0</v>
      </c>
      <c r="I22" s="581">
        <f t="shared" si="2"/>
        <v>0</v>
      </c>
      <c r="J22" s="24" t="str">
        <f t="shared" si="1"/>
        <v/>
      </c>
    </row>
    <row r="23" spans="1:10" ht="30" customHeight="1" x14ac:dyDescent="0.2">
      <c r="A23" s="586" t="s">
        <v>1020</v>
      </c>
      <c r="B23" s="1646" t="s">
        <v>1021</v>
      </c>
      <c r="C23" s="1647"/>
      <c r="D23" s="579"/>
      <c r="E23" s="580"/>
      <c r="F23" s="580"/>
      <c r="H23" s="574">
        <f>SUMIFS('Sch D'!$C$11:$C$83,'Sch D'!$A$11:$A$83,'Sch D-1'!E23,'Sch D'!$B$11:$B$83,'Sch D-1'!F23)</f>
        <v>0</v>
      </c>
      <c r="I23" s="581">
        <f t="shared" si="0"/>
        <v>0</v>
      </c>
      <c r="J23" s="24" t="str">
        <f t="shared" si="1"/>
        <v/>
      </c>
    </row>
    <row r="24" spans="1:10" ht="30" customHeight="1" x14ac:dyDescent="0.2">
      <c r="A24" s="586" t="s">
        <v>1022</v>
      </c>
      <c r="B24" s="1646" t="s">
        <v>1023</v>
      </c>
      <c r="C24" s="1647"/>
      <c r="D24" s="579"/>
      <c r="E24" s="580"/>
      <c r="F24" s="580"/>
      <c r="H24" s="574">
        <f>SUMIFS('Sch D'!$C$11:$C$83,'Sch D'!$A$11:$A$83,'Sch D-1'!E24,'Sch D'!$B$11:$B$83,'Sch D-1'!F24)</f>
        <v>0</v>
      </c>
      <c r="I24" s="581">
        <f t="shared" si="0"/>
        <v>0</v>
      </c>
      <c r="J24" s="24" t="str">
        <f t="shared" si="1"/>
        <v/>
      </c>
    </row>
    <row r="25" spans="1:10" ht="30" customHeight="1" x14ac:dyDescent="0.2">
      <c r="A25" s="586" t="s">
        <v>1024</v>
      </c>
      <c r="B25" s="1646" t="s">
        <v>1025</v>
      </c>
      <c r="C25" s="1647"/>
      <c r="D25" s="579"/>
      <c r="E25" s="580"/>
      <c r="F25" s="580"/>
      <c r="H25" s="574">
        <f>SUMIFS('Sch D'!$C$11:$C$83,'Sch D'!$A$11:$A$83,'Sch D-1'!E25,'Sch D'!$B$11:$B$83,'Sch D-1'!F25)</f>
        <v>0</v>
      </c>
      <c r="I25" s="581">
        <f t="shared" si="0"/>
        <v>0</v>
      </c>
      <c r="J25" s="24" t="str">
        <f t="shared" si="1"/>
        <v/>
      </c>
    </row>
    <row r="26" spans="1:10" ht="30" customHeight="1" x14ac:dyDescent="0.2">
      <c r="A26" s="586" t="s">
        <v>1026</v>
      </c>
      <c r="B26" s="1646" t="s">
        <v>1027</v>
      </c>
      <c r="C26" s="1647"/>
      <c r="D26" s="579"/>
      <c r="E26" s="580"/>
      <c r="F26" s="580"/>
      <c r="H26" s="574">
        <f>SUMIFS('Sch D'!$C$11:$C$83,'Sch D'!$A$11:$A$83,'Sch D-1'!E26,'Sch D'!$B$11:$B$83,'Sch D-1'!F26)</f>
        <v>0</v>
      </c>
      <c r="I26" s="581">
        <f t="shared" si="0"/>
        <v>0</v>
      </c>
      <c r="J26" s="24" t="str">
        <f t="shared" si="1"/>
        <v/>
      </c>
    </row>
    <row r="27" spans="1:10" ht="30" customHeight="1" x14ac:dyDescent="0.2">
      <c r="A27" s="586" t="s">
        <v>1028</v>
      </c>
      <c r="B27" s="1646" t="s">
        <v>1029</v>
      </c>
      <c r="C27" s="1647"/>
      <c r="D27" s="579"/>
      <c r="E27" s="580"/>
      <c r="F27" s="580"/>
      <c r="H27" s="574">
        <f>SUMIFS('Sch D'!$C$11:$C$83,'Sch D'!$A$11:$A$83,'Sch D-1'!E27,'Sch D'!$B$11:$B$83,'Sch D-1'!F27)</f>
        <v>0</v>
      </c>
      <c r="I27" s="581">
        <f t="shared" si="0"/>
        <v>0</v>
      </c>
      <c r="J27" s="24" t="str">
        <f t="shared" si="1"/>
        <v/>
      </c>
    </row>
    <row r="28" spans="1:10" ht="30" customHeight="1" x14ac:dyDescent="0.2">
      <c r="A28" s="586" t="s">
        <v>1030</v>
      </c>
      <c r="B28" s="1646" t="s">
        <v>1031</v>
      </c>
      <c r="C28" s="1647"/>
      <c r="D28" s="579"/>
      <c r="E28" s="580"/>
      <c r="F28" s="580"/>
      <c r="H28" s="574">
        <f>SUMIFS('Sch D'!$C$11:$C$83,'Sch D'!$A$11:$A$83,'Sch D-1'!E28,'Sch D'!$B$11:$B$83,'Sch D-1'!F28)</f>
        <v>0</v>
      </c>
      <c r="I28" s="581">
        <f t="shared" si="0"/>
        <v>0</v>
      </c>
      <c r="J28" s="24" t="str">
        <f t="shared" si="1"/>
        <v/>
      </c>
    </row>
    <row r="29" spans="1:10" ht="30" customHeight="1" x14ac:dyDescent="0.2">
      <c r="A29" s="586" t="s">
        <v>1032</v>
      </c>
      <c r="B29" s="1646" t="s">
        <v>1033</v>
      </c>
      <c r="C29" s="1647"/>
      <c r="D29" s="579"/>
      <c r="E29" s="580"/>
      <c r="F29" s="580"/>
      <c r="H29" s="574">
        <f>SUMIFS('Sch D'!$C$11:$C$83,'Sch D'!$A$11:$A$83,'Sch D-1'!E29,'Sch D'!$B$11:$B$83,'Sch D-1'!F29)</f>
        <v>0</v>
      </c>
      <c r="I29" s="581">
        <f t="shared" si="0"/>
        <v>0</v>
      </c>
      <c r="J29" s="24" t="str">
        <f t="shared" si="1"/>
        <v/>
      </c>
    </row>
    <row r="30" spans="1:10" ht="30" customHeight="1" x14ac:dyDescent="0.2">
      <c r="A30" s="586" t="s">
        <v>1034</v>
      </c>
      <c r="B30" s="1646" t="s">
        <v>1035</v>
      </c>
      <c r="C30" s="1647"/>
      <c r="D30" s="587">
        <f>+'Sch D-8'!G46</f>
        <v>0</v>
      </c>
      <c r="E30" s="1402" t="s">
        <v>750</v>
      </c>
      <c r="F30" s="1402" t="s">
        <v>741</v>
      </c>
      <c r="H30" s="574">
        <f>SUMIFS('Sch D'!$C$11:$C$83,'Sch D'!$A$11:$A$83,'Sch D-1'!E30,'Sch D'!$B$11:$B$83,'Sch D-1'!F30)</f>
        <v>0</v>
      </c>
      <c r="I30" s="581">
        <f t="shared" si="0"/>
        <v>0</v>
      </c>
      <c r="J30" s="24" t="str">
        <f t="shared" si="1"/>
        <v/>
      </c>
    </row>
    <row r="31" spans="1:10" ht="30" customHeight="1" x14ac:dyDescent="0.2">
      <c r="A31" s="586" t="s">
        <v>1036</v>
      </c>
      <c r="B31" s="1646" t="s">
        <v>1037</v>
      </c>
      <c r="C31" s="1647"/>
      <c r="D31" s="579"/>
      <c r="E31" s="580"/>
      <c r="F31" s="580"/>
      <c r="H31" s="574">
        <f>SUMIFS('Sch D'!$C$11:$C$83,'Sch D'!$A$11:$A$83,'Sch D-1'!E31,'Sch D'!$B$11:$B$83,'Sch D-1'!F31)</f>
        <v>0</v>
      </c>
      <c r="I31" s="581">
        <f t="shared" si="0"/>
        <v>0</v>
      </c>
      <c r="J31" s="24" t="str">
        <f t="shared" si="1"/>
        <v/>
      </c>
    </row>
    <row r="32" spans="1:10" ht="30" customHeight="1" x14ac:dyDescent="0.2">
      <c r="A32" s="586" t="s">
        <v>1038</v>
      </c>
      <c r="B32" s="1646" t="s">
        <v>1039</v>
      </c>
      <c r="C32" s="1647"/>
      <c r="D32" s="579"/>
      <c r="E32" s="580"/>
      <c r="F32" s="580"/>
      <c r="H32" s="574">
        <f>SUMIFS('Sch D'!$C$11:$C$83,'Sch D'!$A$11:$A$83,'Sch D-1'!E32,'Sch D'!$B$11:$B$83,'Sch D-1'!F32)</f>
        <v>0</v>
      </c>
      <c r="I32" s="581">
        <f t="shared" si="0"/>
        <v>0</v>
      </c>
      <c r="J32" s="24" t="str">
        <f t="shared" si="1"/>
        <v/>
      </c>
    </row>
    <row r="33" spans="1:10" ht="30" customHeight="1" x14ac:dyDescent="0.2">
      <c r="A33" s="586" t="s">
        <v>1040</v>
      </c>
      <c r="B33" s="1646" t="s">
        <v>1041</v>
      </c>
      <c r="C33" s="1647"/>
      <c r="D33" s="579"/>
      <c r="E33" s="580"/>
      <c r="F33" s="580"/>
      <c r="H33" s="574">
        <f>SUMIFS('Sch D'!$C$11:$C$83,'Sch D'!$A$11:$A$83,'Sch D-1'!E33,'Sch D'!$B$11:$B$83,'Sch D-1'!F33)</f>
        <v>0</v>
      </c>
      <c r="I33" s="581">
        <f t="shared" si="0"/>
        <v>0</v>
      </c>
      <c r="J33" s="24" t="str">
        <f t="shared" si="1"/>
        <v/>
      </c>
    </row>
    <row r="34" spans="1:10" ht="30" customHeight="1" x14ac:dyDescent="0.2">
      <c r="A34" s="586" t="s">
        <v>1042</v>
      </c>
      <c r="B34" s="1646" t="s">
        <v>1043</v>
      </c>
      <c r="C34" s="1647"/>
      <c r="D34" s="588"/>
      <c r="E34" s="580"/>
      <c r="F34" s="580"/>
      <c r="H34" s="574">
        <f>SUMIFS('Sch D'!$C$11:$C$83,'Sch D'!$A$11:$A$83,'Sch D-1'!E34,'Sch D'!$B$11:$B$83,'Sch D-1'!F34)</f>
        <v>0</v>
      </c>
      <c r="I34" s="581">
        <f t="shared" si="0"/>
        <v>0</v>
      </c>
      <c r="J34" s="24" t="str">
        <f t="shared" si="1"/>
        <v/>
      </c>
    </row>
    <row r="35" spans="1:10" ht="30" customHeight="1" x14ac:dyDescent="0.2">
      <c r="A35" s="578" t="s">
        <v>1044</v>
      </c>
      <c r="B35" s="589" t="s">
        <v>1045</v>
      </c>
      <c r="C35" s="589"/>
      <c r="D35" s="588"/>
      <c r="E35" s="580"/>
      <c r="F35" s="580"/>
      <c r="H35" s="574">
        <f>SUMIFS('Sch D'!$C$11:$C$83,'Sch D'!$A$11:$A$83,'Sch D-1'!E35,'Sch D'!$B$11:$B$83,'Sch D-1'!F35)</f>
        <v>0</v>
      </c>
      <c r="I35" s="581">
        <f t="shared" si="0"/>
        <v>0</v>
      </c>
      <c r="J35" s="24" t="str">
        <f t="shared" si="1"/>
        <v/>
      </c>
    </row>
    <row r="36" spans="1:10" ht="30" customHeight="1" x14ac:dyDescent="0.2">
      <c r="A36" s="578" t="s">
        <v>1046</v>
      </c>
      <c r="B36" s="589" t="s">
        <v>1047</v>
      </c>
      <c r="C36" s="589"/>
      <c r="D36" s="588"/>
      <c r="E36" s="580"/>
      <c r="F36" s="580"/>
      <c r="H36" s="574">
        <f>SUMIFS('Sch D'!$C$11:$C$83,'Sch D'!$A$11:$A$83,'Sch D-1'!E36,'Sch D'!$B$11:$B$83,'Sch D-1'!F36)</f>
        <v>0</v>
      </c>
      <c r="I36" s="581">
        <f t="shared" si="0"/>
        <v>0</v>
      </c>
      <c r="J36" s="24" t="str">
        <f t="shared" si="1"/>
        <v/>
      </c>
    </row>
    <row r="37" spans="1:10" ht="30" customHeight="1" x14ac:dyDescent="0.2">
      <c r="A37" s="586" t="s">
        <v>1048</v>
      </c>
      <c r="B37" s="1646" t="s">
        <v>1049</v>
      </c>
      <c r="C37" s="1647"/>
      <c r="D37" s="579"/>
      <c r="E37" s="580"/>
      <c r="F37" s="580"/>
      <c r="H37" s="574">
        <f>SUMIFS('Sch D'!$C$11:$C$83,'Sch D'!$A$11:$A$83,'Sch D-1'!E37,'Sch D'!$B$11:$B$83,'Sch D-1'!F37)</f>
        <v>0</v>
      </c>
      <c r="I37" s="581">
        <f t="shared" si="0"/>
        <v>0</v>
      </c>
      <c r="J37" s="24" t="str">
        <f t="shared" si="1"/>
        <v/>
      </c>
    </row>
    <row r="38" spans="1:10" ht="30" customHeight="1" x14ac:dyDescent="0.2">
      <c r="A38" s="578" t="s">
        <v>1050</v>
      </c>
      <c r="B38" s="1646" t="s">
        <v>1051</v>
      </c>
      <c r="C38" s="1647"/>
      <c r="D38" s="588"/>
      <c r="E38" s="580"/>
      <c r="F38" s="580"/>
      <c r="H38" s="574">
        <f>SUMIFS('Sch D'!$C$11:$C$83,'Sch D'!$A$11:$A$83,'Sch D-1'!E38,'Sch D'!$B$11:$B$83,'Sch D-1'!F38)</f>
        <v>0</v>
      </c>
      <c r="I38" s="581">
        <f t="shared" si="0"/>
        <v>0</v>
      </c>
      <c r="J38" s="24" t="str">
        <f t="shared" si="1"/>
        <v/>
      </c>
    </row>
    <row r="39" spans="1:10" s="106" customFormat="1" ht="30" customHeight="1" x14ac:dyDescent="0.2">
      <c r="A39" s="578" t="s">
        <v>1052</v>
      </c>
      <c r="B39" s="1646" t="s">
        <v>1053</v>
      </c>
      <c r="C39" s="1647"/>
      <c r="D39" s="588"/>
      <c r="E39" s="580"/>
      <c r="F39" s="580"/>
      <c r="H39" s="574">
        <f>SUMIFS('Sch D'!$C$11:$C$83,'Sch D'!$A$11:$A$83,'Sch D-1'!E39,'Sch D'!$B$11:$B$83,'Sch D-1'!F39)</f>
        <v>0</v>
      </c>
      <c r="I39" s="581">
        <f t="shared" si="0"/>
        <v>0</v>
      </c>
      <c r="J39" s="24" t="str">
        <f t="shared" si="1"/>
        <v/>
      </c>
    </row>
    <row r="40" spans="1:10" ht="30" customHeight="1" x14ac:dyDescent="0.2">
      <c r="A40" s="578" t="s">
        <v>1054</v>
      </c>
      <c r="B40" s="1646" t="s">
        <v>1055</v>
      </c>
      <c r="C40" s="1647"/>
      <c r="D40" s="588"/>
      <c r="E40" s="580"/>
      <c r="F40" s="580"/>
      <c r="H40" s="574">
        <f>SUMIFS('Sch D'!$C$11:$C$83,'Sch D'!$A$11:$A$83,'Sch D-1'!E40,'Sch D'!$B$11:$B$83,'Sch D-1'!F40)</f>
        <v>0</v>
      </c>
      <c r="I40" s="581">
        <f t="shared" si="0"/>
        <v>0</v>
      </c>
      <c r="J40" s="24" t="str">
        <f t="shared" si="1"/>
        <v/>
      </c>
    </row>
    <row r="41" spans="1:10" ht="30" customHeight="1" x14ac:dyDescent="0.2">
      <c r="A41" s="578" t="s">
        <v>1056</v>
      </c>
      <c r="B41" s="1646" t="s">
        <v>1057</v>
      </c>
      <c r="C41" s="1647"/>
      <c r="D41" s="588"/>
      <c r="E41" s="580"/>
      <c r="F41" s="580"/>
      <c r="H41" s="574">
        <f>SUMIFS('Sch D'!$C$11:$C$83,'Sch D'!$A$11:$A$83,'Sch D-1'!E41,'Sch D'!$B$11:$B$83,'Sch D-1'!F41)</f>
        <v>0</v>
      </c>
      <c r="I41" s="581">
        <f t="shared" si="0"/>
        <v>0</v>
      </c>
      <c r="J41" s="24" t="str">
        <f t="shared" si="1"/>
        <v/>
      </c>
    </row>
    <row r="42" spans="1:10" ht="30" customHeight="1" x14ac:dyDescent="0.2">
      <c r="A42" s="578" t="s">
        <v>1058</v>
      </c>
      <c r="B42" s="1646" t="s">
        <v>1059</v>
      </c>
      <c r="C42" s="1647"/>
      <c r="D42" s="588"/>
      <c r="E42" s="580"/>
      <c r="F42" s="580"/>
      <c r="H42" s="574">
        <f>SUMIFS('Sch D'!$C$11:$C$83,'Sch D'!$A$11:$A$83,'Sch D-1'!E42,'Sch D'!$B$11:$B$83,'Sch D-1'!F42)</f>
        <v>0</v>
      </c>
      <c r="I42" s="581">
        <f t="shared" si="0"/>
        <v>0</v>
      </c>
      <c r="J42" s="24" t="str">
        <f t="shared" si="1"/>
        <v/>
      </c>
    </row>
    <row r="43" spans="1:10" ht="30" customHeight="1" x14ac:dyDescent="0.2">
      <c r="A43" s="578" t="s">
        <v>1060</v>
      </c>
      <c r="B43" s="1646" t="s">
        <v>1061</v>
      </c>
      <c r="C43" s="1647"/>
      <c r="D43" s="588"/>
      <c r="E43" s="580"/>
      <c r="F43" s="580"/>
      <c r="H43" s="574">
        <f>SUMIFS('Sch D'!$C$11:$C$83,'Sch D'!$A$11:$A$83,'Sch D-1'!E43,'Sch D'!$B$11:$B$83,'Sch D-1'!F43)</f>
        <v>0</v>
      </c>
      <c r="I43" s="581">
        <f t="shared" si="0"/>
        <v>0</v>
      </c>
      <c r="J43" s="24" t="str">
        <f t="shared" si="1"/>
        <v/>
      </c>
    </row>
    <row r="44" spans="1:10" ht="30" customHeight="1" x14ac:dyDescent="0.2">
      <c r="A44" s="578" t="s">
        <v>1062</v>
      </c>
      <c r="B44" s="1646" t="s">
        <v>1063</v>
      </c>
      <c r="C44" s="1647"/>
      <c r="D44" s="588"/>
      <c r="E44" s="580"/>
      <c r="F44" s="580"/>
      <c r="H44" s="574">
        <f>SUMIFS('Sch D'!$C$11:$C$83,'Sch D'!$A$11:$A$83,'Sch D-1'!E44,'Sch D'!$B$11:$B$83,'Sch D-1'!F44)</f>
        <v>0</v>
      </c>
      <c r="I44" s="581">
        <f t="shared" si="0"/>
        <v>0</v>
      </c>
      <c r="J44" s="24" t="str">
        <f t="shared" si="1"/>
        <v/>
      </c>
    </row>
    <row r="45" spans="1:10" ht="30" customHeight="1" x14ac:dyDescent="0.2">
      <c r="A45" s="578" t="s">
        <v>1064</v>
      </c>
      <c r="B45" s="1646" t="s">
        <v>1065</v>
      </c>
      <c r="C45" s="1647"/>
      <c r="D45" s="588"/>
      <c r="E45" s="580"/>
      <c r="F45" s="580"/>
      <c r="H45" s="574">
        <f>SUMIFS('Sch D'!$C$11:$C$83,'Sch D'!$A$11:$A$83,'Sch D-1'!E45,'Sch D'!$B$11:$B$83,'Sch D-1'!F45)</f>
        <v>0</v>
      </c>
      <c r="I45" s="581">
        <f t="shared" si="0"/>
        <v>0</v>
      </c>
      <c r="J45" s="24" t="str">
        <f t="shared" si="1"/>
        <v/>
      </c>
    </row>
    <row r="46" spans="1:10" ht="30" customHeight="1" x14ac:dyDescent="0.2">
      <c r="A46" s="578" t="s">
        <v>1066</v>
      </c>
      <c r="B46" s="1646" t="s">
        <v>1067</v>
      </c>
      <c r="C46" s="1647"/>
      <c r="D46" s="588"/>
      <c r="E46" s="580"/>
      <c r="F46" s="580"/>
      <c r="H46" s="574">
        <f>SUMIFS('Sch D'!$C$11:$C$83,'Sch D'!$A$11:$A$83,'Sch D-1'!E46,'Sch D'!$B$11:$B$83,'Sch D-1'!F46)</f>
        <v>0</v>
      </c>
      <c r="I46" s="581">
        <f t="shared" si="0"/>
        <v>0</v>
      </c>
      <c r="J46" s="24" t="str">
        <f t="shared" si="1"/>
        <v/>
      </c>
    </row>
    <row r="47" spans="1:10" ht="30" customHeight="1" x14ac:dyDescent="0.2">
      <c r="A47" s="578" t="s">
        <v>1068</v>
      </c>
      <c r="B47" s="1646" t="s">
        <v>1069</v>
      </c>
      <c r="C47" s="1647"/>
      <c r="D47" s="588"/>
      <c r="E47" s="580"/>
      <c r="F47" s="580"/>
      <c r="H47" s="574">
        <f>SUMIFS('Sch D'!$C$11:$C$83,'Sch D'!$A$11:$A$83,'Sch D-1'!E47,'Sch D'!$B$11:$B$83,'Sch D-1'!F47)</f>
        <v>0</v>
      </c>
      <c r="I47" s="581">
        <f t="shared" si="0"/>
        <v>0</v>
      </c>
      <c r="J47" s="24" t="str">
        <f t="shared" si="1"/>
        <v/>
      </c>
    </row>
    <row r="48" spans="1:10" ht="30" customHeight="1" x14ac:dyDescent="0.2">
      <c r="A48" s="578" t="s">
        <v>1070</v>
      </c>
      <c r="B48" s="1646" t="s">
        <v>1071</v>
      </c>
      <c r="C48" s="1647"/>
      <c r="D48" s="588"/>
      <c r="E48" s="580"/>
      <c r="F48" s="580"/>
      <c r="H48" s="574">
        <f>SUMIFS('Sch D'!$C$11:$C$83,'Sch D'!$A$11:$A$83,'Sch D-1'!E48,'Sch D'!$B$11:$B$83,'Sch D-1'!F48)</f>
        <v>0</v>
      </c>
      <c r="I48" s="581">
        <f t="shared" si="0"/>
        <v>0</v>
      </c>
      <c r="J48" s="24" t="str">
        <f t="shared" si="1"/>
        <v/>
      </c>
    </row>
    <row r="49" spans="1:10" ht="30" customHeight="1" x14ac:dyDescent="0.2">
      <c r="A49" s="578" t="s">
        <v>1072</v>
      </c>
      <c r="B49" s="1646" t="s">
        <v>1073</v>
      </c>
      <c r="C49" s="1647"/>
      <c r="D49" s="588"/>
      <c r="E49" s="580"/>
      <c r="F49" s="580"/>
      <c r="H49" s="574">
        <f>SUMIFS('Sch D'!$C$11:$C$83,'Sch D'!$A$11:$A$83,'Sch D-1'!E49,'Sch D'!$B$11:$B$83,'Sch D-1'!F49)</f>
        <v>0</v>
      </c>
      <c r="I49" s="581">
        <f t="shared" si="0"/>
        <v>0</v>
      </c>
      <c r="J49" s="24" t="str">
        <f t="shared" si="1"/>
        <v/>
      </c>
    </row>
    <row r="50" spans="1:10" ht="30" customHeight="1" x14ac:dyDescent="0.2">
      <c r="A50" s="578" t="s">
        <v>1074</v>
      </c>
      <c r="B50" s="1646" t="s">
        <v>1075</v>
      </c>
      <c r="C50" s="1647"/>
      <c r="D50" s="588"/>
      <c r="E50" s="580"/>
      <c r="F50" s="580"/>
      <c r="H50" s="574">
        <f>SUMIFS('Sch D'!$C$11:$C$83,'Sch D'!$A$11:$A$83,'Sch D-1'!E50,'Sch D'!$B$11:$B$83,'Sch D-1'!F50)</f>
        <v>0</v>
      </c>
      <c r="I50" s="581">
        <f t="shared" si="0"/>
        <v>0</v>
      </c>
      <c r="J50" s="24" t="str">
        <f t="shared" si="1"/>
        <v/>
      </c>
    </row>
    <row r="51" spans="1:10" ht="30" customHeight="1" x14ac:dyDescent="0.2">
      <c r="A51" s="578" t="s">
        <v>1076</v>
      </c>
      <c r="B51" s="1646" t="s">
        <v>1077</v>
      </c>
      <c r="C51" s="1647"/>
      <c r="D51" s="588"/>
      <c r="E51" s="580"/>
      <c r="F51" s="580"/>
      <c r="H51" s="574">
        <f>SUMIFS('Sch D'!$C$11:$C$83,'Sch D'!$A$11:$A$83,'Sch D-1'!E51,'Sch D'!$B$11:$B$83,'Sch D-1'!F51)</f>
        <v>0</v>
      </c>
      <c r="I51" s="581">
        <f t="shared" si="0"/>
        <v>0</v>
      </c>
      <c r="J51" s="24" t="str">
        <f t="shared" si="1"/>
        <v/>
      </c>
    </row>
    <row r="52" spans="1:10" ht="30" customHeight="1" x14ac:dyDescent="0.2">
      <c r="A52" s="578" t="s">
        <v>1078</v>
      </c>
      <c r="B52" s="1646" t="s">
        <v>1079</v>
      </c>
      <c r="C52" s="1647"/>
      <c r="D52" s="588"/>
      <c r="E52" s="580"/>
      <c r="F52" s="580"/>
      <c r="H52" s="574">
        <f>SUMIFS('Sch D'!$C$11:$C$83,'Sch D'!$A$11:$A$83,'Sch D-1'!E52,'Sch D'!$B$11:$B$83,'Sch D-1'!F52)</f>
        <v>0</v>
      </c>
      <c r="I52" s="581">
        <f t="shared" si="0"/>
        <v>0</v>
      </c>
      <c r="J52" s="24" t="str">
        <f t="shared" si="1"/>
        <v/>
      </c>
    </row>
    <row r="53" spans="1:10" ht="30" customHeight="1" x14ac:dyDescent="0.2">
      <c r="A53" s="578" t="s">
        <v>1080</v>
      </c>
      <c r="B53" s="1646" t="s">
        <v>1081</v>
      </c>
      <c r="C53" s="1647"/>
      <c r="D53" s="588"/>
      <c r="E53" s="580"/>
      <c r="F53" s="580"/>
      <c r="H53" s="574">
        <f>SUMIFS('Sch D'!$C$11:$C$83,'Sch D'!$A$11:$A$83,'Sch D-1'!E53,'Sch D'!$B$11:$B$83,'Sch D-1'!F53)</f>
        <v>0</v>
      </c>
      <c r="I53" s="581">
        <f t="shared" si="0"/>
        <v>0</v>
      </c>
      <c r="J53" s="24" t="str">
        <f t="shared" si="1"/>
        <v/>
      </c>
    </row>
    <row r="54" spans="1:10" ht="30" customHeight="1" x14ac:dyDescent="0.2">
      <c r="A54" s="578" t="s">
        <v>1082</v>
      </c>
      <c r="B54" s="1646" t="s">
        <v>1083</v>
      </c>
      <c r="C54" s="1647"/>
      <c r="D54" s="588"/>
      <c r="E54" s="580"/>
      <c r="F54" s="580"/>
      <c r="H54" s="574">
        <f>SUMIFS('Sch D'!$C$11:$C$83,'Sch D'!$A$11:$A$83,'Sch D-1'!E54,'Sch D'!$B$11:$B$83,'Sch D-1'!F54)</f>
        <v>0</v>
      </c>
      <c r="I54" s="581">
        <f t="shared" si="0"/>
        <v>0</v>
      </c>
      <c r="J54" s="24" t="str">
        <f t="shared" si="1"/>
        <v/>
      </c>
    </row>
    <row r="55" spans="1:10" ht="30" customHeight="1" x14ac:dyDescent="0.2">
      <c r="A55" s="578" t="s">
        <v>1084</v>
      </c>
      <c r="B55" s="1646" t="s">
        <v>1085</v>
      </c>
      <c r="C55" s="1647"/>
      <c r="D55" s="588"/>
      <c r="E55" s="580"/>
      <c r="F55" s="580"/>
      <c r="H55" s="574">
        <f>SUMIFS('Sch D'!$C$11:$C$83,'Sch D'!$A$11:$A$83,'Sch D-1'!E55,'Sch D'!$B$11:$B$83,'Sch D-1'!F55)</f>
        <v>0</v>
      </c>
      <c r="I55" s="581">
        <f t="shared" si="0"/>
        <v>0</v>
      </c>
      <c r="J55" s="24" t="str">
        <f t="shared" si="1"/>
        <v/>
      </c>
    </row>
    <row r="56" spans="1:10" ht="30" customHeight="1" x14ac:dyDescent="0.2">
      <c r="A56" s="578" t="s">
        <v>1086</v>
      </c>
      <c r="B56" s="1646" t="s">
        <v>1087</v>
      </c>
      <c r="C56" s="1647"/>
      <c r="D56" s="588"/>
      <c r="E56" s="580"/>
      <c r="F56" s="580"/>
      <c r="H56" s="574">
        <f>SUMIFS('Sch D'!$C$11:$C$83,'Sch D'!$A$11:$A$83,'Sch D-1'!E56,'Sch D'!$B$11:$B$83,'Sch D-1'!F56)</f>
        <v>0</v>
      </c>
      <c r="I56" s="581">
        <f t="shared" si="0"/>
        <v>0</v>
      </c>
      <c r="J56" s="24" t="str">
        <f t="shared" si="1"/>
        <v/>
      </c>
    </row>
    <row r="57" spans="1:10" ht="30" customHeight="1" x14ac:dyDescent="0.2">
      <c r="A57" s="578" t="s">
        <v>1088</v>
      </c>
      <c r="B57" s="1646" t="s">
        <v>1089</v>
      </c>
      <c r="C57" s="1647"/>
      <c r="D57" s="588"/>
      <c r="E57" s="580"/>
      <c r="F57" s="580"/>
      <c r="H57" s="574">
        <f>SUMIFS('Sch D'!$C$11:$C$83,'Sch D'!$A$11:$A$83,'Sch D-1'!E57,'Sch D'!$B$11:$B$83,'Sch D-1'!F57)</f>
        <v>0</v>
      </c>
      <c r="I57" s="581">
        <f t="shared" si="0"/>
        <v>0</v>
      </c>
      <c r="J57" s="24" t="str">
        <f t="shared" si="1"/>
        <v/>
      </c>
    </row>
    <row r="58" spans="1:10" ht="30" customHeight="1" x14ac:dyDescent="0.2">
      <c r="A58" s="578" t="s">
        <v>1090</v>
      </c>
      <c r="B58" s="1646" t="s">
        <v>1091</v>
      </c>
      <c r="C58" s="1647"/>
      <c r="D58" s="590">
        <f>+'Sch S'!I25+'Sch S'!I29</f>
        <v>0</v>
      </c>
      <c r="E58" s="1473" t="s">
        <v>1980</v>
      </c>
      <c r="F58" s="1473" t="s">
        <v>1980</v>
      </c>
      <c r="H58" s="574">
        <f>SUMIFS('Sch D'!$C$11:$C$83,'Sch D'!$A$11:$A$83,'Sch D-1'!E58,'Sch D'!$B$11:$B$83,'Sch D-1'!F58)</f>
        <v>0</v>
      </c>
      <c r="I58" s="581">
        <f t="shared" si="0"/>
        <v>0</v>
      </c>
      <c r="J58" s="24" t="str">
        <f t="shared" si="1"/>
        <v/>
      </c>
    </row>
    <row r="59" spans="1:10" ht="30" customHeight="1" x14ac:dyDescent="0.2">
      <c r="A59" s="578" t="s">
        <v>1092</v>
      </c>
      <c r="B59" s="1646" t="s">
        <v>1093</v>
      </c>
      <c r="C59" s="1647"/>
      <c r="D59" s="588"/>
      <c r="E59" s="580"/>
      <c r="F59" s="580"/>
      <c r="H59" s="574">
        <f>SUMIFS('Sch D'!$C$11:$C$83,'Sch D'!$A$11:$A$83,'Sch D-1'!E59,'Sch D'!$B$11:$B$83,'Sch D-1'!F59)</f>
        <v>0</v>
      </c>
      <c r="I59" s="581">
        <f t="shared" si="0"/>
        <v>0</v>
      </c>
      <c r="J59" s="24" t="str">
        <f t="shared" si="1"/>
        <v/>
      </c>
    </row>
    <row r="60" spans="1:10" ht="30" customHeight="1" x14ac:dyDescent="0.2">
      <c r="A60" s="578" t="s">
        <v>1094</v>
      </c>
      <c r="B60" s="1646" t="s">
        <v>1095</v>
      </c>
      <c r="C60" s="1647"/>
      <c r="D60" s="588"/>
      <c r="E60" s="580"/>
      <c r="F60" s="580"/>
      <c r="H60" s="574">
        <f>SUMIFS('Sch D'!$C$11:$C$83,'Sch D'!$A$11:$A$83,'Sch D-1'!E60,'Sch D'!$B$11:$B$83,'Sch D-1'!F60)</f>
        <v>0</v>
      </c>
      <c r="I60" s="581">
        <f t="shared" si="0"/>
        <v>0</v>
      </c>
      <c r="J60" s="24" t="str">
        <f t="shared" si="1"/>
        <v/>
      </c>
    </row>
    <row r="61" spans="1:10" ht="30" customHeight="1" x14ac:dyDescent="0.2">
      <c r="A61" s="578" t="s">
        <v>1096</v>
      </c>
      <c r="B61" s="1646" t="s">
        <v>1097</v>
      </c>
      <c r="C61" s="1647"/>
      <c r="D61" s="588"/>
      <c r="E61" s="580"/>
      <c r="F61" s="580"/>
      <c r="H61" s="574">
        <f>SUMIFS('Sch D'!$C$11:$C$83,'Sch D'!$A$11:$A$83,'Sch D-1'!E61,'Sch D'!$B$11:$B$83,'Sch D-1'!F61)</f>
        <v>0</v>
      </c>
      <c r="I61" s="581">
        <f t="shared" si="0"/>
        <v>0</v>
      </c>
      <c r="J61" s="24" t="str">
        <f t="shared" si="1"/>
        <v/>
      </c>
    </row>
    <row r="62" spans="1:10" ht="30" customHeight="1" x14ac:dyDescent="0.2">
      <c r="A62" s="578" t="s">
        <v>1098</v>
      </c>
      <c r="B62" s="1646" t="s">
        <v>1099</v>
      </c>
      <c r="C62" s="1647"/>
      <c r="D62" s="588"/>
      <c r="E62" s="580"/>
      <c r="F62" s="580"/>
      <c r="H62" s="574">
        <f>SUMIFS('Sch D'!$C$11:$C$83,'Sch D'!$A$11:$A$83,'Sch D-1'!E62,'Sch D'!$B$11:$B$83,'Sch D-1'!F62)</f>
        <v>0</v>
      </c>
      <c r="I62" s="581">
        <f t="shared" si="0"/>
        <v>0</v>
      </c>
      <c r="J62" s="24" t="str">
        <f t="shared" si="1"/>
        <v/>
      </c>
    </row>
    <row r="63" spans="1:10" ht="30" customHeight="1" x14ac:dyDescent="0.2">
      <c r="A63" s="578" t="s">
        <v>1100</v>
      </c>
      <c r="B63" s="1646" t="s">
        <v>1101</v>
      </c>
      <c r="C63" s="1647"/>
      <c r="D63" s="588"/>
      <c r="E63" s="580"/>
      <c r="F63" s="580"/>
      <c r="H63" s="574">
        <f>SUMIFS('Sch D'!$C$11:$C$83,'Sch D'!$A$11:$A$83,'Sch D-1'!E63,'Sch D'!$B$11:$B$83,'Sch D-1'!F63)</f>
        <v>0</v>
      </c>
      <c r="I63" s="581">
        <f t="shared" si="0"/>
        <v>0</v>
      </c>
      <c r="J63" s="24" t="str">
        <f t="shared" si="1"/>
        <v/>
      </c>
    </row>
    <row r="64" spans="1:10" ht="30" customHeight="1" x14ac:dyDescent="0.2">
      <c r="A64" s="578" t="s">
        <v>1102</v>
      </c>
      <c r="B64" s="1646" t="s">
        <v>1103</v>
      </c>
      <c r="C64" s="1647"/>
      <c r="D64" s="588"/>
      <c r="E64" s="580"/>
      <c r="F64" s="580"/>
      <c r="H64" s="574">
        <f>SUMIFS('Sch D'!$C$11:$C$83,'Sch D'!$A$11:$A$83,'Sch D-1'!E64,'Sch D'!$B$11:$B$83,'Sch D-1'!F64)</f>
        <v>0</v>
      </c>
      <c r="I64" s="581">
        <f t="shared" si="0"/>
        <v>0</v>
      </c>
      <c r="J64" s="24" t="str">
        <f t="shared" si="1"/>
        <v/>
      </c>
    </row>
    <row r="65" spans="1:10" ht="30" customHeight="1" x14ac:dyDescent="0.2">
      <c r="A65" s="578" t="s">
        <v>1104</v>
      </c>
      <c r="B65" s="1646" t="s">
        <v>1105</v>
      </c>
      <c r="C65" s="1647"/>
      <c r="D65" s="588"/>
      <c r="E65" s="580"/>
      <c r="F65" s="580"/>
      <c r="H65" s="574">
        <f>SUMIFS('Sch D'!$C$11:$C$83,'Sch D'!$A$11:$A$83,'Sch D-1'!E65,'Sch D'!$B$11:$B$83,'Sch D-1'!F65)</f>
        <v>0</v>
      </c>
      <c r="I65" s="581">
        <f t="shared" si="0"/>
        <v>0</v>
      </c>
      <c r="J65" s="24" t="str">
        <f t="shared" si="1"/>
        <v/>
      </c>
    </row>
    <row r="66" spans="1:10" ht="30" customHeight="1" x14ac:dyDescent="0.2">
      <c r="A66" s="578" t="s">
        <v>1106</v>
      </c>
      <c r="B66" s="1646" t="s">
        <v>1107</v>
      </c>
      <c r="C66" s="1647"/>
      <c r="D66" s="588"/>
      <c r="E66" s="580"/>
      <c r="F66" s="580"/>
      <c r="H66" s="574">
        <f>SUMIFS('Sch D'!$C$11:$C$83,'Sch D'!$A$11:$A$83,'Sch D-1'!E66,'Sch D'!$B$11:$B$83,'Sch D-1'!F66)</f>
        <v>0</v>
      </c>
      <c r="I66" s="581">
        <f t="shared" si="0"/>
        <v>0</v>
      </c>
      <c r="J66" s="24" t="str">
        <f t="shared" si="1"/>
        <v/>
      </c>
    </row>
    <row r="67" spans="1:10" ht="30" customHeight="1" x14ac:dyDescent="0.2">
      <c r="A67" s="578" t="s">
        <v>1108</v>
      </c>
      <c r="B67" s="1651" t="s">
        <v>1109</v>
      </c>
      <c r="C67" s="1652"/>
      <c r="D67" s="588"/>
      <c r="E67" s="1402" t="s">
        <v>748</v>
      </c>
      <c r="F67" s="1402" t="s">
        <v>740</v>
      </c>
      <c r="H67" s="574">
        <f>SUMIFS('Sch D'!$C$11:$C$83,'Sch D'!$A$11:$A$83,'Sch D-1'!E67,'Sch D'!$B$11:$B$83,'Sch D-1'!F67)</f>
        <v>0</v>
      </c>
      <c r="I67" s="581">
        <f t="shared" si="0"/>
        <v>0</v>
      </c>
      <c r="J67" s="24" t="str">
        <f t="shared" si="1"/>
        <v/>
      </c>
    </row>
    <row r="68" spans="1:10" ht="30" customHeight="1" x14ac:dyDescent="0.2">
      <c r="A68" s="578" t="s">
        <v>1108</v>
      </c>
      <c r="B68" s="1651" t="s">
        <v>1109</v>
      </c>
      <c r="C68" s="1652"/>
      <c r="D68" s="1497"/>
      <c r="E68" s="1402" t="s">
        <v>748</v>
      </c>
      <c r="F68" s="1402" t="s">
        <v>43</v>
      </c>
      <c r="H68" s="574">
        <f>SUMIFS('Sch D'!$C$11:$C$83,'Sch D'!$A$11:$A$83,'Sch D-1'!E68,'Sch D'!$B$11:$B$83,'Sch D-1'!F68)</f>
        <v>0</v>
      </c>
      <c r="I68" s="581">
        <f t="shared" si="0"/>
        <v>0</v>
      </c>
    </row>
    <row r="69" spans="1:10" ht="30" customHeight="1" x14ac:dyDescent="0.2">
      <c r="A69" s="578" t="s">
        <v>1108</v>
      </c>
      <c r="B69" s="1651" t="s">
        <v>1109</v>
      </c>
      <c r="C69" s="1652"/>
      <c r="D69" s="1497"/>
      <c r="E69" s="1402" t="s">
        <v>748</v>
      </c>
      <c r="F69" s="1402" t="s">
        <v>741</v>
      </c>
      <c r="H69" s="574">
        <f>SUMIFS('Sch D'!$C$11:$C$83,'Sch D'!$A$11:$A$83,'Sch D-1'!E69,'Sch D'!$B$11:$B$83,'Sch D-1'!F69)</f>
        <v>0</v>
      </c>
      <c r="I69" s="581">
        <f t="shared" si="0"/>
        <v>0</v>
      </c>
    </row>
    <row r="70" spans="1:10" ht="30" customHeight="1" x14ac:dyDescent="0.2">
      <c r="A70" s="578" t="s">
        <v>1110</v>
      </c>
      <c r="B70" s="1651" t="s">
        <v>1111</v>
      </c>
      <c r="C70" s="1652"/>
      <c r="D70" s="588"/>
      <c r="E70" s="580"/>
      <c r="F70" s="580"/>
      <c r="H70" s="574">
        <f>SUMIFS('Sch D'!$C$11:$C$83,'Sch D'!$A$11:$A$83,'Sch D-1'!E70,'Sch D'!$B$11:$B$83,'Sch D-1'!F70)</f>
        <v>0</v>
      </c>
      <c r="I70" s="581">
        <f t="shared" si="0"/>
        <v>0</v>
      </c>
      <c r="J70" s="24" t="str">
        <f t="shared" si="1"/>
        <v/>
      </c>
    </row>
    <row r="71" spans="1:10" ht="30" customHeight="1" x14ac:dyDescent="0.2">
      <c r="A71" s="578" t="s">
        <v>1112</v>
      </c>
      <c r="B71" s="1651" t="s">
        <v>1113</v>
      </c>
      <c r="C71" s="1652"/>
      <c r="D71" s="588"/>
      <c r="E71" s="1402" t="s">
        <v>757</v>
      </c>
      <c r="F71" s="1402" t="s">
        <v>740</v>
      </c>
      <c r="H71" s="574">
        <f>SUMIFS('Sch D'!$C$11:$C$83,'Sch D'!$A$11:$A$83,'Sch D-1'!E71,'Sch D'!$B$11:$B$83,'Sch D-1'!F71)</f>
        <v>0</v>
      </c>
      <c r="I71" s="581">
        <f t="shared" si="0"/>
        <v>0</v>
      </c>
      <c r="J71" s="24" t="str">
        <f t="shared" si="1"/>
        <v/>
      </c>
    </row>
    <row r="72" spans="1:10" ht="30" customHeight="1" x14ac:dyDescent="0.2">
      <c r="A72" s="578" t="s">
        <v>1112</v>
      </c>
      <c r="B72" s="1651" t="s">
        <v>1113</v>
      </c>
      <c r="C72" s="1652"/>
      <c r="D72" s="1472"/>
      <c r="E72" s="1402" t="s">
        <v>757</v>
      </c>
      <c r="F72" s="1402" t="s">
        <v>43</v>
      </c>
      <c r="H72" s="574">
        <f>SUMIFS('Sch D'!$C$11:$C$83,'Sch D'!$A$11:$A$83,'Sch D-1'!E72,'Sch D'!$B$11:$B$83,'Sch D-1'!F72)</f>
        <v>0</v>
      </c>
      <c r="I72" s="581">
        <f t="shared" si="0"/>
        <v>0</v>
      </c>
    </row>
    <row r="73" spans="1:10" ht="30" customHeight="1" x14ac:dyDescent="0.2">
      <c r="A73" s="578" t="s">
        <v>1112</v>
      </c>
      <c r="B73" s="1651" t="s">
        <v>1113</v>
      </c>
      <c r="C73" s="1652"/>
      <c r="D73" s="1472"/>
      <c r="E73" s="1402" t="s">
        <v>757</v>
      </c>
      <c r="F73" s="1402" t="s">
        <v>741</v>
      </c>
      <c r="H73" s="574">
        <f>SUMIFS('Sch D'!$C$11:$C$83,'Sch D'!$A$11:$A$83,'Sch D-1'!E73,'Sch D'!$B$11:$B$83,'Sch D-1'!F73)</f>
        <v>0</v>
      </c>
      <c r="I73" s="581">
        <f t="shared" si="0"/>
        <v>0</v>
      </c>
    </row>
    <row r="74" spans="1:10" ht="30" customHeight="1" x14ac:dyDescent="0.2">
      <c r="A74" s="578" t="s">
        <v>1112</v>
      </c>
      <c r="B74" s="1651" t="s">
        <v>1113</v>
      </c>
      <c r="C74" s="1652"/>
      <c r="D74" s="1472"/>
      <c r="E74" s="1473" t="s">
        <v>745</v>
      </c>
      <c r="F74" s="1402" t="s">
        <v>745</v>
      </c>
      <c r="H74" s="574">
        <f>SUMIFS('Sch D'!$C$11:$C$83,'Sch D'!$A$11:$A$83,'Sch D-1'!E74,'Sch D'!$B$11:$B$83,'Sch D-1'!F74)</f>
        <v>0</v>
      </c>
      <c r="I74" s="581">
        <f t="shared" ref="I74:I137" si="3">SUMIFS($D$8:$D$224,$E$8:$E$224,E74,$F$8:$F$224,F74)-H74</f>
        <v>0</v>
      </c>
    </row>
    <row r="75" spans="1:10" ht="30" customHeight="1" x14ac:dyDescent="0.2">
      <c r="A75" s="578" t="s">
        <v>1114</v>
      </c>
      <c r="B75" s="1651" t="s">
        <v>1115</v>
      </c>
      <c r="C75" s="1652"/>
      <c r="D75" s="588"/>
      <c r="E75" s="580"/>
      <c r="F75" s="580"/>
      <c r="H75" s="574">
        <f>SUMIFS('Sch D'!$C$11:$C$83,'Sch D'!$A$11:$A$83,'Sch D-1'!E75,'Sch D'!$B$11:$B$83,'Sch D-1'!F75)</f>
        <v>0</v>
      </c>
      <c r="I75" s="581">
        <f t="shared" si="3"/>
        <v>0</v>
      </c>
      <c r="J75" s="24" t="str">
        <f t="shared" si="1"/>
        <v/>
      </c>
    </row>
    <row r="76" spans="1:10" ht="30" customHeight="1" x14ac:dyDescent="0.2">
      <c r="A76" s="578" t="s">
        <v>1116</v>
      </c>
      <c r="B76" s="1651" t="s">
        <v>1117</v>
      </c>
      <c r="C76" s="1652"/>
      <c r="D76" s="588"/>
      <c r="E76" s="580"/>
      <c r="F76" s="580"/>
      <c r="H76" s="574">
        <f>SUMIFS('Sch D'!$C$11:$C$83,'Sch D'!$A$11:$A$83,'Sch D-1'!E76,'Sch D'!$B$11:$B$83,'Sch D-1'!F76)</f>
        <v>0</v>
      </c>
      <c r="I76" s="581">
        <f t="shared" si="3"/>
        <v>0</v>
      </c>
      <c r="J76" s="24" t="str">
        <f t="shared" si="1"/>
        <v/>
      </c>
    </row>
    <row r="77" spans="1:10" ht="30" customHeight="1" x14ac:dyDescent="0.2">
      <c r="A77" s="578" t="s">
        <v>1118</v>
      </c>
      <c r="B77" s="1651" t="s">
        <v>1119</v>
      </c>
      <c r="C77" s="1652"/>
      <c r="D77" s="588"/>
      <c r="E77" s="580"/>
      <c r="F77" s="580"/>
      <c r="H77" s="574">
        <f>SUMIFS('Sch D'!$C$11:$C$83,'Sch D'!$A$11:$A$83,'Sch D-1'!E77,'Sch D'!$B$11:$B$83,'Sch D-1'!F77)</f>
        <v>0</v>
      </c>
      <c r="I77" s="581">
        <f t="shared" si="3"/>
        <v>0</v>
      </c>
      <c r="J77" s="24" t="str">
        <f t="shared" si="1"/>
        <v/>
      </c>
    </row>
    <row r="78" spans="1:10" ht="30" customHeight="1" x14ac:dyDescent="0.2">
      <c r="A78" s="578" t="s">
        <v>1120</v>
      </c>
      <c r="B78" s="1651" t="s">
        <v>1121</v>
      </c>
      <c r="C78" s="1652"/>
      <c r="D78" s="588"/>
      <c r="E78" s="1402" t="s">
        <v>746</v>
      </c>
      <c r="F78" s="1402" t="s">
        <v>740</v>
      </c>
      <c r="H78" s="574">
        <f>SUMIFS('Sch D'!$C$11:$C$83,'Sch D'!$A$11:$A$83,'Sch D-1'!E78,'Sch D'!$B$11:$B$83,'Sch D-1'!F78)</f>
        <v>0</v>
      </c>
      <c r="I78" s="581">
        <f t="shared" si="3"/>
        <v>0</v>
      </c>
      <c r="J78" s="24" t="str">
        <f t="shared" si="1"/>
        <v/>
      </c>
    </row>
    <row r="79" spans="1:10" ht="30" customHeight="1" x14ac:dyDescent="0.2">
      <c r="A79" s="578" t="s">
        <v>1120</v>
      </c>
      <c r="B79" s="1651" t="s">
        <v>1121</v>
      </c>
      <c r="C79" s="1652"/>
      <c r="D79" s="1497"/>
      <c r="E79" s="1402" t="s">
        <v>746</v>
      </c>
      <c r="F79" s="1402" t="s">
        <v>43</v>
      </c>
      <c r="H79" s="574">
        <f>SUMIFS('Sch D'!$C$11:$C$83,'Sch D'!$A$11:$A$83,'Sch D-1'!E79,'Sch D'!$B$11:$B$83,'Sch D-1'!F79)</f>
        <v>0</v>
      </c>
      <c r="I79" s="581">
        <f t="shared" si="3"/>
        <v>0</v>
      </c>
    </row>
    <row r="80" spans="1:10" ht="30" customHeight="1" x14ac:dyDescent="0.2">
      <c r="A80" s="578" t="s">
        <v>1120</v>
      </c>
      <c r="B80" s="1651" t="s">
        <v>1121</v>
      </c>
      <c r="C80" s="1652"/>
      <c r="D80" s="1497"/>
      <c r="E80" s="1402" t="s">
        <v>746</v>
      </c>
      <c r="F80" s="1402" t="s">
        <v>741</v>
      </c>
      <c r="H80" s="574">
        <f>SUMIFS('Sch D'!$C$11:$C$83,'Sch D'!$A$11:$A$83,'Sch D-1'!E80,'Sch D'!$B$11:$B$83,'Sch D-1'!F80)</f>
        <v>0</v>
      </c>
      <c r="I80" s="581">
        <f t="shared" si="3"/>
        <v>0</v>
      </c>
    </row>
    <row r="81" spans="1:10" ht="30" customHeight="1" x14ac:dyDescent="0.2">
      <c r="A81" s="578" t="s">
        <v>1122</v>
      </c>
      <c r="B81" s="1651" t="s">
        <v>1123</v>
      </c>
      <c r="C81" s="1652"/>
      <c r="D81" s="588"/>
      <c r="E81" s="580"/>
      <c r="F81" s="580"/>
      <c r="H81" s="574">
        <f>SUMIFS('Sch D'!$C$11:$C$83,'Sch D'!$A$11:$A$83,'Sch D-1'!E81,'Sch D'!$B$11:$B$83,'Sch D-1'!F81)</f>
        <v>0</v>
      </c>
      <c r="I81" s="581">
        <f t="shared" si="3"/>
        <v>0</v>
      </c>
      <c r="J81" s="24" t="str">
        <f t="shared" si="1"/>
        <v/>
      </c>
    </row>
    <row r="82" spans="1:10" ht="30" customHeight="1" x14ac:dyDescent="0.2">
      <c r="A82" s="578" t="s">
        <v>1124</v>
      </c>
      <c r="B82" s="1651" t="s">
        <v>1125</v>
      </c>
      <c r="C82" s="1652"/>
      <c r="D82" s="588"/>
      <c r="E82" s="580"/>
      <c r="F82" s="580"/>
      <c r="H82" s="574">
        <f>SUMIFS('Sch D'!$C$11:$C$83,'Sch D'!$A$11:$A$83,'Sch D-1'!E82,'Sch D'!$B$11:$B$83,'Sch D-1'!F82)</f>
        <v>0</v>
      </c>
      <c r="I82" s="581">
        <f t="shared" si="3"/>
        <v>0</v>
      </c>
      <c r="J82" s="24" t="str">
        <f t="shared" ref="J82:J145" si="4">IF(I82&lt;&gt;0,"Error - Total Costs by Cost Center and Component Do Not Agree Between This Schedule and Sch D","")</f>
        <v/>
      </c>
    </row>
    <row r="83" spans="1:10" ht="30" customHeight="1" x14ac:dyDescent="0.2">
      <c r="A83" s="578" t="s">
        <v>1126</v>
      </c>
      <c r="B83" s="1653" t="s">
        <v>1978</v>
      </c>
      <c r="C83" s="1652"/>
      <c r="D83" s="588"/>
      <c r="E83" s="580"/>
      <c r="F83" s="580"/>
      <c r="H83" s="574">
        <f>SUMIFS('Sch D'!$C$11:$C$83,'Sch D'!$A$11:$A$83,'Sch D-1'!E83,'Sch D'!$B$11:$B$83,'Sch D-1'!F83)</f>
        <v>0</v>
      </c>
      <c r="I83" s="581">
        <f t="shared" si="3"/>
        <v>0</v>
      </c>
      <c r="J83" s="24" t="str">
        <f t="shared" si="4"/>
        <v/>
      </c>
    </row>
    <row r="84" spans="1:10" ht="30" customHeight="1" x14ac:dyDescent="0.2">
      <c r="A84" s="578" t="s">
        <v>1127</v>
      </c>
      <c r="B84" s="1651" t="s">
        <v>1128</v>
      </c>
      <c r="C84" s="1652"/>
      <c r="D84" s="588"/>
      <c r="E84" s="580"/>
      <c r="F84" s="580"/>
      <c r="H84" s="574">
        <f>SUMIFS('Sch D'!$C$11:$C$83,'Sch D'!$A$11:$A$83,'Sch D-1'!E84,'Sch D'!$B$11:$B$83,'Sch D-1'!F84)</f>
        <v>0</v>
      </c>
      <c r="I84" s="581">
        <f t="shared" si="3"/>
        <v>0</v>
      </c>
      <c r="J84" s="24" t="str">
        <f t="shared" si="4"/>
        <v/>
      </c>
    </row>
    <row r="85" spans="1:10" ht="30" customHeight="1" x14ac:dyDescent="0.2">
      <c r="A85" s="578" t="s">
        <v>1129</v>
      </c>
      <c r="B85" s="1651" t="s">
        <v>1130</v>
      </c>
      <c r="C85" s="1652"/>
      <c r="D85" s="590">
        <f>'Sch T'!C17</f>
        <v>0</v>
      </c>
      <c r="E85" s="1473" t="s">
        <v>1980</v>
      </c>
      <c r="F85" s="1473" t="s">
        <v>1980</v>
      </c>
      <c r="H85" s="574">
        <f>SUMIFS('Sch D'!$C$11:$C$83,'Sch D'!$A$11:$A$83,'Sch D-1'!E85,'Sch D'!$B$11:$B$83,'Sch D-1'!F85)</f>
        <v>0</v>
      </c>
      <c r="I85" s="581">
        <f t="shared" si="3"/>
        <v>0</v>
      </c>
      <c r="J85" s="24" t="str">
        <f t="shared" si="4"/>
        <v/>
      </c>
    </row>
    <row r="86" spans="1:10" ht="30" customHeight="1" x14ac:dyDescent="0.2">
      <c r="A86" s="578" t="s">
        <v>1131</v>
      </c>
      <c r="B86" s="1651" t="s">
        <v>1132</v>
      </c>
      <c r="C86" s="1652"/>
      <c r="D86" s="588"/>
      <c r="E86" s="580"/>
      <c r="F86" s="580"/>
      <c r="H86" s="574">
        <f>SUMIFS('Sch D'!$C$11:$C$83,'Sch D'!$A$11:$A$83,'Sch D-1'!E86,'Sch D'!$B$11:$B$83,'Sch D-1'!F86)</f>
        <v>0</v>
      </c>
      <c r="I86" s="581">
        <f t="shared" si="3"/>
        <v>0</v>
      </c>
      <c r="J86" s="24" t="str">
        <f t="shared" si="4"/>
        <v/>
      </c>
    </row>
    <row r="87" spans="1:10" ht="30" customHeight="1" x14ac:dyDescent="0.2">
      <c r="A87" s="578" t="s">
        <v>1133</v>
      </c>
      <c r="B87" s="1651" t="s">
        <v>1134</v>
      </c>
      <c r="C87" s="1652"/>
      <c r="D87" s="588"/>
      <c r="E87" s="580"/>
      <c r="F87" s="580"/>
      <c r="H87" s="574">
        <f>SUMIFS('Sch D'!$C$11:$C$83,'Sch D'!$A$11:$A$83,'Sch D-1'!E87,'Sch D'!$B$11:$B$83,'Sch D-1'!F87)</f>
        <v>0</v>
      </c>
      <c r="I87" s="581">
        <f t="shared" si="3"/>
        <v>0</v>
      </c>
      <c r="J87" s="24" t="str">
        <f t="shared" si="4"/>
        <v/>
      </c>
    </row>
    <row r="88" spans="1:10" ht="30" customHeight="1" x14ac:dyDescent="0.2">
      <c r="A88" s="578" t="s">
        <v>1135</v>
      </c>
      <c r="B88" s="1651" t="s">
        <v>1136</v>
      </c>
      <c r="C88" s="1652"/>
      <c r="D88" s="588"/>
      <c r="E88" s="580"/>
      <c r="F88" s="580"/>
      <c r="H88" s="574">
        <f>SUMIFS('Sch D'!$C$11:$C$83,'Sch D'!$A$11:$A$83,'Sch D-1'!E88,'Sch D'!$B$11:$B$83,'Sch D-1'!F88)</f>
        <v>0</v>
      </c>
      <c r="I88" s="581">
        <f t="shared" si="3"/>
        <v>0</v>
      </c>
      <c r="J88" s="24" t="str">
        <f t="shared" si="4"/>
        <v/>
      </c>
    </row>
    <row r="89" spans="1:10" ht="30" customHeight="1" x14ac:dyDescent="0.2">
      <c r="A89" s="578" t="s">
        <v>1137</v>
      </c>
      <c r="B89" s="1651" t="s">
        <v>1138</v>
      </c>
      <c r="C89" s="1652"/>
      <c r="D89" s="588"/>
      <c r="E89" s="580"/>
      <c r="F89" s="580"/>
      <c r="H89" s="574">
        <f>SUMIFS('Sch D'!$C$11:$C$83,'Sch D'!$A$11:$A$83,'Sch D-1'!E89,'Sch D'!$B$11:$B$83,'Sch D-1'!F89)</f>
        <v>0</v>
      </c>
      <c r="I89" s="581">
        <f t="shared" si="3"/>
        <v>0</v>
      </c>
      <c r="J89" s="24" t="str">
        <f t="shared" si="4"/>
        <v/>
      </c>
    </row>
    <row r="90" spans="1:10" ht="30" customHeight="1" x14ac:dyDescent="0.2">
      <c r="A90" s="578" t="s">
        <v>1139</v>
      </c>
      <c r="B90" s="1651" t="s">
        <v>1140</v>
      </c>
      <c r="C90" s="1652"/>
      <c r="D90" s="588"/>
      <c r="E90" s="580"/>
      <c r="F90" s="580"/>
      <c r="H90" s="574">
        <f>SUMIFS('Sch D'!$C$11:$C$83,'Sch D'!$A$11:$A$83,'Sch D-1'!E90,'Sch D'!$B$11:$B$83,'Sch D-1'!F90)</f>
        <v>0</v>
      </c>
      <c r="I90" s="581">
        <f t="shared" si="3"/>
        <v>0</v>
      </c>
      <c r="J90" s="24" t="str">
        <f t="shared" si="4"/>
        <v/>
      </c>
    </row>
    <row r="91" spans="1:10" ht="30" customHeight="1" x14ac:dyDescent="0.2">
      <c r="A91" s="578" t="s">
        <v>1141</v>
      </c>
      <c r="B91" s="1646" t="s">
        <v>1142</v>
      </c>
      <c r="C91" s="1647"/>
      <c r="D91" s="590">
        <f>+'Sch E'!E13</f>
        <v>0</v>
      </c>
      <c r="E91" s="1402" t="s">
        <v>750</v>
      </c>
      <c r="F91" s="1402" t="s">
        <v>741</v>
      </c>
      <c r="H91" s="574">
        <f>SUMIFS('Sch D'!$C$11:$C$83,'Sch D'!$A$11:$A$83,'Sch D-1'!E91,'Sch D'!$B$11:$B$83,'Sch D-1'!F91)</f>
        <v>0</v>
      </c>
      <c r="I91" s="581">
        <f t="shared" si="3"/>
        <v>0</v>
      </c>
      <c r="J91" s="24" t="str">
        <f t="shared" si="4"/>
        <v/>
      </c>
    </row>
    <row r="92" spans="1:10" ht="30" customHeight="1" x14ac:dyDescent="0.2">
      <c r="A92" s="578" t="s">
        <v>1143</v>
      </c>
      <c r="B92" s="1646" t="s">
        <v>1144</v>
      </c>
      <c r="C92" s="1647"/>
      <c r="D92" s="588"/>
      <c r="E92" s="580"/>
      <c r="F92" s="580"/>
      <c r="H92" s="574">
        <f>SUMIFS('Sch D'!$C$11:$C$83,'Sch D'!$A$11:$A$83,'Sch D-1'!E92,'Sch D'!$B$11:$B$83,'Sch D-1'!F92)</f>
        <v>0</v>
      </c>
      <c r="I92" s="581">
        <f t="shared" si="3"/>
        <v>0</v>
      </c>
      <c r="J92" s="24" t="str">
        <f t="shared" si="4"/>
        <v/>
      </c>
    </row>
    <row r="93" spans="1:10" ht="30" customHeight="1" x14ac:dyDescent="0.2">
      <c r="A93" s="578" t="s">
        <v>1145</v>
      </c>
      <c r="B93" s="1646" t="s">
        <v>1146</v>
      </c>
      <c r="C93" s="1647"/>
      <c r="D93" s="590">
        <f>+'Sch H'!I19</f>
        <v>0</v>
      </c>
      <c r="E93" s="1402" t="s">
        <v>773</v>
      </c>
      <c r="F93" s="1402" t="s">
        <v>773</v>
      </c>
      <c r="H93" s="574">
        <f>SUMIFS('Sch D'!$C$11:$C$83,'Sch D'!$A$11:$A$83,'Sch D-1'!E93,'Sch D'!$B$11:$B$83,'Sch D-1'!F93)</f>
        <v>0</v>
      </c>
      <c r="I93" s="581">
        <f t="shared" si="3"/>
        <v>0</v>
      </c>
      <c r="J93" s="24" t="str">
        <f t="shared" si="4"/>
        <v/>
      </c>
    </row>
    <row r="94" spans="1:10" ht="30" customHeight="1" x14ac:dyDescent="0.2">
      <c r="A94" s="578" t="s">
        <v>1147</v>
      </c>
      <c r="B94" s="1646" t="s">
        <v>1148</v>
      </c>
      <c r="C94" s="1647"/>
      <c r="D94" s="588"/>
      <c r="E94" s="580"/>
      <c r="F94" s="580"/>
      <c r="H94" s="574">
        <f>SUMIFS('Sch D'!$C$11:$C$83,'Sch D'!$A$11:$A$83,'Sch D-1'!E94,'Sch D'!$B$11:$B$83,'Sch D-1'!F94)</f>
        <v>0</v>
      </c>
      <c r="I94" s="581">
        <f t="shared" si="3"/>
        <v>0</v>
      </c>
      <c r="J94" s="24" t="str">
        <f t="shared" si="4"/>
        <v/>
      </c>
    </row>
    <row r="95" spans="1:10" ht="30" customHeight="1" x14ac:dyDescent="0.2">
      <c r="A95" s="578" t="s">
        <v>1149</v>
      </c>
      <c r="B95" s="1646" t="s">
        <v>1150</v>
      </c>
      <c r="C95" s="1647"/>
      <c r="D95" s="588"/>
      <c r="E95" s="580"/>
      <c r="F95" s="580"/>
      <c r="H95" s="574">
        <f>SUMIFS('Sch D'!$C$11:$C$83,'Sch D'!$A$11:$A$83,'Sch D-1'!E95,'Sch D'!$B$11:$B$83,'Sch D-1'!F95)</f>
        <v>0</v>
      </c>
      <c r="I95" s="581">
        <f t="shared" si="3"/>
        <v>0</v>
      </c>
      <c r="J95" s="24" t="str">
        <f t="shared" si="4"/>
        <v/>
      </c>
    </row>
    <row r="96" spans="1:10" ht="30" customHeight="1" x14ac:dyDescent="0.2">
      <c r="A96" s="591" t="s">
        <v>868</v>
      </c>
      <c r="B96" s="1646" t="s">
        <v>1151</v>
      </c>
      <c r="C96" s="1647"/>
      <c r="D96" s="590">
        <f>'Sch T'!C18+'Sch T'!C19</f>
        <v>0</v>
      </c>
      <c r="E96" s="1473" t="s">
        <v>1980</v>
      </c>
      <c r="F96" s="1473" t="s">
        <v>1980</v>
      </c>
      <c r="H96" s="574">
        <f>SUMIFS('Sch D'!$C$11:$C$83,'Sch D'!$A$11:$A$83,'Sch D-1'!E96,'Sch D'!$B$11:$B$83,'Sch D-1'!F96)</f>
        <v>0</v>
      </c>
      <c r="I96" s="581">
        <f t="shared" si="3"/>
        <v>0</v>
      </c>
      <c r="J96" s="24" t="str">
        <f t="shared" si="4"/>
        <v/>
      </c>
    </row>
    <row r="97" spans="1:10" ht="30" customHeight="1" x14ac:dyDescent="0.2">
      <c r="A97" s="578" t="s">
        <v>1152</v>
      </c>
      <c r="B97" s="1646" t="s">
        <v>1153</v>
      </c>
      <c r="C97" s="1647"/>
      <c r="D97" s="588"/>
      <c r="E97" s="580"/>
      <c r="F97" s="580"/>
      <c r="H97" s="574">
        <f>SUMIFS('Sch D'!$C$11:$C$83,'Sch D'!$A$11:$A$83,'Sch D-1'!E97,'Sch D'!$B$11:$B$83,'Sch D-1'!F97)</f>
        <v>0</v>
      </c>
      <c r="I97" s="581">
        <f t="shared" si="3"/>
        <v>0</v>
      </c>
      <c r="J97" s="24" t="str">
        <f t="shared" si="4"/>
        <v/>
      </c>
    </row>
    <row r="98" spans="1:10" ht="30" customHeight="1" x14ac:dyDescent="0.2">
      <c r="A98" s="578" t="s">
        <v>1154</v>
      </c>
      <c r="B98" s="1646" t="s">
        <v>1155</v>
      </c>
      <c r="C98" s="1647"/>
      <c r="D98" s="588"/>
      <c r="E98" s="1402" t="s">
        <v>773</v>
      </c>
      <c r="F98" s="1402" t="s">
        <v>773</v>
      </c>
      <c r="H98" s="574">
        <f>SUMIFS('Sch D'!$C$11:$C$83,'Sch D'!$A$11:$A$83,'Sch D-1'!E98,'Sch D'!$B$11:$B$83,'Sch D-1'!F98)</f>
        <v>0</v>
      </c>
      <c r="I98" s="581">
        <f t="shared" si="3"/>
        <v>0</v>
      </c>
      <c r="J98" s="24" t="str">
        <f t="shared" si="4"/>
        <v/>
      </c>
    </row>
    <row r="99" spans="1:10" ht="30" customHeight="1" x14ac:dyDescent="0.2">
      <c r="A99" s="578" t="s">
        <v>1156</v>
      </c>
      <c r="B99" s="1646" t="s">
        <v>1157</v>
      </c>
      <c r="C99" s="1647"/>
      <c r="D99" s="588"/>
      <c r="E99" s="580"/>
      <c r="F99" s="580"/>
      <c r="H99" s="574">
        <f>SUMIFS('Sch D'!$C$11:$C$83,'Sch D'!$A$11:$A$83,'Sch D-1'!E99,'Sch D'!$B$11:$B$83,'Sch D-1'!F99)</f>
        <v>0</v>
      </c>
      <c r="I99" s="581">
        <f t="shared" si="3"/>
        <v>0</v>
      </c>
      <c r="J99" s="24" t="str">
        <f t="shared" si="4"/>
        <v/>
      </c>
    </row>
    <row r="100" spans="1:10" ht="30" customHeight="1" x14ac:dyDescent="0.2">
      <c r="A100" s="578" t="s">
        <v>1158</v>
      </c>
      <c r="B100" s="1646" t="s">
        <v>1159</v>
      </c>
      <c r="C100" s="1647"/>
      <c r="D100" s="588"/>
      <c r="E100" s="580"/>
      <c r="F100" s="580"/>
      <c r="H100" s="574">
        <f>SUMIFS('Sch D'!$C$11:$C$83,'Sch D'!$A$11:$A$83,'Sch D-1'!E100,'Sch D'!$B$11:$B$83,'Sch D-1'!F100)</f>
        <v>0</v>
      </c>
      <c r="I100" s="581">
        <f t="shared" si="3"/>
        <v>0</v>
      </c>
      <c r="J100" s="24" t="str">
        <f t="shared" si="4"/>
        <v/>
      </c>
    </row>
    <row r="101" spans="1:10" ht="30" customHeight="1" x14ac:dyDescent="0.2">
      <c r="A101" s="578" t="s">
        <v>1160</v>
      </c>
      <c r="B101" s="1646" t="s">
        <v>1161</v>
      </c>
      <c r="C101" s="1647"/>
      <c r="D101" s="588"/>
      <c r="E101" s="1402" t="s">
        <v>773</v>
      </c>
      <c r="F101" s="1402" t="s">
        <v>773</v>
      </c>
      <c r="H101" s="574">
        <f>SUMIFS('Sch D'!$C$11:$C$83,'Sch D'!$A$11:$A$83,'Sch D-1'!E101,'Sch D'!$B$11:$B$83,'Sch D-1'!F101)</f>
        <v>0</v>
      </c>
      <c r="I101" s="581">
        <f t="shared" si="3"/>
        <v>0</v>
      </c>
      <c r="J101" s="24" t="str">
        <f t="shared" si="4"/>
        <v/>
      </c>
    </row>
    <row r="102" spans="1:10" ht="30" customHeight="1" x14ac:dyDescent="0.2">
      <c r="A102" s="578" t="s">
        <v>1162</v>
      </c>
      <c r="B102" s="1646" t="s">
        <v>1163</v>
      </c>
      <c r="C102" s="1647"/>
      <c r="D102" s="588"/>
      <c r="E102" s="1402" t="s">
        <v>773</v>
      </c>
      <c r="F102" s="1402" t="s">
        <v>773</v>
      </c>
      <c r="H102" s="574">
        <f>SUMIFS('Sch D'!$C$11:$C$83,'Sch D'!$A$11:$A$83,'Sch D-1'!E102,'Sch D'!$B$11:$B$83,'Sch D-1'!F102)</f>
        <v>0</v>
      </c>
      <c r="I102" s="581">
        <f t="shared" si="3"/>
        <v>0</v>
      </c>
      <c r="J102" s="24" t="str">
        <f t="shared" si="4"/>
        <v/>
      </c>
    </row>
    <row r="103" spans="1:10" ht="30" customHeight="1" x14ac:dyDescent="0.2">
      <c r="A103" s="578" t="s">
        <v>1164</v>
      </c>
      <c r="B103" s="1646" t="s">
        <v>1165</v>
      </c>
      <c r="C103" s="1647"/>
      <c r="D103" s="588"/>
      <c r="E103" s="1402" t="s">
        <v>773</v>
      </c>
      <c r="F103" s="1402" t="s">
        <v>773</v>
      </c>
      <c r="H103" s="574">
        <f>SUMIFS('Sch D'!$C$11:$C$83,'Sch D'!$A$11:$A$83,'Sch D-1'!E103,'Sch D'!$B$11:$B$83,'Sch D-1'!F103)</f>
        <v>0</v>
      </c>
      <c r="I103" s="581">
        <f t="shared" si="3"/>
        <v>0</v>
      </c>
      <c r="J103" s="24" t="str">
        <f t="shared" si="4"/>
        <v/>
      </c>
    </row>
    <row r="104" spans="1:10" ht="30" customHeight="1" x14ac:dyDescent="0.2">
      <c r="A104" s="578" t="s">
        <v>1166</v>
      </c>
      <c r="B104" s="1646" t="s">
        <v>1167</v>
      </c>
      <c r="C104" s="1647"/>
      <c r="D104" s="588"/>
      <c r="E104" s="1402" t="s">
        <v>773</v>
      </c>
      <c r="F104" s="1402" t="s">
        <v>773</v>
      </c>
      <c r="H104" s="574">
        <f>SUMIFS('Sch D'!$C$11:$C$83,'Sch D'!$A$11:$A$83,'Sch D-1'!E104,'Sch D'!$B$11:$B$83,'Sch D-1'!F104)</f>
        <v>0</v>
      </c>
      <c r="I104" s="581">
        <f t="shared" si="3"/>
        <v>0</v>
      </c>
      <c r="J104" s="24" t="str">
        <f t="shared" si="4"/>
        <v/>
      </c>
    </row>
    <row r="105" spans="1:10" ht="30" customHeight="1" x14ac:dyDescent="0.2">
      <c r="A105" s="578" t="s">
        <v>1168</v>
      </c>
      <c r="B105" s="1646" t="s">
        <v>1169</v>
      </c>
      <c r="C105" s="1647"/>
      <c r="D105" s="588"/>
      <c r="E105" s="580"/>
      <c r="F105" s="580"/>
      <c r="H105" s="574">
        <f>SUMIFS('Sch D'!$C$11:$C$83,'Sch D'!$A$11:$A$83,'Sch D-1'!E105,'Sch D'!$B$11:$B$83,'Sch D-1'!F105)</f>
        <v>0</v>
      </c>
      <c r="I105" s="581">
        <f t="shared" si="3"/>
        <v>0</v>
      </c>
      <c r="J105" s="24" t="str">
        <f t="shared" si="4"/>
        <v/>
      </c>
    </row>
    <row r="106" spans="1:10" ht="30" customHeight="1" x14ac:dyDescent="0.2">
      <c r="A106" s="578" t="s">
        <v>1170</v>
      </c>
      <c r="B106" s="1646" t="s">
        <v>1171</v>
      </c>
      <c r="C106" s="1647"/>
      <c r="D106" s="588"/>
      <c r="E106" s="1402" t="s">
        <v>773</v>
      </c>
      <c r="F106" s="1402" t="s">
        <v>773</v>
      </c>
      <c r="H106" s="574">
        <f>SUMIFS('Sch D'!$C$11:$C$83,'Sch D'!$A$11:$A$83,'Sch D-1'!E106,'Sch D'!$B$11:$B$83,'Sch D-1'!F106)</f>
        <v>0</v>
      </c>
      <c r="I106" s="581">
        <f t="shared" si="3"/>
        <v>0</v>
      </c>
      <c r="J106" s="24" t="str">
        <f t="shared" si="4"/>
        <v/>
      </c>
    </row>
    <row r="107" spans="1:10" ht="30" customHeight="1" x14ac:dyDescent="0.2">
      <c r="A107" s="578" t="s">
        <v>1172</v>
      </c>
      <c r="B107" s="1646" t="s">
        <v>1173</v>
      </c>
      <c r="C107" s="1647"/>
      <c r="D107" s="588"/>
      <c r="E107" s="580"/>
      <c r="F107" s="580"/>
      <c r="H107" s="574">
        <f>SUMIFS('Sch D'!$C$11:$C$83,'Sch D'!$A$11:$A$83,'Sch D-1'!E107,'Sch D'!$B$11:$B$83,'Sch D-1'!F107)</f>
        <v>0</v>
      </c>
      <c r="I107" s="581">
        <f t="shared" si="3"/>
        <v>0</v>
      </c>
      <c r="J107" s="24" t="str">
        <f t="shared" si="4"/>
        <v/>
      </c>
    </row>
    <row r="108" spans="1:10" ht="30" customHeight="1" x14ac:dyDescent="0.2">
      <c r="A108" s="578" t="s">
        <v>1174</v>
      </c>
      <c r="B108" s="1650" t="s">
        <v>1866</v>
      </c>
      <c r="C108" s="1647"/>
      <c r="D108" s="590">
        <f>-'Sch F'!H16</f>
        <v>0</v>
      </c>
      <c r="E108" s="1402" t="s">
        <v>773</v>
      </c>
      <c r="F108" s="1402" t="s">
        <v>773</v>
      </c>
      <c r="H108" s="574">
        <f>SUMIFS('Sch D'!$C$11:$C$83,'Sch D'!$A$11:$A$83,'Sch D-1'!E108,'Sch D'!$B$11:$B$83,'Sch D-1'!F108)</f>
        <v>0</v>
      </c>
      <c r="I108" s="581">
        <f t="shared" si="3"/>
        <v>0</v>
      </c>
      <c r="J108" s="24" t="str">
        <f t="shared" si="4"/>
        <v/>
      </c>
    </row>
    <row r="109" spans="1:10" ht="30" customHeight="1" x14ac:dyDescent="0.2">
      <c r="A109" s="578" t="s">
        <v>1175</v>
      </c>
      <c r="B109" s="1646" t="s">
        <v>1176</v>
      </c>
      <c r="C109" s="1647"/>
      <c r="D109" s="588"/>
      <c r="E109" s="580"/>
      <c r="F109" s="580"/>
      <c r="H109" s="574">
        <f>SUMIFS('Sch D'!$C$11:$C$83,'Sch D'!$A$11:$A$83,'Sch D-1'!E109,'Sch D'!$B$11:$B$83,'Sch D-1'!F109)</f>
        <v>0</v>
      </c>
      <c r="I109" s="581">
        <f t="shared" si="3"/>
        <v>0</v>
      </c>
      <c r="J109" s="24" t="str">
        <f t="shared" si="4"/>
        <v/>
      </c>
    </row>
    <row r="110" spans="1:10" ht="30" customHeight="1" x14ac:dyDescent="0.2">
      <c r="A110" s="578" t="s">
        <v>1177</v>
      </c>
      <c r="B110" s="1646" t="s">
        <v>1178</v>
      </c>
      <c r="C110" s="1647"/>
      <c r="D110" s="588"/>
      <c r="E110" s="580"/>
      <c r="F110" s="580"/>
      <c r="H110" s="574">
        <f>SUMIFS('Sch D'!$C$11:$C$83,'Sch D'!$A$11:$A$83,'Sch D-1'!E110,'Sch D'!$B$11:$B$83,'Sch D-1'!F110)</f>
        <v>0</v>
      </c>
      <c r="I110" s="581">
        <f t="shared" si="3"/>
        <v>0</v>
      </c>
      <c r="J110" s="24" t="str">
        <f t="shared" si="4"/>
        <v/>
      </c>
    </row>
    <row r="111" spans="1:10" ht="30" customHeight="1" x14ac:dyDescent="0.2">
      <c r="A111" s="578" t="s">
        <v>1179</v>
      </c>
      <c r="B111" s="1646" t="s">
        <v>1180</v>
      </c>
      <c r="C111" s="1647"/>
      <c r="D111" s="588"/>
      <c r="E111" s="580"/>
      <c r="F111" s="580"/>
      <c r="H111" s="574">
        <f>SUMIFS('Sch D'!$C$11:$C$83,'Sch D'!$A$11:$A$83,'Sch D-1'!E111,'Sch D'!$B$11:$B$83,'Sch D-1'!F111)</f>
        <v>0</v>
      </c>
      <c r="I111" s="581">
        <f t="shared" si="3"/>
        <v>0</v>
      </c>
      <c r="J111" s="24" t="str">
        <f t="shared" si="4"/>
        <v/>
      </c>
    </row>
    <row r="112" spans="1:10" ht="30" customHeight="1" x14ac:dyDescent="0.2">
      <c r="A112" s="578" t="s">
        <v>1181</v>
      </c>
      <c r="B112" s="1646" t="s">
        <v>1182</v>
      </c>
      <c r="C112" s="1647"/>
      <c r="D112" s="588"/>
      <c r="E112" s="1402" t="s">
        <v>773</v>
      </c>
      <c r="F112" s="1402" t="s">
        <v>773</v>
      </c>
      <c r="H112" s="574">
        <f>SUMIFS('Sch D'!$C$11:$C$83,'Sch D'!$A$11:$A$83,'Sch D-1'!E112,'Sch D'!$B$11:$B$83,'Sch D-1'!F112)</f>
        <v>0</v>
      </c>
      <c r="I112" s="581">
        <f t="shared" si="3"/>
        <v>0</v>
      </c>
      <c r="J112" s="24" t="str">
        <f t="shared" si="4"/>
        <v/>
      </c>
    </row>
    <row r="113" spans="1:10" ht="30" customHeight="1" x14ac:dyDescent="0.2">
      <c r="A113" s="592"/>
      <c r="B113" s="1654"/>
      <c r="C113" s="1655"/>
      <c r="D113" s="588"/>
      <c r="E113" s="580"/>
      <c r="F113" s="580"/>
      <c r="H113" s="574">
        <f>SUMIFS('Sch D'!$C$11:$C$83,'Sch D'!$A$11:$A$83,'Sch D-1'!E113,'Sch D'!$B$11:$B$83,'Sch D-1'!F113)</f>
        <v>0</v>
      </c>
      <c r="I113" s="581">
        <f t="shared" si="3"/>
        <v>0</v>
      </c>
      <c r="J113" s="24" t="str">
        <f t="shared" si="4"/>
        <v/>
      </c>
    </row>
    <row r="114" spans="1:10" ht="30" customHeight="1" x14ac:dyDescent="0.2">
      <c r="A114" s="592"/>
      <c r="B114" s="1654"/>
      <c r="C114" s="1655"/>
      <c r="D114" s="588"/>
      <c r="E114" s="580"/>
      <c r="F114" s="580"/>
      <c r="H114" s="574">
        <f>SUMIFS('Sch D'!$C$11:$C$83,'Sch D'!$A$11:$A$83,'Sch D-1'!E114,'Sch D'!$B$11:$B$83,'Sch D-1'!F114)</f>
        <v>0</v>
      </c>
      <c r="I114" s="581">
        <f t="shared" si="3"/>
        <v>0</v>
      </c>
      <c r="J114" s="24" t="str">
        <f t="shared" si="4"/>
        <v/>
      </c>
    </row>
    <row r="115" spans="1:10" ht="30" customHeight="1" x14ac:dyDescent="0.2">
      <c r="A115" s="592"/>
      <c r="B115" s="1654"/>
      <c r="C115" s="1655"/>
      <c r="D115" s="588"/>
      <c r="E115" s="580"/>
      <c r="F115" s="580"/>
      <c r="H115" s="574">
        <f>SUMIFS('Sch D'!$C$11:$C$83,'Sch D'!$A$11:$A$83,'Sch D-1'!E115,'Sch D'!$B$11:$B$83,'Sch D-1'!F115)</f>
        <v>0</v>
      </c>
      <c r="I115" s="581">
        <f t="shared" si="3"/>
        <v>0</v>
      </c>
      <c r="J115" s="24" t="str">
        <f t="shared" si="4"/>
        <v/>
      </c>
    </row>
    <row r="116" spans="1:10" ht="30" customHeight="1" x14ac:dyDescent="0.2">
      <c r="A116" s="592"/>
      <c r="B116" s="1654"/>
      <c r="C116" s="1655"/>
      <c r="D116" s="588"/>
      <c r="E116" s="580"/>
      <c r="F116" s="580"/>
      <c r="H116" s="574">
        <f>SUMIFS('Sch D'!$C$11:$C$83,'Sch D'!$A$11:$A$83,'Sch D-1'!E116,'Sch D'!$B$11:$B$83,'Sch D-1'!F116)</f>
        <v>0</v>
      </c>
      <c r="I116" s="581">
        <f t="shared" si="3"/>
        <v>0</v>
      </c>
      <c r="J116" s="24" t="str">
        <f t="shared" si="4"/>
        <v/>
      </c>
    </row>
    <row r="117" spans="1:10" ht="30" customHeight="1" x14ac:dyDescent="0.2">
      <c r="A117" s="592"/>
      <c r="B117" s="1654"/>
      <c r="C117" s="1655"/>
      <c r="D117" s="588"/>
      <c r="E117" s="580"/>
      <c r="F117" s="580"/>
      <c r="H117" s="574">
        <f>SUMIFS('Sch D'!$C$11:$C$83,'Sch D'!$A$11:$A$83,'Sch D-1'!E117,'Sch D'!$B$11:$B$83,'Sch D-1'!F117)</f>
        <v>0</v>
      </c>
      <c r="I117" s="581">
        <f t="shared" si="3"/>
        <v>0</v>
      </c>
      <c r="J117" s="24" t="str">
        <f t="shared" si="4"/>
        <v/>
      </c>
    </row>
    <row r="118" spans="1:10" ht="30" customHeight="1" x14ac:dyDescent="0.2">
      <c r="A118" s="592"/>
      <c r="B118" s="1654"/>
      <c r="C118" s="1655"/>
      <c r="D118" s="588"/>
      <c r="E118" s="580"/>
      <c r="F118" s="580"/>
      <c r="H118" s="574">
        <f>SUMIFS('Sch D'!$C$11:$C$83,'Sch D'!$A$11:$A$83,'Sch D-1'!E118,'Sch D'!$B$11:$B$83,'Sch D-1'!F118)</f>
        <v>0</v>
      </c>
      <c r="I118" s="581">
        <f t="shared" si="3"/>
        <v>0</v>
      </c>
      <c r="J118" s="24" t="str">
        <f t="shared" si="4"/>
        <v/>
      </c>
    </row>
    <row r="119" spans="1:10" ht="30" customHeight="1" x14ac:dyDescent="0.2">
      <c r="A119" s="592"/>
      <c r="B119" s="1654"/>
      <c r="C119" s="1655"/>
      <c r="D119" s="588"/>
      <c r="E119" s="580"/>
      <c r="F119" s="580"/>
      <c r="H119" s="574">
        <f>SUMIFS('Sch D'!$C$11:$C$83,'Sch D'!$A$11:$A$83,'Sch D-1'!E119,'Sch D'!$B$11:$B$83,'Sch D-1'!F119)</f>
        <v>0</v>
      </c>
      <c r="I119" s="581">
        <f t="shared" si="3"/>
        <v>0</v>
      </c>
      <c r="J119" s="24" t="str">
        <f t="shared" si="4"/>
        <v/>
      </c>
    </row>
    <row r="120" spans="1:10" ht="30" customHeight="1" x14ac:dyDescent="0.2">
      <c r="A120" s="592"/>
      <c r="B120" s="1654"/>
      <c r="C120" s="1655"/>
      <c r="D120" s="588"/>
      <c r="E120" s="580"/>
      <c r="F120" s="580"/>
      <c r="H120" s="574">
        <f>SUMIFS('Sch D'!$C$11:$C$83,'Sch D'!$A$11:$A$83,'Sch D-1'!E120,'Sch D'!$B$11:$B$83,'Sch D-1'!F120)</f>
        <v>0</v>
      </c>
      <c r="I120" s="581">
        <f t="shared" si="3"/>
        <v>0</v>
      </c>
      <c r="J120" s="24" t="str">
        <f t="shared" si="4"/>
        <v/>
      </c>
    </row>
    <row r="121" spans="1:10" ht="30" customHeight="1" x14ac:dyDescent="0.2">
      <c r="A121" s="592"/>
      <c r="B121" s="1654"/>
      <c r="C121" s="1655"/>
      <c r="D121" s="588"/>
      <c r="E121" s="580"/>
      <c r="F121" s="580"/>
      <c r="H121" s="574">
        <f>SUMIFS('Sch D'!$C$11:$C$83,'Sch D'!$A$11:$A$83,'Sch D-1'!E121,'Sch D'!$B$11:$B$83,'Sch D-1'!F121)</f>
        <v>0</v>
      </c>
      <c r="I121" s="581">
        <f t="shared" si="3"/>
        <v>0</v>
      </c>
      <c r="J121" s="24" t="str">
        <f t="shared" si="4"/>
        <v/>
      </c>
    </row>
    <row r="122" spans="1:10" ht="30" customHeight="1" x14ac:dyDescent="0.2">
      <c r="A122" s="592"/>
      <c r="B122" s="1654"/>
      <c r="C122" s="1655"/>
      <c r="D122" s="588"/>
      <c r="E122" s="580"/>
      <c r="F122" s="580"/>
      <c r="H122" s="574">
        <f>SUMIFS('Sch D'!$C$11:$C$83,'Sch D'!$A$11:$A$83,'Sch D-1'!E122,'Sch D'!$B$11:$B$83,'Sch D-1'!F122)</f>
        <v>0</v>
      </c>
      <c r="I122" s="581">
        <f t="shared" si="3"/>
        <v>0</v>
      </c>
      <c r="J122" s="24" t="str">
        <f t="shared" si="4"/>
        <v/>
      </c>
    </row>
    <row r="123" spans="1:10" ht="30" customHeight="1" x14ac:dyDescent="0.2">
      <c r="A123" s="592"/>
      <c r="B123" s="1654"/>
      <c r="C123" s="1655"/>
      <c r="D123" s="588"/>
      <c r="E123" s="580"/>
      <c r="F123" s="580"/>
      <c r="H123" s="574">
        <f>SUMIFS('Sch D'!$C$11:$C$83,'Sch D'!$A$11:$A$83,'Sch D-1'!E123,'Sch D'!$B$11:$B$83,'Sch D-1'!F123)</f>
        <v>0</v>
      </c>
      <c r="I123" s="581">
        <f t="shared" si="3"/>
        <v>0</v>
      </c>
      <c r="J123" s="24" t="str">
        <f t="shared" si="4"/>
        <v/>
      </c>
    </row>
    <row r="124" spans="1:10" ht="30" customHeight="1" x14ac:dyDescent="0.2">
      <c r="A124" s="592"/>
      <c r="B124" s="1654"/>
      <c r="C124" s="1655"/>
      <c r="D124" s="588"/>
      <c r="E124" s="580"/>
      <c r="F124" s="580"/>
      <c r="H124" s="574">
        <f>SUMIFS('Sch D'!$C$11:$C$83,'Sch D'!$A$11:$A$83,'Sch D-1'!E124,'Sch D'!$B$11:$B$83,'Sch D-1'!F124)</f>
        <v>0</v>
      </c>
      <c r="I124" s="581">
        <f t="shared" si="3"/>
        <v>0</v>
      </c>
      <c r="J124" s="24" t="str">
        <f t="shared" si="4"/>
        <v/>
      </c>
    </row>
    <row r="125" spans="1:10" ht="30" customHeight="1" x14ac:dyDescent="0.2">
      <c r="A125" s="592"/>
      <c r="B125" s="1654"/>
      <c r="C125" s="1655"/>
      <c r="D125" s="588"/>
      <c r="E125" s="580"/>
      <c r="F125" s="580"/>
      <c r="H125" s="574">
        <f>SUMIFS('Sch D'!$C$11:$C$83,'Sch D'!$A$11:$A$83,'Sch D-1'!E125,'Sch D'!$B$11:$B$83,'Sch D-1'!F125)</f>
        <v>0</v>
      </c>
      <c r="I125" s="581">
        <f t="shared" si="3"/>
        <v>0</v>
      </c>
      <c r="J125" s="24" t="str">
        <f t="shared" si="4"/>
        <v/>
      </c>
    </row>
    <row r="126" spans="1:10" ht="30" customHeight="1" x14ac:dyDescent="0.2">
      <c r="A126" s="592"/>
      <c r="B126" s="1654"/>
      <c r="C126" s="1655"/>
      <c r="D126" s="588"/>
      <c r="E126" s="580"/>
      <c r="F126" s="580"/>
      <c r="H126" s="574">
        <f>SUMIFS('Sch D'!$C$11:$C$83,'Sch D'!$A$11:$A$83,'Sch D-1'!E126,'Sch D'!$B$11:$B$83,'Sch D-1'!F126)</f>
        <v>0</v>
      </c>
      <c r="I126" s="581">
        <f t="shared" si="3"/>
        <v>0</v>
      </c>
      <c r="J126" s="24" t="str">
        <f t="shared" si="4"/>
        <v/>
      </c>
    </row>
    <row r="127" spans="1:10" ht="30" customHeight="1" x14ac:dyDescent="0.2">
      <c r="A127" s="592"/>
      <c r="B127" s="1654"/>
      <c r="C127" s="1655"/>
      <c r="D127" s="588"/>
      <c r="E127" s="580"/>
      <c r="F127" s="580"/>
      <c r="H127" s="574">
        <f>SUMIFS('Sch D'!$C$11:$C$83,'Sch D'!$A$11:$A$83,'Sch D-1'!E127,'Sch D'!$B$11:$B$83,'Sch D-1'!F127)</f>
        <v>0</v>
      </c>
      <c r="I127" s="581">
        <f t="shared" si="3"/>
        <v>0</v>
      </c>
      <c r="J127" s="24" t="str">
        <f t="shared" si="4"/>
        <v/>
      </c>
    </row>
    <row r="128" spans="1:10" ht="30" customHeight="1" x14ac:dyDescent="0.2">
      <c r="A128" s="592"/>
      <c r="B128" s="1654"/>
      <c r="C128" s="1655"/>
      <c r="D128" s="588"/>
      <c r="E128" s="580"/>
      <c r="F128" s="580"/>
      <c r="H128" s="574">
        <f>SUMIFS('Sch D'!$C$11:$C$83,'Sch D'!$A$11:$A$83,'Sch D-1'!E128,'Sch D'!$B$11:$B$83,'Sch D-1'!F128)</f>
        <v>0</v>
      </c>
      <c r="I128" s="581">
        <f t="shared" si="3"/>
        <v>0</v>
      </c>
      <c r="J128" s="24" t="str">
        <f t="shared" si="4"/>
        <v/>
      </c>
    </row>
    <row r="129" spans="1:10" ht="30" customHeight="1" x14ac:dyDescent="0.2">
      <c r="A129" s="592"/>
      <c r="B129" s="1654"/>
      <c r="C129" s="1655"/>
      <c r="D129" s="588"/>
      <c r="E129" s="580"/>
      <c r="F129" s="580"/>
      <c r="H129" s="574">
        <f>SUMIFS('Sch D'!$C$11:$C$83,'Sch D'!$A$11:$A$83,'Sch D-1'!E129,'Sch D'!$B$11:$B$83,'Sch D-1'!F129)</f>
        <v>0</v>
      </c>
      <c r="I129" s="581">
        <f t="shared" si="3"/>
        <v>0</v>
      </c>
      <c r="J129" s="24" t="str">
        <f t="shared" si="4"/>
        <v/>
      </c>
    </row>
    <row r="130" spans="1:10" ht="30" customHeight="1" x14ac:dyDescent="0.2">
      <c r="A130" s="592"/>
      <c r="B130" s="1654"/>
      <c r="C130" s="1655"/>
      <c r="D130" s="588"/>
      <c r="E130" s="580"/>
      <c r="F130" s="580"/>
      <c r="H130" s="574">
        <f>SUMIFS('Sch D'!$C$11:$C$83,'Sch D'!$A$11:$A$83,'Sch D-1'!E130,'Sch D'!$B$11:$B$83,'Sch D-1'!F130)</f>
        <v>0</v>
      </c>
      <c r="I130" s="581">
        <f t="shared" si="3"/>
        <v>0</v>
      </c>
      <c r="J130" s="24" t="str">
        <f t="shared" si="4"/>
        <v/>
      </c>
    </row>
    <row r="131" spans="1:10" ht="30" customHeight="1" x14ac:dyDescent="0.2">
      <c r="A131" s="592"/>
      <c r="B131" s="1654"/>
      <c r="C131" s="1655"/>
      <c r="D131" s="588"/>
      <c r="E131" s="580"/>
      <c r="F131" s="580"/>
      <c r="H131" s="574">
        <f>SUMIFS('Sch D'!$C$11:$C$83,'Sch D'!$A$11:$A$83,'Sch D-1'!E131,'Sch D'!$B$11:$B$83,'Sch D-1'!F131)</f>
        <v>0</v>
      </c>
      <c r="I131" s="581">
        <f t="shared" si="3"/>
        <v>0</v>
      </c>
      <c r="J131" s="24" t="str">
        <f t="shared" si="4"/>
        <v/>
      </c>
    </row>
    <row r="132" spans="1:10" ht="30" customHeight="1" x14ac:dyDescent="0.2">
      <c r="A132" s="592"/>
      <c r="B132" s="1654"/>
      <c r="C132" s="1655"/>
      <c r="D132" s="588"/>
      <c r="E132" s="580"/>
      <c r="F132" s="580"/>
      <c r="H132" s="574">
        <f>SUMIFS('Sch D'!$C$11:$C$83,'Sch D'!$A$11:$A$83,'Sch D-1'!E132,'Sch D'!$B$11:$B$83,'Sch D-1'!F132)</f>
        <v>0</v>
      </c>
      <c r="I132" s="581">
        <f t="shared" si="3"/>
        <v>0</v>
      </c>
      <c r="J132" s="24" t="str">
        <f t="shared" si="4"/>
        <v/>
      </c>
    </row>
    <row r="133" spans="1:10" ht="30" customHeight="1" x14ac:dyDescent="0.2">
      <c r="A133" s="592"/>
      <c r="B133" s="1654"/>
      <c r="C133" s="1655"/>
      <c r="D133" s="588"/>
      <c r="E133" s="580"/>
      <c r="F133" s="580"/>
      <c r="H133" s="574">
        <f>SUMIFS('Sch D'!$C$11:$C$83,'Sch D'!$A$11:$A$83,'Sch D-1'!E133,'Sch D'!$B$11:$B$83,'Sch D-1'!F133)</f>
        <v>0</v>
      </c>
      <c r="I133" s="581">
        <f t="shared" si="3"/>
        <v>0</v>
      </c>
      <c r="J133" s="24" t="str">
        <f t="shared" si="4"/>
        <v/>
      </c>
    </row>
    <row r="134" spans="1:10" ht="30" customHeight="1" x14ac:dyDescent="0.2">
      <c r="A134" s="592"/>
      <c r="B134" s="1654"/>
      <c r="C134" s="1655"/>
      <c r="D134" s="588"/>
      <c r="E134" s="580"/>
      <c r="F134" s="580"/>
      <c r="H134" s="574">
        <f>SUMIFS('Sch D'!$C$11:$C$83,'Sch D'!$A$11:$A$83,'Sch D-1'!E134,'Sch D'!$B$11:$B$83,'Sch D-1'!F134)</f>
        <v>0</v>
      </c>
      <c r="I134" s="581">
        <f t="shared" si="3"/>
        <v>0</v>
      </c>
      <c r="J134" s="24" t="str">
        <f t="shared" si="4"/>
        <v/>
      </c>
    </row>
    <row r="135" spans="1:10" ht="30" customHeight="1" x14ac:dyDescent="0.2">
      <c r="A135" s="592"/>
      <c r="B135" s="1654"/>
      <c r="C135" s="1655"/>
      <c r="D135" s="588"/>
      <c r="E135" s="580"/>
      <c r="F135" s="580"/>
      <c r="H135" s="574">
        <f>SUMIFS('Sch D'!$C$11:$C$83,'Sch D'!$A$11:$A$83,'Sch D-1'!E135,'Sch D'!$B$11:$B$83,'Sch D-1'!F135)</f>
        <v>0</v>
      </c>
      <c r="I135" s="581">
        <f t="shared" si="3"/>
        <v>0</v>
      </c>
      <c r="J135" s="24" t="str">
        <f t="shared" si="4"/>
        <v/>
      </c>
    </row>
    <row r="136" spans="1:10" ht="30" customHeight="1" x14ac:dyDescent="0.2">
      <c r="A136" s="592"/>
      <c r="B136" s="1654"/>
      <c r="C136" s="1655"/>
      <c r="D136" s="588"/>
      <c r="E136" s="580"/>
      <c r="F136" s="580"/>
      <c r="H136" s="574">
        <f>SUMIFS('Sch D'!$C$11:$C$83,'Sch D'!$A$11:$A$83,'Sch D-1'!E136,'Sch D'!$B$11:$B$83,'Sch D-1'!F136)</f>
        <v>0</v>
      </c>
      <c r="I136" s="581">
        <f t="shared" si="3"/>
        <v>0</v>
      </c>
      <c r="J136" s="24" t="str">
        <f t="shared" si="4"/>
        <v/>
      </c>
    </row>
    <row r="137" spans="1:10" ht="30" customHeight="1" x14ac:dyDescent="0.2">
      <c r="A137" s="592"/>
      <c r="B137" s="1654"/>
      <c r="C137" s="1655"/>
      <c r="D137" s="588"/>
      <c r="E137" s="580"/>
      <c r="F137" s="580"/>
      <c r="H137" s="574">
        <f>SUMIFS('Sch D'!$C$11:$C$83,'Sch D'!$A$11:$A$83,'Sch D-1'!E137,'Sch D'!$B$11:$B$83,'Sch D-1'!F137)</f>
        <v>0</v>
      </c>
      <c r="I137" s="581">
        <f t="shared" si="3"/>
        <v>0</v>
      </c>
      <c r="J137" s="24" t="str">
        <f t="shared" si="4"/>
        <v/>
      </c>
    </row>
    <row r="138" spans="1:10" ht="30" customHeight="1" x14ac:dyDescent="0.2">
      <c r="A138" s="592"/>
      <c r="B138" s="1654"/>
      <c r="C138" s="1655"/>
      <c r="D138" s="588"/>
      <c r="E138" s="580"/>
      <c r="F138" s="580"/>
      <c r="H138" s="574">
        <f>SUMIFS('Sch D'!$C$11:$C$83,'Sch D'!$A$11:$A$83,'Sch D-1'!E138,'Sch D'!$B$11:$B$83,'Sch D-1'!F138)</f>
        <v>0</v>
      </c>
      <c r="I138" s="581">
        <f t="shared" ref="I138:I201" si="5">SUMIFS($D$8:$D$224,$E$8:$E$224,E138,$F$8:$F$224,F138)-H138</f>
        <v>0</v>
      </c>
      <c r="J138" s="24" t="str">
        <f t="shared" si="4"/>
        <v/>
      </c>
    </row>
    <row r="139" spans="1:10" ht="30" customHeight="1" x14ac:dyDescent="0.2">
      <c r="A139" s="592"/>
      <c r="B139" s="1654"/>
      <c r="C139" s="1655"/>
      <c r="D139" s="588"/>
      <c r="E139" s="580"/>
      <c r="F139" s="580"/>
      <c r="H139" s="574">
        <f>SUMIFS('Sch D'!$C$11:$C$83,'Sch D'!$A$11:$A$83,'Sch D-1'!E139,'Sch D'!$B$11:$B$83,'Sch D-1'!F139)</f>
        <v>0</v>
      </c>
      <c r="I139" s="581">
        <f t="shared" si="5"/>
        <v>0</v>
      </c>
      <c r="J139" s="24" t="str">
        <f t="shared" si="4"/>
        <v/>
      </c>
    </row>
    <row r="140" spans="1:10" ht="30" customHeight="1" x14ac:dyDescent="0.2">
      <c r="A140" s="592"/>
      <c r="B140" s="1654"/>
      <c r="C140" s="1655"/>
      <c r="D140" s="588"/>
      <c r="E140" s="580"/>
      <c r="F140" s="580"/>
      <c r="H140" s="574">
        <f>SUMIFS('Sch D'!$C$11:$C$83,'Sch D'!$A$11:$A$83,'Sch D-1'!E140,'Sch D'!$B$11:$B$83,'Sch D-1'!F140)</f>
        <v>0</v>
      </c>
      <c r="I140" s="581">
        <f t="shared" si="5"/>
        <v>0</v>
      </c>
      <c r="J140" s="24" t="str">
        <f t="shared" si="4"/>
        <v/>
      </c>
    </row>
    <row r="141" spans="1:10" ht="30" customHeight="1" x14ac:dyDescent="0.2">
      <c r="A141" s="592"/>
      <c r="B141" s="1654"/>
      <c r="C141" s="1655"/>
      <c r="D141" s="588"/>
      <c r="E141" s="580"/>
      <c r="F141" s="580"/>
      <c r="H141" s="574">
        <f>SUMIFS('Sch D'!$C$11:$C$83,'Sch D'!$A$11:$A$83,'Sch D-1'!E141,'Sch D'!$B$11:$B$83,'Sch D-1'!F141)</f>
        <v>0</v>
      </c>
      <c r="I141" s="581">
        <f t="shared" si="5"/>
        <v>0</v>
      </c>
      <c r="J141" s="24" t="str">
        <f t="shared" si="4"/>
        <v/>
      </c>
    </row>
    <row r="142" spans="1:10" ht="30" customHeight="1" x14ac:dyDescent="0.2">
      <c r="A142" s="592"/>
      <c r="B142" s="1654"/>
      <c r="C142" s="1655"/>
      <c r="D142" s="588"/>
      <c r="E142" s="580"/>
      <c r="F142" s="580"/>
      <c r="H142" s="574">
        <f>SUMIFS('Sch D'!$C$11:$C$83,'Sch D'!$A$11:$A$83,'Sch D-1'!E142,'Sch D'!$B$11:$B$83,'Sch D-1'!F142)</f>
        <v>0</v>
      </c>
      <c r="I142" s="581">
        <f t="shared" si="5"/>
        <v>0</v>
      </c>
      <c r="J142" s="24" t="str">
        <f t="shared" si="4"/>
        <v/>
      </c>
    </row>
    <row r="143" spans="1:10" ht="30" customHeight="1" x14ac:dyDescent="0.2">
      <c r="A143" s="592"/>
      <c r="B143" s="1654"/>
      <c r="C143" s="1655"/>
      <c r="D143" s="588"/>
      <c r="E143" s="580"/>
      <c r="F143" s="580"/>
      <c r="H143" s="574">
        <f>SUMIFS('Sch D'!$C$11:$C$83,'Sch D'!$A$11:$A$83,'Sch D-1'!E143,'Sch D'!$B$11:$B$83,'Sch D-1'!F143)</f>
        <v>0</v>
      </c>
      <c r="I143" s="581">
        <f t="shared" si="5"/>
        <v>0</v>
      </c>
      <c r="J143" s="24" t="str">
        <f t="shared" si="4"/>
        <v/>
      </c>
    </row>
    <row r="144" spans="1:10" ht="30" customHeight="1" x14ac:dyDescent="0.2">
      <c r="A144" s="592"/>
      <c r="B144" s="1654"/>
      <c r="C144" s="1655"/>
      <c r="D144" s="588"/>
      <c r="E144" s="580"/>
      <c r="F144" s="580"/>
      <c r="H144" s="574">
        <f>SUMIFS('Sch D'!$C$11:$C$83,'Sch D'!$A$11:$A$83,'Sch D-1'!E144,'Sch D'!$B$11:$B$83,'Sch D-1'!F144)</f>
        <v>0</v>
      </c>
      <c r="I144" s="581">
        <f t="shared" si="5"/>
        <v>0</v>
      </c>
      <c r="J144" s="24" t="str">
        <f t="shared" si="4"/>
        <v/>
      </c>
    </row>
    <row r="145" spans="1:10" ht="30" customHeight="1" x14ac:dyDescent="0.2">
      <c r="A145" s="592"/>
      <c r="B145" s="1654"/>
      <c r="C145" s="1655"/>
      <c r="D145" s="588"/>
      <c r="E145" s="580"/>
      <c r="F145" s="580"/>
      <c r="H145" s="574">
        <f>SUMIFS('Sch D'!$C$11:$C$83,'Sch D'!$A$11:$A$83,'Sch D-1'!E145,'Sch D'!$B$11:$B$83,'Sch D-1'!F145)</f>
        <v>0</v>
      </c>
      <c r="I145" s="581">
        <f t="shared" si="5"/>
        <v>0</v>
      </c>
      <c r="J145" s="24" t="str">
        <f t="shared" si="4"/>
        <v/>
      </c>
    </row>
    <row r="146" spans="1:10" ht="30" customHeight="1" x14ac:dyDescent="0.2">
      <c r="A146" s="592"/>
      <c r="B146" s="1654"/>
      <c r="C146" s="1655"/>
      <c r="D146" s="588"/>
      <c r="E146" s="580"/>
      <c r="F146" s="580"/>
      <c r="H146" s="574">
        <f>SUMIFS('Sch D'!$C$11:$C$83,'Sch D'!$A$11:$A$83,'Sch D-1'!E146,'Sch D'!$B$11:$B$83,'Sch D-1'!F146)</f>
        <v>0</v>
      </c>
      <c r="I146" s="581">
        <f t="shared" si="5"/>
        <v>0</v>
      </c>
      <c r="J146" s="24" t="str">
        <f t="shared" ref="J146:J184" si="6">IF(I146&lt;&gt;0,"Error - Total Costs by Cost Center and Component Do Not Agree Between This Schedule and Sch D","")</f>
        <v/>
      </c>
    </row>
    <row r="147" spans="1:10" ht="30" customHeight="1" x14ac:dyDescent="0.2">
      <c r="A147" s="592"/>
      <c r="B147" s="1654"/>
      <c r="C147" s="1655"/>
      <c r="D147" s="588"/>
      <c r="E147" s="580"/>
      <c r="F147" s="580"/>
      <c r="H147" s="574">
        <f>SUMIFS('Sch D'!$C$11:$C$83,'Sch D'!$A$11:$A$83,'Sch D-1'!E147,'Sch D'!$B$11:$B$83,'Sch D-1'!F147)</f>
        <v>0</v>
      </c>
      <c r="I147" s="581">
        <f t="shared" si="5"/>
        <v>0</v>
      </c>
      <c r="J147" s="24" t="str">
        <f t="shared" si="6"/>
        <v/>
      </c>
    </row>
    <row r="148" spans="1:10" ht="30" customHeight="1" x14ac:dyDescent="0.2">
      <c r="A148" s="592"/>
      <c r="B148" s="1654"/>
      <c r="C148" s="1655"/>
      <c r="D148" s="588"/>
      <c r="E148" s="580"/>
      <c r="F148" s="580"/>
      <c r="H148" s="574">
        <f>SUMIFS('Sch D'!$C$11:$C$83,'Sch D'!$A$11:$A$83,'Sch D-1'!E148,'Sch D'!$B$11:$B$83,'Sch D-1'!F148)</f>
        <v>0</v>
      </c>
      <c r="I148" s="581">
        <f t="shared" si="5"/>
        <v>0</v>
      </c>
      <c r="J148" s="24" t="str">
        <f t="shared" si="6"/>
        <v/>
      </c>
    </row>
    <row r="149" spans="1:10" ht="30" customHeight="1" x14ac:dyDescent="0.2">
      <c r="A149" s="592"/>
      <c r="B149" s="1654"/>
      <c r="C149" s="1655"/>
      <c r="D149" s="588"/>
      <c r="E149" s="580"/>
      <c r="F149" s="580"/>
      <c r="H149" s="574">
        <f>SUMIFS('Sch D'!$C$11:$C$83,'Sch D'!$A$11:$A$83,'Sch D-1'!E149,'Sch D'!$B$11:$B$83,'Sch D-1'!F149)</f>
        <v>0</v>
      </c>
      <c r="I149" s="581">
        <f t="shared" si="5"/>
        <v>0</v>
      </c>
      <c r="J149" s="24" t="str">
        <f t="shared" si="6"/>
        <v/>
      </c>
    </row>
    <row r="150" spans="1:10" ht="30" customHeight="1" x14ac:dyDescent="0.2">
      <c r="A150" s="592"/>
      <c r="B150" s="1654"/>
      <c r="C150" s="1655"/>
      <c r="D150" s="588"/>
      <c r="E150" s="580"/>
      <c r="F150" s="580"/>
      <c r="H150" s="574">
        <f>SUMIFS('Sch D'!$C$11:$C$83,'Sch D'!$A$11:$A$83,'Sch D-1'!E150,'Sch D'!$B$11:$B$83,'Sch D-1'!F150)</f>
        <v>0</v>
      </c>
      <c r="I150" s="581">
        <f t="shared" si="5"/>
        <v>0</v>
      </c>
      <c r="J150" s="24" t="str">
        <f t="shared" si="6"/>
        <v/>
      </c>
    </row>
    <row r="151" spans="1:10" ht="30" customHeight="1" x14ac:dyDescent="0.2">
      <c r="A151" s="592"/>
      <c r="B151" s="1654"/>
      <c r="C151" s="1655"/>
      <c r="D151" s="588"/>
      <c r="E151" s="580"/>
      <c r="F151" s="580"/>
      <c r="H151" s="574">
        <f>SUMIFS('Sch D'!$C$11:$C$83,'Sch D'!$A$11:$A$83,'Sch D-1'!E151,'Sch D'!$B$11:$B$83,'Sch D-1'!F151)</f>
        <v>0</v>
      </c>
      <c r="I151" s="581">
        <f t="shared" si="5"/>
        <v>0</v>
      </c>
      <c r="J151" s="24" t="str">
        <f t="shared" si="6"/>
        <v/>
      </c>
    </row>
    <row r="152" spans="1:10" ht="30" customHeight="1" x14ac:dyDescent="0.2">
      <c r="A152" s="592"/>
      <c r="B152" s="1654"/>
      <c r="C152" s="1655"/>
      <c r="D152" s="588"/>
      <c r="E152" s="580"/>
      <c r="F152" s="580"/>
      <c r="H152" s="574">
        <f>SUMIFS('Sch D'!$C$11:$C$83,'Sch D'!$A$11:$A$83,'Sch D-1'!E152,'Sch D'!$B$11:$B$83,'Sch D-1'!F152)</f>
        <v>0</v>
      </c>
      <c r="I152" s="581">
        <f t="shared" si="5"/>
        <v>0</v>
      </c>
      <c r="J152" s="24" t="str">
        <f t="shared" si="6"/>
        <v/>
      </c>
    </row>
    <row r="153" spans="1:10" ht="30" customHeight="1" x14ac:dyDescent="0.2">
      <c r="A153" s="592"/>
      <c r="B153" s="1654"/>
      <c r="C153" s="1655"/>
      <c r="D153" s="588"/>
      <c r="E153" s="580"/>
      <c r="F153" s="580"/>
      <c r="H153" s="574">
        <f>SUMIFS('Sch D'!$C$11:$C$83,'Sch D'!$A$11:$A$83,'Sch D-1'!E153,'Sch D'!$B$11:$B$83,'Sch D-1'!F153)</f>
        <v>0</v>
      </c>
      <c r="I153" s="581">
        <f t="shared" si="5"/>
        <v>0</v>
      </c>
      <c r="J153" s="24" t="str">
        <f t="shared" si="6"/>
        <v/>
      </c>
    </row>
    <row r="154" spans="1:10" ht="30" customHeight="1" x14ac:dyDescent="0.2">
      <c r="A154" s="592"/>
      <c r="B154" s="1654"/>
      <c r="C154" s="1655"/>
      <c r="D154" s="588"/>
      <c r="E154" s="580"/>
      <c r="F154" s="580"/>
      <c r="H154" s="574">
        <f>SUMIFS('Sch D'!$C$11:$C$83,'Sch D'!$A$11:$A$83,'Sch D-1'!E154,'Sch D'!$B$11:$B$83,'Sch D-1'!F154)</f>
        <v>0</v>
      </c>
      <c r="I154" s="581">
        <f t="shared" si="5"/>
        <v>0</v>
      </c>
      <c r="J154" s="24" t="str">
        <f t="shared" si="6"/>
        <v/>
      </c>
    </row>
    <row r="155" spans="1:10" ht="30" customHeight="1" x14ac:dyDescent="0.2">
      <c r="A155" s="592"/>
      <c r="B155" s="1654"/>
      <c r="C155" s="1655"/>
      <c r="D155" s="588"/>
      <c r="E155" s="580"/>
      <c r="F155" s="580"/>
      <c r="H155" s="574">
        <f>SUMIFS('Sch D'!$C$11:$C$83,'Sch D'!$A$11:$A$83,'Sch D-1'!E155,'Sch D'!$B$11:$B$83,'Sch D-1'!F155)</f>
        <v>0</v>
      </c>
      <c r="I155" s="581">
        <f t="shared" si="5"/>
        <v>0</v>
      </c>
      <c r="J155" s="24" t="str">
        <f t="shared" si="6"/>
        <v/>
      </c>
    </row>
    <row r="156" spans="1:10" ht="30" customHeight="1" x14ac:dyDescent="0.2">
      <c r="A156" s="592"/>
      <c r="B156" s="1654"/>
      <c r="C156" s="1655"/>
      <c r="D156" s="588"/>
      <c r="E156" s="580"/>
      <c r="F156" s="580"/>
      <c r="H156" s="574">
        <f>SUMIFS('Sch D'!$C$11:$C$83,'Sch D'!$A$11:$A$83,'Sch D-1'!E156,'Sch D'!$B$11:$B$83,'Sch D-1'!F156)</f>
        <v>0</v>
      </c>
      <c r="I156" s="581">
        <f t="shared" si="5"/>
        <v>0</v>
      </c>
      <c r="J156" s="24" t="str">
        <f t="shared" si="6"/>
        <v/>
      </c>
    </row>
    <row r="157" spans="1:10" ht="30" customHeight="1" x14ac:dyDescent="0.2">
      <c r="A157" s="592"/>
      <c r="B157" s="1654"/>
      <c r="C157" s="1655"/>
      <c r="D157" s="588"/>
      <c r="E157" s="580"/>
      <c r="F157" s="580"/>
      <c r="H157" s="574">
        <f>SUMIFS('Sch D'!$C$11:$C$83,'Sch D'!$A$11:$A$83,'Sch D-1'!E157,'Sch D'!$B$11:$B$83,'Sch D-1'!F157)</f>
        <v>0</v>
      </c>
      <c r="I157" s="581">
        <f t="shared" si="5"/>
        <v>0</v>
      </c>
      <c r="J157" s="24" t="str">
        <f t="shared" si="6"/>
        <v/>
      </c>
    </row>
    <row r="158" spans="1:10" ht="30" customHeight="1" x14ac:dyDescent="0.2">
      <c r="A158" s="592"/>
      <c r="B158" s="1654"/>
      <c r="C158" s="1655"/>
      <c r="D158" s="588"/>
      <c r="E158" s="580"/>
      <c r="F158" s="580"/>
      <c r="H158" s="574">
        <f>SUMIFS('Sch D'!$C$11:$C$83,'Sch D'!$A$11:$A$83,'Sch D-1'!E158,'Sch D'!$B$11:$B$83,'Sch D-1'!F158)</f>
        <v>0</v>
      </c>
      <c r="I158" s="581">
        <f t="shared" si="5"/>
        <v>0</v>
      </c>
      <c r="J158" s="24" t="str">
        <f t="shared" si="6"/>
        <v/>
      </c>
    </row>
    <row r="159" spans="1:10" ht="30" customHeight="1" x14ac:dyDescent="0.2">
      <c r="A159" s="592"/>
      <c r="B159" s="1654"/>
      <c r="C159" s="1655"/>
      <c r="D159" s="588"/>
      <c r="E159" s="580"/>
      <c r="F159" s="580"/>
      <c r="H159" s="574">
        <f>SUMIFS('Sch D'!$C$11:$C$83,'Sch D'!$A$11:$A$83,'Sch D-1'!E159,'Sch D'!$B$11:$B$83,'Sch D-1'!F159)</f>
        <v>0</v>
      </c>
      <c r="I159" s="581">
        <f t="shared" si="5"/>
        <v>0</v>
      </c>
      <c r="J159" s="24" t="str">
        <f t="shared" si="6"/>
        <v/>
      </c>
    </row>
    <row r="160" spans="1:10" ht="30" customHeight="1" x14ac:dyDescent="0.2">
      <c r="A160" s="592"/>
      <c r="B160" s="1654"/>
      <c r="C160" s="1655"/>
      <c r="D160" s="588"/>
      <c r="E160" s="580"/>
      <c r="F160" s="580"/>
      <c r="H160" s="574">
        <f>SUMIFS('Sch D'!$C$11:$C$83,'Sch D'!$A$11:$A$83,'Sch D-1'!E160,'Sch D'!$B$11:$B$83,'Sch D-1'!F160)</f>
        <v>0</v>
      </c>
      <c r="I160" s="581">
        <f t="shared" si="5"/>
        <v>0</v>
      </c>
      <c r="J160" s="24" t="str">
        <f t="shared" si="6"/>
        <v/>
      </c>
    </row>
    <row r="161" spans="1:10" ht="30" customHeight="1" x14ac:dyDescent="0.2">
      <c r="A161" s="592"/>
      <c r="B161" s="1654"/>
      <c r="C161" s="1655"/>
      <c r="D161" s="588"/>
      <c r="E161" s="580"/>
      <c r="F161" s="580"/>
      <c r="H161" s="574">
        <f>SUMIFS('Sch D'!$C$11:$C$83,'Sch D'!$A$11:$A$83,'Sch D-1'!E161,'Sch D'!$B$11:$B$83,'Sch D-1'!F161)</f>
        <v>0</v>
      </c>
      <c r="I161" s="581">
        <f t="shared" si="5"/>
        <v>0</v>
      </c>
      <c r="J161" s="24" t="str">
        <f t="shared" si="6"/>
        <v/>
      </c>
    </row>
    <row r="162" spans="1:10" ht="30" customHeight="1" x14ac:dyDescent="0.2">
      <c r="A162" s="592"/>
      <c r="B162" s="1654"/>
      <c r="C162" s="1655"/>
      <c r="D162" s="588"/>
      <c r="E162" s="580"/>
      <c r="F162" s="580"/>
      <c r="H162" s="574">
        <f>SUMIFS('Sch D'!$C$11:$C$83,'Sch D'!$A$11:$A$83,'Sch D-1'!E162,'Sch D'!$B$11:$B$83,'Sch D-1'!F162)</f>
        <v>0</v>
      </c>
      <c r="I162" s="581">
        <f t="shared" si="5"/>
        <v>0</v>
      </c>
      <c r="J162" s="24" t="str">
        <f t="shared" si="6"/>
        <v/>
      </c>
    </row>
    <row r="163" spans="1:10" ht="30" customHeight="1" x14ac:dyDescent="0.2">
      <c r="A163" s="592"/>
      <c r="B163" s="1654"/>
      <c r="C163" s="1655"/>
      <c r="D163" s="588"/>
      <c r="E163" s="580"/>
      <c r="F163" s="580"/>
      <c r="H163" s="574">
        <f>SUMIFS('Sch D'!$C$11:$C$83,'Sch D'!$A$11:$A$83,'Sch D-1'!E163,'Sch D'!$B$11:$B$83,'Sch D-1'!F163)</f>
        <v>0</v>
      </c>
      <c r="I163" s="581">
        <f t="shared" si="5"/>
        <v>0</v>
      </c>
      <c r="J163" s="24" t="str">
        <f t="shared" si="6"/>
        <v/>
      </c>
    </row>
    <row r="164" spans="1:10" ht="30" customHeight="1" x14ac:dyDescent="0.2">
      <c r="A164" s="592"/>
      <c r="B164" s="1654"/>
      <c r="C164" s="1655"/>
      <c r="D164" s="588"/>
      <c r="E164" s="580"/>
      <c r="F164" s="580"/>
      <c r="H164" s="574">
        <f>SUMIFS('Sch D'!$C$11:$C$83,'Sch D'!$A$11:$A$83,'Sch D-1'!E164,'Sch D'!$B$11:$B$83,'Sch D-1'!F164)</f>
        <v>0</v>
      </c>
      <c r="I164" s="581">
        <f t="shared" si="5"/>
        <v>0</v>
      </c>
      <c r="J164" s="24" t="str">
        <f t="shared" si="6"/>
        <v/>
      </c>
    </row>
    <row r="165" spans="1:10" ht="30" customHeight="1" x14ac:dyDescent="0.2">
      <c r="A165" s="592"/>
      <c r="B165" s="1654"/>
      <c r="C165" s="1655"/>
      <c r="D165" s="588"/>
      <c r="E165" s="580"/>
      <c r="F165" s="580"/>
      <c r="H165" s="574">
        <f>SUMIFS('Sch D'!$C$11:$C$83,'Sch D'!$A$11:$A$83,'Sch D-1'!E165,'Sch D'!$B$11:$B$83,'Sch D-1'!F165)</f>
        <v>0</v>
      </c>
      <c r="I165" s="581">
        <f t="shared" si="5"/>
        <v>0</v>
      </c>
      <c r="J165" s="24" t="str">
        <f t="shared" si="6"/>
        <v/>
      </c>
    </row>
    <row r="166" spans="1:10" ht="30" customHeight="1" x14ac:dyDescent="0.2">
      <c r="A166" s="592"/>
      <c r="B166" s="1654"/>
      <c r="C166" s="1655"/>
      <c r="D166" s="588"/>
      <c r="E166" s="580"/>
      <c r="F166" s="580"/>
      <c r="H166" s="574">
        <f>SUMIFS('Sch D'!$C$11:$C$83,'Sch D'!$A$11:$A$83,'Sch D-1'!E166,'Sch D'!$B$11:$B$83,'Sch D-1'!F166)</f>
        <v>0</v>
      </c>
      <c r="I166" s="581">
        <f t="shared" si="5"/>
        <v>0</v>
      </c>
      <c r="J166" s="24" t="str">
        <f t="shared" si="6"/>
        <v/>
      </c>
    </row>
    <row r="167" spans="1:10" ht="30" customHeight="1" x14ac:dyDescent="0.2">
      <c r="A167" s="592"/>
      <c r="B167" s="1654"/>
      <c r="C167" s="1655"/>
      <c r="D167" s="588"/>
      <c r="E167" s="580"/>
      <c r="F167" s="580"/>
      <c r="H167" s="574">
        <f>SUMIFS('Sch D'!$C$11:$C$83,'Sch D'!$A$11:$A$83,'Sch D-1'!E167,'Sch D'!$B$11:$B$83,'Sch D-1'!F167)</f>
        <v>0</v>
      </c>
      <c r="I167" s="581">
        <f t="shared" si="5"/>
        <v>0</v>
      </c>
      <c r="J167" s="24" t="str">
        <f t="shared" si="6"/>
        <v/>
      </c>
    </row>
    <row r="168" spans="1:10" ht="30" customHeight="1" x14ac:dyDescent="0.2">
      <c r="A168" s="592"/>
      <c r="B168" s="1654"/>
      <c r="C168" s="1655"/>
      <c r="D168" s="588"/>
      <c r="E168" s="580"/>
      <c r="F168" s="580"/>
      <c r="H168" s="574">
        <f>SUMIFS('Sch D'!$C$11:$C$83,'Sch D'!$A$11:$A$83,'Sch D-1'!E168,'Sch D'!$B$11:$B$83,'Sch D-1'!F168)</f>
        <v>0</v>
      </c>
      <c r="I168" s="581">
        <f t="shared" si="5"/>
        <v>0</v>
      </c>
      <c r="J168" s="24" t="str">
        <f t="shared" si="6"/>
        <v/>
      </c>
    </row>
    <row r="169" spans="1:10" ht="30" customHeight="1" x14ac:dyDescent="0.2">
      <c r="A169" s="592"/>
      <c r="B169" s="1654"/>
      <c r="C169" s="1655"/>
      <c r="D169" s="588"/>
      <c r="E169" s="580"/>
      <c r="F169" s="580"/>
      <c r="H169" s="574">
        <f>SUMIFS('Sch D'!$C$11:$C$83,'Sch D'!$A$11:$A$83,'Sch D-1'!E169,'Sch D'!$B$11:$B$83,'Sch D-1'!F169)</f>
        <v>0</v>
      </c>
      <c r="I169" s="581">
        <f t="shared" si="5"/>
        <v>0</v>
      </c>
      <c r="J169" s="24" t="str">
        <f t="shared" si="6"/>
        <v/>
      </c>
    </row>
    <row r="170" spans="1:10" ht="30" customHeight="1" x14ac:dyDescent="0.2">
      <c r="A170" s="592"/>
      <c r="B170" s="1654"/>
      <c r="C170" s="1655"/>
      <c r="D170" s="588"/>
      <c r="E170" s="580"/>
      <c r="F170" s="580"/>
      <c r="H170" s="574">
        <f>SUMIFS('Sch D'!$C$11:$C$83,'Sch D'!$A$11:$A$83,'Sch D-1'!E170,'Sch D'!$B$11:$B$83,'Sch D-1'!F170)</f>
        <v>0</v>
      </c>
      <c r="I170" s="581">
        <f t="shared" si="5"/>
        <v>0</v>
      </c>
      <c r="J170" s="24" t="str">
        <f t="shared" si="6"/>
        <v/>
      </c>
    </row>
    <row r="171" spans="1:10" ht="30" customHeight="1" x14ac:dyDescent="0.2">
      <c r="A171" s="592"/>
      <c r="B171" s="1654"/>
      <c r="C171" s="1655"/>
      <c r="D171" s="588"/>
      <c r="E171" s="580"/>
      <c r="F171" s="580"/>
      <c r="H171" s="574">
        <f>SUMIFS('Sch D'!$C$11:$C$83,'Sch D'!$A$11:$A$83,'Sch D-1'!E171,'Sch D'!$B$11:$B$83,'Sch D-1'!F171)</f>
        <v>0</v>
      </c>
      <c r="I171" s="581">
        <f t="shared" si="5"/>
        <v>0</v>
      </c>
      <c r="J171" s="24" t="str">
        <f t="shared" si="6"/>
        <v/>
      </c>
    </row>
    <row r="172" spans="1:10" ht="30" customHeight="1" x14ac:dyDescent="0.2">
      <c r="A172" s="592"/>
      <c r="B172" s="1654"/>
      <c r="C172" s="1655"/>
      <c r="D172" s="588"/>
      <c r="E172" s="580"/>
      <c r="F172" s="580"/>
      <c r="H172" s="574">
        <f>SUMIFS('Sch D'!$C$11:$C$83,'Sch D'!$A$11:$A$83,'Sch D-1'!E172,'Sch D'!$B$11:$B$83,'Sch D-1'!F172)</f>
        <v>0</v>
      </c>
      <c r="I172" s="581">
        <f t="shared" si="5"/>
        <v>0</v>
      </c>
      <c r="J172" s="24" t="str">
        <f t="shared" si="6"/>
        <v/>
      </c>
    </row>
    <row r="173" spans="1:10" ht="30" customHeight="1" x14ac:dyDescent="0.2">
      <c r="A173" s="592"/>
      <c r="B173" s="1654"/>
      <c r="C173" s="1655"/>
      <c r="D173" s="588"/>
      <c r="E173" s="580"/>
      <c r="F173" s="580"/>
      <c r="H173" s="574">
        <f>SUMIFS('Sch D'!$C$11:$C$83,'Sch D'!$A$11:$A$83,'Sch D-1'!E173,'Sch D'!$B$11:$B$83,'Sch D-1'!F173)</f>
        <v>0</v>
      </c>
      <c r="I173" s="581">
        <f t="shared" si="5"/>
        <v>0</v>
      </c>
      <c r="J173" s="24" t="str">
        <f t="shared" si="6"/>
        <v/>
      </c>
    </row>
    <row r="174" spans="1:10" ht="30" customHeight="1" x14ac:dyDescent="0.2">
      <c r="A174" s="592"/>
      <c r="B174" s="1654"/>
      <c r="C174" s="1655"/>
      <c r="D174" s="588"/>
      <c r="E174" s="580"/>
      <c r="F174" s="580"/>
      <c r="H174" s="574">
        <f>SUMIFS('Sch D'!$C$11:$C$83,'Sch D'!$A$11:$A$83,'Sch D-1'!E174,'Sch D'!$B$11:$B$83,'Sch D-1'!F174)</f>
        <v>0</v>
      </c>
      <c r="I174" s="581">
        <f t="shared" si="5"/>
        <v>0</v>
      </c>
      <c r="J174" s="24" t="str">
        <f t="shared" si="6"/>
        <v/>
      </c>
    </row>
    <row r="175" spans="1:10" ht="30" customHeight="1" x14ac:dyDescent="0.2">
      <c r="A175" s="592"/>
      <c r="B175" s="1654"/>
      <c r="C175" s="1655"/>
      <c r="D175" s="588"/>
      <c r="E175" s="580"/>
      <c r="F175" s="580"/>
      <c r="H175" s="574">
        <f>SUMIFS('Sch D'!$C$11:$C$83,'Sch D'!$A$11:$A$83,'Sch D-1'!E175,'Sch D'!$B$11:$B$83,'Sch D-1'!F175)</f>
        <v>0</v>
      </c>
      <c r="I175" s="581">
        <f t="shared" si="5"/>
        <v>0</v>
      </c>
      <c r="J175" s="24" t="str">
        <f t="shared" si="6"/>
        <v/>
      </c>
    </row>
    <row r="176" spans="1:10" ht="30" customHeight="1" x14ac:dyDescent="0.2">
      <c r="A176" s="592"/>
      <c r="B176" s="1654"/>
      <c r="C176" s="1655"/>
      <c r="D176" s="588"/>
      <c r="E176" s="580"/>
      <c r="F176" s="580"/>
      <c r="H176" s="574">
        <f>SUMIFS('Sch D'!$C$11:$C$83,'Sch D'!$A$11:$A$83,'Sch D-1'!E176,'Sch D'!$B$11:$B$83,'Sch D-1'!F176)</f>
        <v>0</v>
      </c>
      <c r="I176" s="581">
        <f t="shared" si="5"/>
        <v>0</v>
      </c>
      <c r="J176" s="24" t="str">
        <f t="shared" si="6"/>
        <v/>
      </c>
    </row>
    <row r="177" spans="1:10" ht="30" customHeight="1" x14ac:dyDescent="0.2">
      <c r="A177" s="592"/>
      <c r="B177" s="1654"/>
      <c r="C177" s="1655"/>
      <c r="D177" s="588"/>
      <c r="E177" s="580"/>
      <c r="F177" s="580"/>
      <c r="H177" s="574">
        <f>SUMIFS('Sch D'!$C$11:$C$83,'Sch D'!$A$11:$A$83,'Sch D-1'!E177,'Sch D'!$B$11:$B$83,'Sch D-1'!F177)</f>
        <v>0</v>
      </c>
      <c r="I177" s="581">
        <f t="shared" si="5"/>
        <v>0</v>
      </c>
      <c r="J177" s="24" t="str">
        <f t="shared" si="6"/>
        <v/>
      </c>
    </row>
    <row r="178" spans="1:10" ht="30" customHeight="1" x14ac:dyDescent="0.2">
      <c r="A178" s="592"/>
      <c r="B178" s="1654"/>
      <c r="C178" s="1655"/>
      <c r="D178" s="588"/>
      <c r="E178" s="580"/>
      <c r="F178" s="580"/>
      <c r="H178" s="574">
        <f>SUMIFS('Sch D'!$C$11:$C$83,'Sch D'!$A$11:$A$83,'Sch D-1'!E178,'Sch D'!$B$11:$B$83,'Sch D-1'!F178)</f>
        <v>0</v>
      </c>
      <c r="I178" s="581">
        <f t="shared" si="5"/>
        <v>0</v>
      </c>
      <c r="J178" s="24" t="str">
        <f t="shared" si="6"/>
        <v/>
      </c>
    </row>
    <row r="179" spans="1:10" ht="30" customHeight="1" x14ac:dyDescent="0.2">
      <c r="A179" s="592"/>
      <c r="B179" s="1654"/>
      <c r="C179" s="1655"/>
      <c r="D179" s="588"/>
      <c r="E179" s="580"/>
      <c r="F179" s="580"/>
      <c r="H179" s="574">
        <f>SUMIFS('Sch D'!$C$11:$C$83,'Sch D'!$A$11:$A$83,'Sch D-1'!E179,'Sch D'!$B$11:$B$83,'Sch D-1'!F179)</f>
        <v>0</v>
      </c>
      <c r="I179" s="581">
        <f t="shared" si="5"/>
        <v>0</v>
      </c>
      <c r="J179" s="24" t="str">
        <f t="shared" si="6"/>
        <v/>
      </c>
    </row>
    <row r="180" spans="1:10" ht="30" customHeight="1" x14ac:dyDescent="0.2">
      <c r="A180" s="592"/>
      <c r="B180" s="1654"/>
      <c r="C180" s="1655"/>
      <c r="D180" s="588"/>
      <c r="E180" s="580"/>
      <c r="F180" s="580"/>
      <c r="H180" s="574">
        <f>SUMIFS('Sch D'!$C$11:$C$83,'Sch D'!$A$11:$A$83,'Sch D-1'!E180,'Sch D'!$B$11:$B$83,'Sch D-1'!F180)</f>
        <v>0</v>
      </c>
      <c r="I180" s="581">
        <f t="shared" si="5"/>
        <v>0</v>
      </c>
      <c r="J180" s="24" t="str">
        <f t="shared" si="6"/>
        <v/>
      </c>
    </row>
    <row r="181" spans="1:10" ht="30" customHeight="1" x14ac:dyDescent="0.2">
      <c r="A181" s="592"/>
      <c r="B181" s="1654"/>
      <c r="C181" s="1655"/>
      <c r="D181" s="588"/>
      <c r="E181" s="580"/>
      <c r="F181" s="580"/>
      <c r="H181" s="574">
        <f>SUMIFS('Sch D'!$C$11:$C$83,'Sch D'!$A$11:$A$83,'Sch D-1'!E181,'Sch D'!$B$11:$B$83,'Sch D-1'!F181)</f>
        <v>0</v>
      </c>
      <c r="I181" s="581">
        <f t="shared" si="5"/>
        <v>0</v>
      </c>
      <c r="J181" s="24" t="str">
        <f t="shared" si="6"/>
        <v/>
      </c>
    </row>
    <row r="182" spans="1:10" ht="30" customHeight="1" x14ac:dyDescent="0.2">
      <c r="A182" s="592"/>
      <c r="B182" s="1654"/>
      <c r="C182" s="1655"/>
      <c r="D182" s="588"/>
      <c r="E182" s="580"/>
      <c r="F182" s="580"/>
      <c r="H182" s="574">
        <f>SUMIFS('Sch D'!$C$11:$C$83,'Sch D'!$A$11:$A$83,'Sch D-1'!E182,'Sch D'!$B$11:$B$83,'Sch D-1'!F182)</f>
        <v>0</v>
      </c>
      <c r="I182" s="581">
        <f t="shared" si="5"/>
        <v>0</v>
      </c>
      <c r="J182" s="24" t="str">
        <f t="shared" si="6"/>
        <v/>
      </c>
    </row>
    <row r="183" spans="1:10" ht="30" customHeight="1" x14ac:dyDescent="0.2">
      <c r="A183" s="592"/>
      <c r="B183" s="1654"/>
      <c r="C183" s="1655"/>
      <c r="D183" s="588"/>
      <c r="E183" s="580"/>
      <c r="F183" s="580"/>
      <c r="H183" s="574">
        <f>SUMIFS('Sch D'!$C$11:$C$83,'Sch D'!$A$11:$A$83,'Sch D-1'!E183,'Sch D'!$B$11:$B$83,'Sch D-1'!F183)</f>
        <v>0</v>
      </c>
      <c r="I183" s="581">
        <f t="shared" si="5"/>
        <v>0</v>
      </c>
      <c r="J183" s="24" t="str">
        <f t="shared" si="6"/>
        <v/>
      </c>
    </row>
    <row r="184" spans="1:10" ht="30" customHeight="1" x14ac:dyDescent="0.2">
      <c r="A184" s="592"/>
      <c r="B184" s="1654"/>
      <c r="C184" s="1655"/>
      <c r="D184" s="588"/>
      <c r="E184" s="580"/>
      <c r="F184" s="580"/>
      <c r="H184" s="574">
        <f>SUMIFS('Sch D'!$C$11:$C$83,'Sch D'!$A$11:$A$83,'Sch D-1'!E184,'Sch D'!$B$11:$B$83,'Sch D-1'!F184)</f>
        <v>0</v>
      </c>
      <c r="I184" s="581">
        <f t="shared" si="5"/>
        <v>0</v>
      </c>
      <c r="J184" s="24" t="str">
        <f t="shared" si="6"/>
        <v/>
      </c>
    </row>
    <row r="185" spans="1:10" ht="30" customHeight="1" x14ac:dyDescent="0.2">
      <c r="A185" s="592"/>
      <c r="B185" s="1654"/>
      <c r="C185" s="1655"/>
      <c r="D185" s="588"/>
      <c r="E185" s="580"/>
      <c r="F185" s="580"/>
      <c r="H185" s="574">
        <f>SUMIFS('Sch D'!$C$11:$C$83,'Sch D'!$A$11:$A$83,'Sch D-1'!E185,'Sch D'!$B$11:$B$83,'Sch D-1'!F185)</f>
        <v>0</v>
      </c>
      <c r="I185" s="581">
        <f t="shared" si="5"/>
        <v>0</v>
      </c>
      <c r="J185" s="24" t="str">
        <f t="shared" ref="J185:J224" si="7">IF(I185&lt;&gt;0,"Error - Total Costs by Cost Center and Component Do Not Agree Between This Schedule and Sch D","")</f>
        <v/>
      </c>
    </row>
    <row r="186" spans="1:10" ht="30" customHeight="1" x14ac:dyDescent="0.2">
      <c r="A186" s="592"/>
      <c r="B186" s="1654"/>
      <c r="C186" s="1655"/>
      <c r="D186" s="588"/>
      <c r="E186" s="580"/>
      <c r="F186" s="580"/>
      <c r="H186" s="574">
        <f>SUMIFS('Sch D'!$C$11:$C$83,'Sch D'!$A$11:$A$83,'Sch D-1'!E186,'Sch D'!$B$11:$B$83,'Sch D-1'!F186)</f>
        <v>0</v>
      </c>
      <c r="I186" s="581">
        <f t="shared" si="5"/>
        <v>0</v>
      </c>
      <c r="J186" s="24" t="str">
        <f t="shared" si="7"/>
        <v/>
      </c>
    </row>
    <row r="187" spans="1:10" ht="30" customHeight="1" x14ac:dyDescent="0.2">
      <c r="A187" s="592"/>
      <c r="B187" s="1654"/>
      <c r="C187" s="1655"/>
      <c r="D187" s="588"/>
      <c r="E187" s="580"/>
      <c r="F187" s="580"/>
      <c r="H187" s="574">
        <f>SUMIFS('Sch D'!$C$11:$C$83,'Sch D'!$A$11:$A$83,'Sch D-1'!E187,'Sch D'!$B$11:$B$83,'Sch D-1'!F187)</f>
        <v>0</v>
      </c>
      <c r="I187" s="581">
        <f t="shared" si="5"/>
        <v>0</v>
      </c>
      <c r="J187" s="24" t="str">
        <f t="shared" si="7"/>
        <v/>
      </c>
    </row>
    <row r="188" spans="1:10" ht="30" customHeight="1" x14ac:dyDescent="0.2">
      <c r="A188" s="592"/>
      <c r="B188" s="1654"/>
      <c r="C188" s="1655"/>
      <c r="D188" s="588"/>
      <c r="E188" s="580"/>
      <c r="F188" s="580"/>
      <c r="H188" s="574">
        <f>SUMIFS('Sch D'!$C$11:$C$83,'Sch D'!$A$11:$A$83,'Sch D-1'!E188,'Sch D'!$B$11:$B$83,'Sch D-1'!F188)</f>
        <v>0</v>
      </c>
      <c r="I188" s="581">
        <f t="shared" si="5"/>
        <v>0</v>
      </c>
      <c r="J188" s="24" t="str">
        <f t="shared" si="7"/>
        <v/>
      </c>
    </row>
    <row r="189" spans="1:10" ht="30" customHeight="1" x14ac:dyDescent="0.2">
      <c r="A189" s="592"/>
      <c r="B189" s="1654"/>
      <c r="C189" s="1655"/>
      <c r="D189" s="588"/>
      <c r="E189" s="580"/>
      <c r="F189" s="580"/>
      <c r="H189" s="574">
        <f>SUMIFS('Sch D'!$C$11:$C$83,'Sch D'!$A$11:$A$83,'Sch D-1'!E189,'Sch D'!$B$11:$B$83,'Sch D-1'!F189)</f>
        <v>0</v>
      </c>
      <c r="I189" s="581">
        <f t="shared" si="5"/>
        <v>0</v>
      </c>
      <c r="J189" s="24" t="str">
        <f t="shared" si="7"/>
        <v/>
      </c>
    </row>
    <row r="190" spans="1:10" ht="30" customHeight="1" x14ac:dyDescent="0.2">
      <c r="A190" s="592"/>
      <c r="B190" s="1654"/>
      <c r="C190" s="1655"/>
      <c r="D190" s="588"/>
      <c r="E190" s="580"/>
      <c r="F190" s="580"/>
      <c r="H190" s="574">
        <f>SUMIFS('Sch D'!$C$11:$C$83,'Sch D'!$A$11:$A$83,'Sch D-1'!E190,'Sch D'!$B$11:$B$83,'Sch D-1'!F190)</f>
        <v>0</v>
      </c>
      <c r="I190" s="581">
        <f t="shared" si="5"/>
        <v>0</v>
      </c>
      <c r="J190" s="24" t="str">
        <f t="shared" si="7"/>
        <v/>
      </c>
    </row>
    <row r="191" spans="1:10" ht="30" customHeight="1" x14ac:dyDescent="0.2">
      <c r="A191" s="592"/>
      <c r="B191" s="1654"/>
      <c r="C191" s="1655"/>
      <c r="D191" s="588"/>
      <c r="E191" s="580"/>
      <c r="F191" s="580"/>
      <c r="H191" s="574">
        <f>SUMIFS('Sch D'!$C$11:$C$83,'Sch D'!$A$11:$A$83,'Sch D-1'!E191,'Sch D'!$B$11:$B$83,'Sch D-1'!F191)</f>
        <v>0</v>
      </c>
      <c r="I191" s="581">
        <f t="shared" si="5"/>
        <v>0</v>
      </c>
      <c r="J191" s="24" t="str">
        <f t="shared" si="7"/>
        <v/>
      </c>
    </row>
    <row r="192" spans="1:10" ht="30" customHeight="1" x14ac:dyDescent="0.2">
      <c r="A192" s="592"/>
      <c r="B192" s="1654"/>
      <c r="C192" s="1655"/>
      <c r="D192" s="588"/>
      <c r="E192" s="580"/>
      <c r="F192" s="580"/>
      <c r="H192" s="574">
        <f>SUMIFS('Sch D'!$C$11:$C$83,'Sch D'!$A$11:$A$83,'Sch D-1'!E192,'Sch D'!$B$11:$B$83,'Sch D-1'!F192)</f>
        <v>0</v>
      </c>
      <c r="I192" s="581">
        <f t="shared" si="5"/>
        <v>0</v>
      </c>
      <c r="J192" s="24" t="str">
        <f t="shared" si="7"/>
        <v/>
      </c>
    </row>
    <row r="193" spans="1:10" ht="30" customHeight="1" x14ac:dyDescent="0.2">
      <c r="A193" s="592"/>
      <c r="B193" s="1654"/>
      <c r="C193" s="1655"/>
      <c r="D193" s="588"/>
      <c r="E193" s="580"/>
      <c r="F193" s="580"/>
      <c r="H193" s="574">
        <f>SUMIFS('Sch D'!$C$11:$C$83,'Sch D'!$A$11:$A$83,'Sch D-1'!E193,'Sch D'!$B$11:$B$83,'Sch D-1'!F193)</f>
        <v>0</v>
      </c>
      <c r="I193" s="581">
        <f t="shared" si="5"/>
        <v>0</v>
      </c>
      <c r="J193" s="24" t="str">
        <f t="shared" si="7"/>
        <v/>
      </c>
    </row>
    <row r="194" spans="1:10" ht="30" customHeight="1" x14ac:dyDescent="0.2">
      <c r="A194" s="592"/>
      <c r="B194" s="1654"/>
      <c r="C194" s="1655"/>
      <c r="D194" s="588"/>
      <c r="E194" s="580"/>
      <c r="F194" s="580"/>
      <c r="H194" s="574">
        <f>SUMIFS('Sch D'!$C$11:$C$83,'Sch D'!$A$11:$A$83,'Sch D-1'!E194,'Sch D'!$B$11:$B$83,'Sch D-1'!F194)</f>
        <v>0</v>
      </c>
      <c r="I194" s="581">
        <f t="shared" si="5"/>
        <v>0</v>
      </c>
      <c r="J194" s="24" t="str">
        <f t="shared" si="7"/>
        <v/>
      </c>
    </row>
    <row r="195" spans="1:10" ht="30" customHeight="1" x14ac:dyDescent="0.2">
      <c r="A195" s="592"/>
      <c r="B195" s="1654"/>
      <c r="C195" s="1655"/>
      <c r="D195" s="588"/>
      <c r="E195" s="580"/>
      <c r="F195" s="580"/>
      <c r="H195" s="574">
        <f>SUMIFS('Sch D'!$C$11:$C$83,'Sch D'!$A$11:$A$83,'Sch D-1'!E195,'Sch D'!$B$11:$B$83,'Sch D-1'!F195)</f>
        <v>0</v>
      </c>
      <c r="I195" s="581">
        <f t="shared" si="5"/>
        <v>0</v>
      </c>
      <c r="J195" s="24" t="str">
        <f t="shared" si="7"/>
        <v/>
      </c>
    </row>
    <row r="196" spans="1:10" ht="30" customHeight="1" x14ac:dyDescent="0.2">
      <c r="A196" s="592"/>
      <c r="B196" s="1654"/>
      <c r="C196" s="1655"/>
      <c r="D196" s="588"/>
      <c r="E196" s="580"/>
      <c r="F196" s="580"/>
      <c r="H196" s="574">
        <f>SUMIFS('Sch D'!$C$11:$C$83,'Sch D'!$A$11:$A$83,'Sch D-1'!E196,'Sch D'!$B$11:$B$83,'Sch D-1'!F196)</f>
        <v>0</v>
      </c>
      <c r="I196" s="581">
        <f t="shared" si="5"/>
        <v>0</v>
      </c>
      <c r="J196" s="24" t="str">
        <f t="shared" si="7"/>
        <v/>
      </c>
    </row>
    <row r="197" spans="1:10" ht="30" customHeight="1" x14ac:dyDescent="0.2">
      <c r="A197" s="592"/>
      <c r="B197" s="1654"/>
      <c r="C197" s="1655"/>
      <c r="D197" s="588"/>
      <c r="E197" s="580"/>
      <c r="F197" s="580"/>
      <c r="H197" s="574">
        <f>SUMIFS('Sch D'!$C$11:$C$83,'Sch D'!$A$11:$A$83,'Sch D-1'!E197,'Sch D'!$B$11:$B$83,'Sch D-1'!F197)</f>
        <v>0</v>
      </c>
      <c r="I197" s="581">
        <f t="shared" si="5"/>
        <v>0</v>
      </c>
      <c r="J197" s="24" t="str">
        <f t="shared" si="7"/>
        <v/>
      </c>
    </row>
    <row r="198" spans="1:10" ht="30" customHeight="1" x14ac:dyDescent="0.2">
      <c r="A198" s="592"/>
      <c r="B198" s="1654"/>
      <c r="C198" s="1655"/>
      <c r="D198" s="588"/>
      <c r="E198" s="580"/>
      <c r="F198" s="580"/>
      <c r="H198" s="574">
        <f>SUMIFS('Sch D'!$C$11:$C$83,'Sch D'!$A$11:$A$83,'Sch D-1'!E198,'Sch D'!$B$11:$B$83,'Sch D-1'!F198)</f>
        <v>0</v>
      </c>
      <c r="I198" s="581">
        <f t="shared" si="5"/>
        <v>0</v>
      </c>
      <c r="J198" s="24" t="str">
        <f t="shared" si="7"/>
        <v/>
      </c>
    </row>
    <row r="199" spans="1:10" ht="30" customHeight="1" x14ac:dyDescent="0.2">
      <c r="A199" s="592"/>
      <c r="B199" s="1654"/>
      <c r="C199" s="1655"/>
      <c r="D199" s="588"/>
      <c r="E199" s="580"/>
      <c r="F199" s="580"/>
      <c r="H199" s="574">
        <f>SUMIFS('Sch D'!$C$11:$C$83,'Sch D'!$A$11:$A$83,'Sch D-1'!E199,'Sch D'!$B$11:$B$83,'Sch D-1'!F199)</f>
        <v>0</v>
      </c>
      <c r="I199" s="581">
        <f t="shared" si="5"/>
        <v>0</v>
      </c>
      <c r="J199" s="24" t="str">
        <f t="shared" si="7"/>
        <v/>
      </c>
    </row>
    <row r="200" spans="1:10" ht="30" customHeight="1" x14ac:dyDescent="0.2">
      <c r="A200" s="592"/>
      <c r="B200" s="1654"/>
      <c r="C200" s="1655"/>
      <c r="D200" s="588"/>
      <c r="E200" s="580"/>
      <c r="F200" s="580"/>
      <c r="H200" s="574">
        <f>SUMIFS('Sch D'!$C$11:$C$83,'Sch D'!$A$11:$A$83,'Sch D-1'!E200,'Sch D'!$B$11:$B$83,'Sch D-1'!F200)</f>
        <v>0</v>
      </c>
      <c r="I200" s="581">
        <f t="shared" si="5"/>
        <v>0</v>
      </c>
      <c r="J200" s="24" t="str">
        <f t="shared" si="7"/>
        <v/>
      </c>
    </row>
    <row r="201" spans="1:10" ht="30" customHeight="1" x14ac:dyDescent="0.2">
      <c r="A201" s="592"/>
      <c r="B201" s="1654"/>
      <c r="C201" s="1655"/>
      <c r="D201" s="588"/>
      <c r="E201" s="580"/>
      <c r="F201" s="580"/>
      <c r="H201" s="574">
        <f>SUMIFS('Sch D'!$C$11:$C$83,'Sch D'!$A$11:$A$83,'Sch D-1'!E201,'Sch D'!$B$11:$B$83,'Sch D-1'!F201)</f>
        <v>0</v>
      </c>
      <c r="I201" s="581">
        <f t="shared" si="5"/>
        <v>0</v>
      </c>
      <c r="J201" s="24" t="str">
        <f t="shared" si="7"/>
        <v/>
      </c>
    </row>
    <row r="202" spans="1:10" ht="30" customHeight="1" x14ac:dyDescent="0.2">
      <c r="A202" s="592"/>
      <c r="B202" s="1654"/>
      <c r="C202" s="1655"/>
      <c r="D202" s="588"/>
      <c r="E202" s="580"/>
      <c r="F202" s="580"/>
      <c r="H202" s="574">
        <f>SUMIFS('Sch D'!$C$11:$C$83,'Sch D'!$A$11:$A$83,'Sch D-1'!E202,'Sch D'!$B$11:$B$83,'Sch D-1'!F202)</f>
        <v>0</v>
      </c>
      <c r="I202" s="581">
        <f t="shared" ref="I202:I224" si="8">SUMIFS($D$8:$D$224,$E$8:$E$224,E202,$F$8:$F$224,F202)-H202</f>
        <v>0</v>
      </c>
      <c r="J202" s="24" t="str">
        <f t="shared" si="7"/>
        <v/>
      </c>
    </row>
    <row r="203" spans="1:10" ht="30" customHeight="1" x14ac:dyDescent="0.2">
      <c r="A203" s="592"/>
      <c r="B203" s="1654"/>
      <c r="C203" s="1655"/>
      <c r="D203" s="588"/>
      <c r="E203" s="580"/>
      <c r="F203" s="580"/>
      <c r="H203" s="574">
        <f>SUMIFS('Sch D'!$C$11:$C$83,'Sch D'!$A$11:$A$83,'Sch D-1'!E203,'Sch D'!$B$11:$B$83,'Sch D-1'!F203)</f>
        <v>0</v>
      </c>
      <c r="I203" s="581">
        <f t="shared" si="8"/>
        <v>0</v>
      </c>
      <c r="J203" s="24" t="str">
        <f t="shared" si="7"/>
        <v/>
      </c>
    </row>
    <row r="204" spans="1:10" ht="30" customHeight="1" x14ac:dyDescent="0.2">
      <c r="A204" s="592"/>
      <c r="B204" s="1654"/>
      <c r="C204" s="1655"/>
      <c r="D204" s="588"/>
      <c r="E204" s="580"/>
      <c r="F204" s="580"/>
      <c r="H204" s="574">
        <f>SUMIFS('Sch D'!$C$11:$C$83,'Sch D'!$A$11:$A$83,'Sch D-1'!E204,'Sch D'!$B$11:$B$83,'Sch D-1'!F204)</f>
        <v>0</v>
      </c>
      <c r="I204" s="581">
        <f t="shared" si="8"/>
        <v>0</v>
      </c>
      <c r="J204" s="24" t="str">
        <f t="shared" si="7"/>
        <v/>
      </c>
    </row>
    <row r="205" spans="1:10" ht="30" customHeight="1" x14ac:dyDescent="0.2">
      <c r="A205" s="592"/>
      <c r="B205" s="1654"/>
      <c r="C205" s="1655"/>
      <c r="D205" s="588"/>
      <c r="E205" s="580"/>
      <c r="F205" s="580"/>
      <c r="H205" s="574">
        <f>SUMIFS('Sch D'!$C$11:$C$83,'Sch D'!$A$11:$A$83,'Sch D-1'!E205,'Sch D'!$B$11:$B$83,'Sch D-1'!F205)</f>
        <v>0</v>
      </c>
      <c r="I205" s="581">
        <f t="shared" si="8"/>
        <v>0</v>
      </c>
      <c r="J205" s="24" t="str">
        <f t="shared" si="7"/>
        <v/>
      </c>
    </row>
    <row r="206" spans="1:10" ht="30" customHeight="1" x14ac:dyDescent="0.2">
      <c r="A206" s="592"/>
      <c r="B206" s="1654"/>
      <c r="C206" s="1655"/>
      <c r="D206" s="588"/>
      <c r="E206" s="580"/>
      <c r="F206" s="580"/>
      <c r="H206" s="574">
        <f>SUMIFS('Sch D'!$C$11:$C$83,'Sch D'!$A$11:$A$83,'Sch D-1'!E206,'Sch D'!$B$11:$B$83,'Sch D-1'!F206)</f>
        <v>0</v>
      </c>
      <c r="I206" s="581">
        <f t="shared" si="8"/>
        <v>0</v>
      </c>
      <c r="J206" s="24" t="str">
        <f t="shared" si="7"/>
        <v/>
      </c>
    </row>
    <row r="207" spans="1:10" ht="30" customHeight="1" x14ac:dyDescent="0.2">
      <c r="A207" s="592"/>
      <c r="B207" s="1654"/>
      <c r="C207" s="1655"/>
      <c r="D207" s="588"/>
      <c r="E207" s="580"/>
      <c r="F207" s="580"/>
      <c r="H207" s="574">
        <f>SUMIFS('Sch D'!$C$11:$C$83,'Sch D'!$A$11:$A$83,'Sch D-1'!E207,'Sch D'!$B$11:$B$83,'Sch D-1'!F207)</f>
        <v>0</v>
      </c>
      <c r="I207" s="581">
        <f t="shared" si="8"/>
        <v>0</v>
      </c>
      <c r="J207" s="24" t="str">
        <f t="shared" si="7"/>
        <v/>
      </c>
    </row>
    <row r="208" spans="1:10" ht="30" customHeight="1" x14ac:dyDescent="0.2">
      <c r="A208" s="592"/>
      <c r="B208" s="1654"/>
      <c r="C208" s="1655"/>
      <c r="D208" s="588"/>
      <c r="E208" s="580"/>
      <c r="F208" s="580"/>
      <c r="H208" s="574">
        <f>SUMIFS('Sch D'!$C$11:$C$83,'Sch D'!$A$11:$A$83,'Sch D-1'!E208,'Sch D'!$B$11:$B$83,'Sch D-1'!F208)</f>
        <v>0</v>
      </c>
      <c r="I208" s="581">
        <f t="shared" si="8"/>
        <v>0</v>
      </c>
      <c r="J208" s="24" t="str">
        <f t="shared" si="7"/>
        <v/>
      </c>
    </row>
    <row r="209" spans="1:10" ht="30" customHeight="1" x14ac:dyDescent="0.2">
      <c r="A209" s="592"/>
      <c r="B209" s="1654"/>
      <c r="C209" s="1655"/>
      <c r="D209" s="588"/>
      <c r="E209" s="580"/>
      <c r="F209" s="580"/>
      <c r="H209" s="574">
        <f>SUMIFS('Sch D'!$C$11:$C$83,'Sch D'!$A$11:$A$83,'Sch D-1'!E209,'Sch D'!$B$11:$B$83,'Sch D-1'!F209)</f>
        <v>0</v>
      </c>
      <c r="I209" s="581">
        <f t="shared" si="8"/>
        <v>0</v>
      </c>
      <c r="J209" s="24" t="str">
        <f t="shared" si="7"/>
        <v/>
      </c>
    </row>
    <row r="210" spans="1:10" ht="30" customHeight="1" x14ac:dyDescent="0.2">
      <c r="A210" s="592"/>
      <c r="B210" s="1654"/>
      <c r="C210" s="1655"/>
      <c r="D210" s="588"/>
      <c r="E210" s="580"/>
      <c r="F210" s="580"/>
      <c r="H210" s="574">
        <f>SUMIFS('Sch D'!$C$11:$C$83,'Sch D'!$A$11:$A$83,'Sch D-1'!E210,'Sch D'!$B$11:$B$83,'Sch D-1'!F210)</f>
        <v>0</v>
      </c>
      <c r="I210" s="581">
        <f t="shared" si="8"/>
        <v>0</v>
      </c>
      <c r="J210" s="24" t="str">
        <f t="shared" si="7"/>
        <v/>
      </c>
    </row>
    <row r="211" spans="1:10" ht="30" customHeight="1" x14ac:dyDescent="0.2">
      <c r="A211" s="592"/>
      <c r="B211" s="1654"/>
      <c r="C211" s="1655"/>
      <c r="D211" s="588"/>
      <c r="E211" s="580"/>
      <c r="F211" s="580"/>
      <c r="H211" s="574">
        <f>SUMIFS('Sch D'!$C$11:$C$83,'Sch D'!$A$11:$A$83,'Sch D-1'!E211,'Sch D'!$B$11:$B$83,'Sch D-1'!F211)</f>
        <v>0</v>
      </c>
      <c r="I211" s="581">
        <f t="shared" si="8"/>
        <v>0</v>
      </c>
      <c r="J211" s="24" t="str">
        <f t="shared" si="7"/>
        <v/>
      </c>
    </row>
    <row r="212" spans="1:10" ht="30" customHeight="1" x14ac:dyDescent="0.2">
      <c r="A212" s="592"/>
      <c r="B212" s="1654"/>
      <c r="C212" s="1655"/>
      <c r="D212" s="588"/>
      <c r="E212" s="580"/>
      <c r="F212" s="580"/>
      <c r="H212" s="574">
        <f>SUMIFS('Sch D'!$C$11:$C$83,'Sch D'!$A$11:$A$83,'Sch D-1'!E212,'Sch D'!$B$11:$B$83,'Sch D-1'!F212)</f>
        <v>0</v>
      </c>
      <c r="I212" s="581">
        <f t="shared" si="8"/>
        <v>0</v>
      </c>
      <c r="J212" s="24" t="str">
        <f t="shared" si="7"/>
        <v/>
      </c>
    </row>
    <row r="213" spans="1:10" ht="30" customHeight="1" x14ac:dyDescent="0.2">
      <c r="A213" s="592"/>
      <c r="B213" s="1654"/>
      <c r="C213" s="1655"/>
      <c r="D213" s="588"/>
      <c r="E213" s="580"/>
      <c r="F213" s="580"/>
      <c r="H213" s="574">
        <f>SUMIFS('Sch D'!$C$11:$C$83,'Sch D'!$A$11:$A$83,'Sch D-1'!E213,'Sch D'!$B$11:$B$83,'Sch D-1'!F213)</f>
        <v>0</v>
      </c>
      <c r="I213" s="581">
        <f t="shared" si="8"/>
        <v>0</v>
      </c>
      <c r="J213" s="24" t="str">
        <f t="shared" si="7"/>
        <v/>
      </c>
    </row>
    <row r="214" spans="1:10" ht="30" customHeight="1" x14ac:dyDescent="0.2">
      <c r="A214" s="592"/>
      <c r="B214" s="1654"/>
      <c r="C214" s="1655"/>
      <c r="D214" s="588"/>
      <c r="E214" s="580"/>
      <c r="F214" s="580"/>
      <c r="H214" s="574">
        <f>SUMIFS('Sch D'!$C$11:$C$83,'Sch D'!$A$11:$A$83,'Sch D-1'!E214,'Sch D'!$B$11:$B$83,'Sch D-1'!F214)</f>
        <v>0</v>
      </c>
      <c r="I214" s="581">
        <f t="shared" si="8"/>
        <v>0</v>
      </c>
      <c r="J214" s="24" t="str">
        <f t="shared" si="7"/>
        <v/>
      </c>
    </row>
    <row r="215" spans="1:10" ht="30" customHeight="1" x14ac:dyDescent="0.2">
      <c r="A215" s="592"/>
      <c r="B215" s="1654"/>
      <c r="C215" s="1655"/>
      <c r="D215" s="588"/>
      <c r="E215" s="580"/>
      <c r="F215" s="580"/>
      <c r="H215" s="574">
        <f>SUMIFS('Sch D'!$C$11:$C$83,'Sch D'!$A$11:$A$83,'Sch D-1'!E215,'Sch D'!$B$11:$B$83,'Sch D-1'!F215)</f>
        <v>0</v>
      </c>
      <c r="I215" s="581">
        <f t="shared" si="8"/>
        <v>0</v>
      </c>
      <c r="J215" s="24" t="str">
        <f t="shared" si="7"/>
        <v/>
      </c>
    </row>
    <row r="216" spans="1:10" ht="30" customHeight="1" x14ac:dyDescent="0.2">
      <c r="A216" s="592"/>
      <c r="B216" s="1654"/>
      <c r="C216" s="1655"/>
      <c r="D216" s="588"/>
      <c r="E216" s="580"/>
      <c r="F216" s="580"/>
      <c r="H216" s="574">
        <f>SUMIFS('Sch D'!$C$11:$C$83,'Sch D'!$A$11:$A$83,'Sch D-1'!E216,'Sch D'!$B$11:$B$83,'Sch D-1'!F216)</f>
        <v>0</v>
      </c>
      <c r="I216" s="581">
        <f t="shared" si="8"/>
        <v>0</v>
      </c>
      <c r="J216" s="24" t="str">
        <f t="shared" si="7"/>
        <v/>
      </c>
    </row>
    <row r="217" spans="1:10" ht="30" customHeight="1" x14ac:dyDescent="0.2">
      <c r="A217" s="592"/>
      <c r="B217" s="1654"/>
      <c r="C217" s="1655"/>
      <c r="D217" s="588"/>
      <c r="E217" s="580"/>
      <c r="F217" s="580"/>
      <c r="H217" s="574">
        <f>SUMIFS('Sch D'!$C$11:$C$83,'Sch D'!$A$11:$A$83,'Sch D-1'!E217,'Sch D'!$B$11:$B$83,'Sch D-1'!F217)</f>
        <v>0</v>
      </c>
      <c r="I217" s="581">
        <f t="shared" si="8"/>
        <v>0</v>
      </c>
      <c r="J217" s="24" t="str">
        <f t="shared" si="7"/>
        <v/>
      </c>
    </row>
    <row r="218" spans="1:10" ht="30" customHeight="1" x14ac:dyDescent="0.2">
      <c r="A218" s="592"/>
      <c r="B218" s="1654"/>
      <c r="C218" s="1655"/>
      <c r="D218" s="588"/>
      <c r="E218" s="580"/>
      <c r="F218" s="580"/>
      <c r="H218" s="574">
        <f>SUMIFS('Sch D'!$C$11:$C$83,'Sch D'!$A$11:$A$83,'Sch D-1'!E218,'Sch D'!$B$11:$B$83,'Sch D-1'!F218)</f>
        <v>0</v>
      </c>
      <c r="I218" s="581">
        <f t="shared" si="8"/>
        <v>0</v>
      </c>
      <c r="J218" s="24" t="str">
        <f t="shared" si="7"/>
        <v/>
      </c>
    </row>
    <row r="219" spans="1:10" ht="30" customHeight="1" x14ac:dyDescent="0.2">
      <c r="A219" s="592"/>
      <c r="B219" s="1654"/>
      <c r="C219" s="1655"/>
      <c r="D219" s="588"/>
      <c r="E219" s="580"/>
      <c r="F219" s="580"/>
      <c r="H219" s="574">
        <f>SUMIFS('Sch D'!$C$11:$C$83,'Sch D'!$A$11:$A$83,'Sch D-1'!E219,'Sch D'!$B$11:$B$83,'Sch D-1'!F219)</f>
        <v>0</v>
      </c>
      <c r="I219" s="581">
        <f t="shared" si="8"/>
        <v>0</v>
      </c>
      <c r="J219" s="24" t="str">
        <f t="shared" si="7"/>
        <v/>
      </c>
    </row>
    <row r="220" spans="1:10" ht="30" customHeight="1" x14ac:dyDescent="0.2">
      <c r="A220" s="592"/>
      <c r="B220" s="1654"/>
      <c r="C220" s="1655"/>
      <c r="D220" s="588"/>
      <c r="E220" s="580"/>
      <c r="F220" s="580"/>
      <c r="H220" s="574">
        <f>SUMIFS('Sch D'!$C$11:$C$83,'Sch D'!$A$11:$A$83,'Sch D-1'!E220,'Sch D'!$B$11:$B$83,'Sch D-1'!F220)</f>
        <v>0</v>
      </c>
      <c r="I220" s="581">
        <f t="shared" si="8"/>
        <v>0</v>
      </c>
      <c r="J220" s="24" t="str">
        <f t="shared" si="7"/>
        <v/>
      </c>
    </row>
    <row r="221" spans="1:10" ht="30" customHeight="1" x14ac:dyDescent="0.2">
      <c r="A221" s="592"/>
      <c r="B221" s="1654"/>
      <c r="C221" s="1655"/>
      <c r="D221" s="588"/>
      <c r="E221" s="580"/>
      <c r="F221" s="580"/>
      <c r="H221" s="574">
        <f>SUMIFS('Sch D'!$C$11:$C$83,'Sch D'!$A$11:$A$83,'Sch D-1'!E221,'Sch D'!$B$11:$B$83,'Sch D-1'!F221)</f>
        <v>0</v>
      </c>
      <c r="I221" s="581">
        <f t="shared" si="8"/>
        <v>0</v>
      </c>
      <c r="J221" s="24" t="str">
        <f t="shared" si="7"/>
        <v/>
      </c>
    </row>
    <row r="222" spans="1:10" ht="30" customHeight="1" x14ac:dyDescent="0.2">
      <c r="A222" s="592"/>
      <c r="B222" s="1654"/>
      <c r="C222" s="1655"/>
      <c r="D222" s="588"/>
      <c r="E222" s="580"/>
      <c r="F222" s="580"/>
      <c r="H222" s="574">
        <f>SUMIFS('Sch D'!$C$11:$C$83,'Sch D'!$A$11:$A$83,'Sch D-1'!E222,'Sch D'!$B$11:$B$83,'Sch D-1'!F222)</f>
        <v>0</v>
      </c>
      <c r="I222" s="581">
        <f t="shared" si="8"/>
        <v>0</v>
      </c>
      <c r="J222" s="24" t="str">
        <f t="shared" si="7"/>
        <v/>
      </c>
    </row>
    <row r="223" spans="1:10" ht="30" customHeight="1" x14ac:dyDescent="0.2">
      <c r="A223" s="592"/>
      <c r="B223" s="1654"/>
      <c r="C223" s="1655"/>
      <c r="D223" s="588"/>
      <c r="E223" s="580"/>
      <c r="F223" s="580"/>
      <c r="H223" s="574">
        <f>SUMIFS('Sch D'!$C$11:$C$83,'Sch D'!$A$11:$A$83,'Sch D-1'!E223,'Sch D'!$B$11:$B$83,'Sch D-1'!F223)</f>
        <v>0</v>
      </c>
      <c r="I223" s="581">
        <f t="shared" si="8"/>
        <v>0</v>
      </c>
      <c r="J223" s="24" t="str">
        <f t="shared" si="7"/>
        <v/>
      </c>
    </row>
    <row r="224" spans="1:10" ht="30" customHeight="1" x14ac:dyDescent="0.2">
      <c r="A224" s="592"/>
      <c r="B224" s="1654"/>
      <c r="C224" s="1655"/>
      <c r="D224" s="588"/>
      <c r="E224" s="580"/>
      <c r="F224" s="580"/>
      <c r="H224" s="574">
        <f>SUMIFS('Sch D'!$C$11:$C$83,'Sch D'!$A$11:$A$83,'Sch D-1'!E224,'Sch D'!$B$11:$B$83,'Sch D-1'!F224)</f>
        <v>0</v>
      </c>
      <c r="I224" s="581">
        <f t="shared" si="8"/>
        <v>0</v>
      </c>
      <c r="J224" s="24" t="str">
        <f t="shared" si="7"/>
        <v/>
      </c>
    </row>
    <row r="225" spans="1:6" ht="30" customHeight="1" x14ac:dyDescent="0.2">
      <c r="A225" s="578"/>
      <c r="B225" s="1656" t="s">
        <v>1183</v>
      </c>
      <c r="C225" s="1656"/>
      <c r="D225" s="593">
        <f>+-'Sch Q-2'!F78</f>
        <v>0</v>
      </c>
      <c r="E225" s="594"/>
      <c r="F225" s="594"/>
    </row>
    <row r="226" spans="1:6" ht="30" customHeight="1" x14ac:dyDescent="0.2">
      <c r="A226" s="595"/>
      <c r="B226" s="1657" t="s">
        <v>1184</v>
      </c>
      <c r="C226" s="1657"/>
      <c r="D226" s="593">
        <f>-+'Sch R'!B72</f>
        <v>0</v>
      </c>
      <c r="E226" s="596"/>
      <c r="F226" s="596"/>
    </row>
    <row r="227" spans="1:6" ht="15.75" thickBot="1" x14ac:dyDescent="0.25">
      <c r="C227" s="250" t="s">
        <v>1185</v>
      </c>
      <c r="D227" s="597">
        <f>SUM(D8:D226)</f>
        <v>0</v>
      </c>
    </row>
    <row r="228" spans="1:6" ht="15.75" thickTop="1" x14ac:dyDescent="0.2"/>
  </sheetData>
  <sheetProtection algorithmName="SHA-512" hashValue="ewZK6K3zVxfG+zKubuL/a3+uB5fVz2j4ftHWS9FGr62SZa/7+AG7ppVYQt8rsr1VoH1OE6NdOvYbuRErGyqACA==" saltValue="6t5j2QvHTX7re92xkUsSWQ==" spinCount="100000" sheet="1" objects="1" scenarios="1"/>
  <mergeCells count="211">
    <mergeCell ref="B222:C222"/>
    <mergeCell ref="B223:C223"/>
    <mergeCell ref="B224:C224"/>
    <mergeCell ref="B225:C225"/>
    <mergeCell ref="B226:C226"/>
    <mergeCell ref="B216:C216"/>
    <mergeCell ref="B217:C217"/>
    <mergeCell ref="B218:C218"/>
    <mergeCell ref="B219:C219"/>
    <mergeCell ref="B220:C220"/>
    <mergeCell ref="B221:C221"/>
    <mergeCell ref="B210:C210"/>
    <mergeCell ref="B211:C211"/>
    <mergeCell ref="B212:C212"/>
    <mergeCell ref="B213:C213"/>
    <mergeCell ref="B214:C214"/>
    <mergeCell ref="B215:C215"/>
    <mergeCell ref="B204:C204"/>
    <mergeCell ref="B205:C205"/>
    <mergeCell ref="B206:C206"/>
    <mergeCell ref="B207:C207"/>
    <mergeCell ref="B208:C208"/>
    <mergeCell ref="B209:C209"/>
    <mergeCell ref="B198:C198"/>
    <mergeCell ref="B199:C199"/>
    <mergeCell ref="B200:C200"/>
    <mergeCell ref="B201:C201"/>
    <mergeCell ref="B202:C202"/>
    <mergeCell ref="B203:C203"/>
    <mergeCell ref="B192:C192"/>
    <mergeCell ref="B193:C193"/>
    <mergeCell ref="B194:C194"/>
    <mergeCell ref="B195:C195"/>
    <mergeCell ref="B196:C196"/>
    <mergeCell ref="B197:C197"/>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74:C174"/>
    <mergeCell ref="B175:C175"/>
    <mergeCell ref="B176:C176"/>
    <mergeCell ref="B177:C177"/>
    <mergeCell ref="B178:C178"/>
    <mergeCell ref="B179:C179"/>
    <mergeCell ref="B168:C168"/>
    <mergeCell ref="B169:C169"/>
    <mergeCell ref="B170:C170"/>
    <mergeCell ref="B171:C171"/>
    <mergeCell ref="B172:C172"/>
    <mergeCell ref="B173:C173"/>
    <mergeCell ref="B157:C157"/>
    <mergeCell ref="B158:C158"/>
    <mergeCell ref="B159:C159"/>
    <mergeCell ref="B162:C162"/>
    <mergeCell ref="B163:C163"/>
    <mergeCell ref="B164:C164"/>
    <mergeCell ref="B165:C165"/>
    <mergeCell ref="B166:C166"/>
    <mergeCell ref="B167:C167"/>
    <mergeCell ref="B160:C160"/>
    <mergeCell ref="B161:C161"/>
    <mergeCell ref="B151:C151"/>
    <mergeCell ref="B152:C152"/>
    <mergeCell ref="B153:C153"/>
    <mergeCell ref="B154:C154"/>
    <mergeCell ref="B155:C155"/>
    <mergeCell ref="B156:C156"/>
    <mergeCell ref="B145:C145"/>
    <mergeCell ref="B146:C146"/>
    <mergeCell ref="B147:C147"/>
    <mergeCell ref="B148:C148"/>
    <mergeCell ref="B149:C149"/>
    <mergeCell ref="B150:C150"/>
    <mergeCell ref="B139:C139"/>
    <mergeCell ref="B140:C140"/>
    <mergeCell ref="B141:C141"/>
    <mergeCell ref="B142:C142"/>
    <mergeCell ref="B143:C143"/>
    <mergeCell ref="B144:C144"/>
    <mergeCell ref="B133:C133"/>
    <mergeCell ref="B134:C134"/>
    <mergeCell ref="B135:C135"/>
    <mergeCell ref="B136:C136"/>
    <mergeCell ref="B137:C137"/>
    <mergeCell ref="B138:C138"/>
    <mergeCell ref="B127:C127"/>
    <mergeCell ref="B128:C128"/>
    <mergeCell ref="B129:C129"/>
    <mergeCell ref="B130:C130"/>
    <mergeCell ref="B131:C131"/>
    <mergeCell ref="B132:C132"/>
    <mergeCell ref="B121:C121"/>
    <mergeCell ref="B122:C122"/>
    <mergeCell ref="B123:C123"/>
    <mergeCell ref="B124:C124"/>
    <mergeCell ref="B125:C125"/>
    <mergeCell ref="B126:C126"/>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77:C77"/>
    <mergeCell ref="B78:C78"/>
    <mergeCell ref="B81:C81"/>
    <mergeCell ref="B82:C82"/>
    <mergeCell ref="B83:C83"/>
    <mergeCell ref="B84:C84"/>
    <mergeCell ref="B66:C66"/>
    <mergeCell ref="B67:C67"/>
    <mergeCell ref="B70:C70"/>
    <mergeCell ref="B71:C71"/>
    <mergeCell ref="B75:C75"/>
    <mergeCell ref="B76:C76"/>
    <mergeCell ref="B72:C72"/>
    <mergeCell ref="B73:C73"/>
    <mergeCell ref="B74:C74"/>
    <mergeCell ref="B68:C68"/>
    <mergeCell ref="B69:C69"/>
    <mergeCell ref="B79:C79"/>
    <mergeCell ref="B80:C80"/>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4:C34"/>
    <mergeCell ref="B37:C37"/>
    <mergeCell ref="B38:C38"/>
    <mergeCell ref="B39:C39"/>
    <mergeCell ref="B40:C40"/>
    <mergeCell ref="B41:C41"/>
    <mergeCell ref="B28:C28"/>
    <mergeCell ref="B29:C29"/>
    <mergeCell ref="B30:C30"/>
    <mergeCell ref="B31:C31"/>
    <mergeCell ref="B32:C32"/>
    <mergeCell ref="B33:C33"/>
    <mergeCell ref="B22:C22"/>
    <mergeCell ref="B23:C23"/>
    <mergeCell ref="B24:C24"/>
    <mergeCell ref="B25:C25"/>
    <mergeCell ref="B26:C26"/>
    <mergeCell ref="B27:C27"/>
    <mergeCell ref="B8:C8"/>
    <mergeCell ref="B9:C9"/>
    <mergeCell ref="B11:C11"/>
    <mergeCell ref="B12:C12"/>
    <mergeCell ref="B14:C14"/>
    <mergeCell ref="B19:C19"/>
    <mergeCell ref="B20:C20"/>
    <mergeCell ref="B21:C21"/>
  </mergeCells>
  <conditionalFormatting sqref="J8 I75:J78 J72:J74 I71:J71 J68:J70 J79:J80 I81:J224 I9:J67">
    <cfRule type="cellIs" dxfId="7" priority="9" operator="notEqual">
      <formula>0</formula>
    </cfRule>
  </conditionalFormatting>
  <conditionalFormatting sqref="H75:H78 H81:H224 H8:H71">
    <cfRule type="expression" dxfId="6" priority="8">
      <formula>I8&lt;&gt;0</formula>
    </cfRule>
  </conditionalFormatting>
  <conditionalFormatting sqref="I72:I74">
    <cfRule type="cellIs" dxfId="5" priority="6" operator="notEqual">
      <formula>0</formula>
    </cfRule>
  </conditionalFormatting>
  <conditionalFormatting sqref="H72:H74">
    <cfRule type="expression" dxfId="4" priority="5">
      <formula>I72&lt;&gt;0</formula>
    </cfRule>
  </conditionalFormatting>
  <conditionalFormatting sqref="I68:I70">
    <cfRule type="cellIs" dxfId="3" priority="4" operator="notEqual">
      <formula>0</formula>
    </cfRule>
  </conditionalFormatting>
  <conditionalFormatting sqref="I79:I80">
    <cfRule type="cellIs" dxfId="2" priority="2" operator="notEqual">
      <formula>0</formula>
    </cfRule>
  </conditionalFormatting>
  <conditionalFormatting sqref="H79:H80">
    <cfRule type="expression" dxfId="1" priority="1">
      <formula>I79&lt;&gt;0</formula>
    </cfRule>
  </conditionalFormatting>
  <printOptions horizontalCentered="1"/>
  <pageMargins left="0.5" right="0.5" top="1" bottom="0.75" header="0.5" footer="0"/>
  <pageSetup scale="77"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D114E269-1635-4C15-A935-A8331ACB02A1}">
          <x14:formula1>
            <xm:f>'Input List'!$A$3:$A$23</xm:f>
          </x14:formula1>
          <xm:sqref>E113:E224 E31:E57 E81:E84 E59:E66 E70 E75:E77 E86:E90 E94:E95 E92 E97 E99:E100 E105 E107 E109:E111 E8:E18 E22:E29</xm:sqref>
        </x14:dataValidation>
        <x14:dataValidation type="list" allowBlank="1" showInputMessage="1" showErrorMessage="1" xr:uid="{A448AFB6-44BC-4ECF-9132-92521C2AA796}">
          <x14:formula1>
            <xm:f>'Input List'!$B$3:$B$16</xm:f>
          </x14:formula1>
          <xm:sqref>F113:F224 F31:F57 F81:F84 F59:F66 F70 F75:F77 F86:F90 F94:F95 F92 F97 F99:F100 F105 F107 F109:F111 F8:F18 F22:F29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531A-A240-4F5E-BB77-81B0772316A4}">
  <sheetPr>
    <pageSetUpPr fitToPage="1"/>
  </sheetPr>
  <dimension ref="A1:I84"/>
  <sheetViews>
    <sheetView zoomScaleNormal="100" workbookViewId="0"/>
  </sheetViews>
  <sheetFormatPr defaultColWidth="10" defaultRowHeight="15" x14ac:dyDescent="0.2"/>
  <cols>
    <col min="1" max="1" width="9.875" style="24" customWidth="1"/>
    <col min="2" max="2" width="41.125" style="24" customWidth="1"/>
    <col min="3" max="6" width="16.375" style="24" customWidth="1"/>
    <col min="7" max="7" width="2.125" style="24" customWidth="1"/>
    <col min="8" max="8" width="16.375" style="24" customWidth="1"/>
    <col min="9" max="9" width="18.625" style="24" customWidth="1"/>
    <col min="10" max="16384" width="10" style="24"/>
  </cols>
  <sheetData>
    <row r="1" spans="1:9" ht="15" customHeight="1" x14ac:dyDescent="0.25">
      <c r="A1" s="51" t="s">
        <v>1186</v>
      </c>
      <c r="B1" s="51"/>
    </row>
    <row r="2" spans="1:9" ht="13.35" customHeight="1" x14ac:dyDescent="0.2">
      <c r="A2" s="5" t="s">
        <v>2</v>
      </c>
      <c r="B2" s="132"/>
      <c r="C2" s="133" t="s">
        <v>3</v>
      </c>
      <c r="D2" s="161"/>
      <c r="E2" s="161"/>
      <c r="F2" s="162"/>
    </row>
    <row r="3" spans="1:9" s="54" customFormat="1" ht="13.35" customHeight="1" x14ac:dyDescent="0.2">
      <c r="A3" s="5" t="s">
        <v>1893</v>
      </c>
      <c r="B3" s="218"/>
      <c r="C3" s="394">
        <f>+'Sch A'!$A$6</f>
        <v>0</v>
      </c>
      <c r="D3" s="450"/>
      <c r="E3" s="450"/>
      <c r="F3" s="451"/>
    </row>
    <row r="4" spans="1:9" s="54" customFormat="1" ht="13.35" customHeight="1" x14ac:dyDescent="0.2">
      <c r="B4" s="218"/>
      <c r="C4" s="138" t="s">
        <v>4</v>
      </c>
      <c r="F4" s="139"/>
    </row>
    <row r="5" spans="1:9" s="54" customFormat="1" ht="13.35" customHeight="1" x14ac:dyDescent="0.2">
      <c r="B5" s="218"/>
      <c r="C5" s="446" t="s">
        <v>5</v>
      </c>
      <c r="D5" s="401">
        <f>+'Sch A'!$F$12</f>
        <v>0</v>
      </c>
      <c r="E5" s="446" t="s">
        <v>6</v>
      </c>
      <c r="F5" s="401">
        <f>+'Sch A'!$H$12</f>
        <v>0</v>
      </c>
    </row>
    <row r="6" spans="1:9" s="54" customFormat="1" ht="13.35" customHeight="1" x14ac:dyDescent="0.2"/>
    <row r="7" spans="1:9" ht="38.25" x14ac:dyDescent="0.2">
      <c r="A7" s="18" t="s">
        <v>990</v>
      </c>
      <c r="B7" s="13" t="s">
        <v>9</v>
      </c>
      <c r="C7" s="45"/>
      <c r="D7" s="18" t="s">
        <v>973</v>
      </c>
      <c r="E7" s="18" t="s">
        <v>991</v>
      </c>
      <c r="F7" s="18" t="s">
        <v>992</v>
      </c>
      <c r="H7" s="576" t="s">
        <v>993</v>
      </c>
      <c r="I7" s="577" t="s">
        <v>1187</v>
      </c>
    </row>
    <row r="8" spans="1:9" ht="30" customHeight="1" x14ac:dyDescent="0.2">
      <c r="A8" s="598"/>
      <c r="B8" s="1659"/>
      <c r="C8" s="1660"/>
      <c r="D8" s="579"/>
      <c r="E8" s="599"/>
      <c r="F8" s="599"/>
      <c r="H8" s="574">
        <f>SUMIFS('Sch D'!$D$11:$D$83,'Sch D'!$A$11:$A$83,'Sch D-2'!E8,'Sch D'!$B$11:$B$83,'Sch D-2'!F8)</f>
        <v>0</v>
      </c>
      <c r="I8" s="581">
        <f t="shared" ref="I8:I39" si="0">SUMIFS($D$8:$D$81,$E$8:$E$81,E8,$F$8:$F$81,F8)-H8</f>
        <v>0</v>
      </c>
    </row>
    <row r="9" spans="1:9" ht="30" customHeight="1" x14ac:dyDescent="0.2">
      <c r="A9" s="598"/>
      <c r="B9" s="1658"/>
      <c r="C9" s="1655"/>
      <c r="D9" s="579"/>
      <c r="E9" s="599"/>
      <c r="F9" s="599"/>
      <c r="H9" s="574">
        <f>SUMIFS('Sch D'!$D$11:$D$83,'Sch D'!$A$11:$A$83,'Sch D-2'!E9,'Sch D'!$B$11:$B$83,'Sch D-2'!F9)</f>
        <v>0</v>
      </c>
      <c r="I9" s="581">
        <f t="shared" si="0"/>
        <v>0</v>
      </c>
    </row>
    <row r="10" spans="1:9" ht="30" customHeight="1" x14ac:dyDescent="0.2">
      <c r="A10" s="598"/>
      <c r="B10" s="1658"/>
      <c r="C10" s="1655"/>
      <c r="D10" s="579"/>
      <c r="E10" s="599"/>
      <c r="F10" s="599"/>
      <c r="H10" s="574">
        <f>SUMIFS('Sch D'!$D$11:$D$83,'Sch D'!$A$11:$A$83,'Sch D-2'!E10,'Sch D'!$B$11:$B$83,'Sch D-2'!F10)</f>
        <v>0</v>
      </c>
      <c r="I10" s="581">
        <f t="shared" si="0"/>
        <v>0</v>
      </c>
    </row>
    <row r="11" spans="1:9" ht="30" customHeight="1" x14ac:dyDescent="0.2">
      <c r="A11" s="598"/>
      <c r="B11" s="1661"/>
      <c r="C11" s="1655"/>
      <c r="D11" s="579"/>
      <c r="E11" s="599"/>
      <c r="F11" s="599"/>
      <c r="H11" s="574">
        <f>SUMIFS('Sch D'!$D$11:$D$83,'Sch D'!$A$11:$A$83,'Sch D-2'!E11,'Sch D'!$B$11:$B$83,'Sch D-2'!F11)</f>
        <v>0</v>
      </c>
      <c r="I11" s="581">
        <f t="shared" si="0"/>
        <v>0</v>
      </c>
    </row>
    <row r="12" spans="1:9" ht="30" customHeight="1" x14ac:dyDescent="0.2">
      <c r="A12" s="598"/>
      <c r="B12" s="1658"/>
      <c r="C12" s="1655"/>
      <c r="D12" s="579"/>
      <c r="E12" s="599"/>
      <c r="F12" s="599"/>
      <c r="H12" s="574">
        <f>SUMIFS('Sch D'!$D$11:$D$83,'Sch D'!$A$11:$A$83,'Sch D-2'!E12,'Sch D'!$B$11:$B$83,'Sch D-2'!F12)</f>
        <v>0</v>
      </c>
      <c r="I12" s="581">
        <f t="shared" si="0"/>
        <v>0</v>
      </c>
    </row>
    <row r="13" spans="1:9" ht="30" customHeight="1" x14ac:dyDescent="0.2">
      <c r="A13" s="598"/>
      <c r="B13" s="1658"/>
      <c r="C13" s="1655"/>
      <c r="D13" s="579"/>
      <c r="E13" s="599"/>
      <c r="F13" s="599"/>
      <c r="H13" s="574">
        <f>SUMIFS('Sch D'!$D$11:$D$83,'Sch D'!$A$11:$A$83,'Sch D-2'!E13,'Sch D'!$B$11:$B$83,'Sch D-2'!F13)</f>
        <v>0</v>
      </c>
      <c r="I13" s="581">
        <f t="shared" si="0"/>
        <v>0</v>
      </c>
    </row>
    <row r="14" spans="1:9" ht="30" customHeight="1" x14ac:dyDescent="0.2">
      <c r="A14" s="598"/>
      <c r="B14" s="1658"/>
      <c r="C14" s="1655"/>
      <c r="D14" s="579"/>
      <c r="E14" s="599"/>
      <c r="F14" s="599"/>
      <c r="H14" s="574">
        <f>SUMIFS('Sch D'!$D$11:$D$83,'Sch D'!$A$11:$A$83,'Sch D-2'!E14,'Sch D'!$B$11:$B$83,'Sch D-2'!F14)</f>
        <v>0</v>
      </c>
      <c r="I14" s="581">
        <f t="shared" si="0"/>
        <v>0</v>
      </c>
    </row>
    <row r="15" spans="1:9" ht="30" customHeight="1" x14ac:dyDescent="0.2">
      <c r="A15" s="598"/>
      <c r="B15" s="1658"/>
      <c r="C15" s="1655"/>
      <c r="D15" s="579"/>
      <c r="E15" s="599"/>
      <c r="F15" s="599"/>
      <c r="H15" s="574">
        <f>SUMIFS('Sch D'!$D$11:$D$83,'Sch D'!$A$11:$A$83,'Sch D-2'!E15,'Sch D'!$B$11:$B$83,'Sch D-2'!F15)</f>
        <v>0</v>
      </c>
      <c r="I15" s="581">
        <f t="shared" si="0"/>
        <v>0</v>
      </c>
    </row>
    <row r="16" spans="1:9" ht="30" customHeight="1" x14ac:dyDescent="0.2">
      <c r="A16" s="598"/>
      <c r="B16" s="1658"/>
      <c r="C16" s="1655"/>
      <c r="D16" s="579"/>
      <c r="E16" s="599"/>
      <c r="F16" s="599"/>
      <c r="H16" s="574">
        <f>SUMIFS('Sch D'!$D$11:$D$83,'Sch D'!$A$11:$A$83,'Sch D-2'!E16,'Sch D'!$B$11:$B$83,'Sch D-2'!F16)</f>
        <v>0</v>
      </c>
      <c r="I16" s="581">
        <f t="shared" si="0"/>
        <v>0</v>
      </c>
    </row>
    <row r="17" spans="1:9" ht="30" customHeight="1" x14ac:dyDescent="0.2">
      <c r="A17" s="598"/>
      <c r="B17" s="1658"/>
      <c r="C17" s="1655"/>
      <c r="D17" s="579"/>
      <c r="E17" s="599"/>
      <c r="F17" s="599"/>
      <c r="H17" s="574">
        <f>SUMIFS('Sch D'!$D$11:$D$83,'Sch D'!$A$11:$A$83,'Sch D-2'!E17,'Sch D'!$B$11:$B$83,'Sch D-2'!F17)</f>
        <v>0</v>
      </c>
      <c r="I17" s="581">
        <f t="shared" si="0"/>
        <v>0</v>
      </c>
    </row>
    <row r="18" spans="1:9" ht="30" customHeight="1" x14ac:dyDescent="0.2">
      <c r="A18" s="598"/>
      <c r="B18" s="1658"/>
      <c r="C18" s="1655"/>
      <c r="D18" s="579"/>
      <c r="E18" s="599"/>
      <c r="F18" s="599"/>
      <c r="H18" s="574">
        <f>SUMIFS('Sch D'!$D$11:$D$83,'Sch D'!$A$11:$A$83,'Sch D-2'!E18,'Sch D'!$B$11:$B$83,'Sch D-2'!F18)</f>
        <v>0</v>
      </c>
      <c r="I18" s="581">
        <f t="shared" si="0"/>
        <v>0</v>
      </c>
    </row>
    <row r="19" spans="1:9" ht="30" customHeight="1" x14ac:dyDescent="0.2">
      <c r="A19" s="598"/>
      <c r="B19" s="1658"/>
      <c r="C19" s="1655"/>
      <c r="D19" s="579"/>
      <c r="E19" s="599"/>
      <c r="F19" s="599"/>
      <c r="H19" s="574">
        <f>SUMIFS('Sch D'!$D$11:$D$83,'Sch D'!$A$11:$A$83,'Sch D-2'!E19,'Sch D'!$B$11:$B$83,'Sch D-2'!F19)</f>
        <v>0</v>
      </c>
      <c r="I19" s="581">
        <f t="shared" si="0"/>
        <v>0</v>
      </c>
    </row>
    <row r="20" spans="1:9" ht="30" customHeight="1" x14ac:dyDescent="0.2">
      <c r="A20" s="598"/>
      <c r="B20" s="1658"/>
      <c r="C20" s="1655"/>
      <c r="D20" s="579"/>
      <c r="E20" s="599"/>
      <c r="F20" s="599"/>
      <c r="H20" s="574">
        <f>SUMIFS('Sch D'!$D$11:$D$83,'Sch D'!$A$11:$A$83,'Sch D-2'!E20,'Sch D'!$B$11:$B$83,'Sch D-2'!F20)</f>
        <v>0</v>
      </c>
      <c r="I20" s="581">
        <f t="shared" si="0"/>
        <v>0</v>
      </c>
    </row>
    <row r="21" spans="1:9" ht="30" customHeight="1" x14ac:dyDescent="0.2">
      <c r="A21" s="598"/>
      <c r="B21" s="1658"/>
      <c r="C21" s="1655"/>
      <c r="D21" s="579"/>
      <c r="E21" s="599"/>
      <c r="F21" s="599"/>
      <c r="H21" s="574">
        <f>SUMIFS('Sch D'!$D$11:$D$83,'Sch D'!$A$11:$A$83,'Sch D-2'!E21,'Sch D'!$B$11:$B$83,'Sch D-2'!F21)</f>
        <v>0</v>
      </c>
      <c r="I21" s="581">
        <f t="shared" si="0"/>
        <v>0</v>
      </c>
    </row>
    <row r="22" spans="1:9" ht="30" customHeight="1" x14ac:dyDescent="0.2">
      <c r="A22" s="598"/>
      <c r="B22" s="1658"/>
      <c r="C22" s="1655"/>
      <c r="D22" s="579"/>
      <c r="E22" s="599"/>
      <c r="F22" s="599"/>
      <c r="H22" s="574">
        <f>SUMIFS('Sch D'!$D$11:$D$83,'Sch D'!$A$11:$A$83,'Sch D-2'!E22,'Sch D'!$B$11:$B$83,'Sch D-2'!F22)</f>
        <v>0</v>
      </c>
      <c r="I22" s="581">
        <f t="shared" si="0"/>
        <v>0</v>
      </c>
    </row>
    <row r="23" spans="1:9" ht="30" customHeight="1" x14ac:dyDescent="0.2">
      <c r="A23" s="598"/>
      <c r="B23" s="1658"/>
      <c r="C23" s="1655"/>
      <c r="D23" s="579"/>
      <c r="E23" s="599"/>
      <c r="F23" s="599"/>
      <c r="H23" s="574">
        <f>SUMIFS('Sch D'!$D$11:$D$83,'Sch D'!$A$11:$A$83,'Sch D-2'!E23,'Sch D'!$B$11:$B$83,'Sch D-2'!F23)</f>
        <v>0</v>
      </c>
      <c r="I23" s="581">
        <f t="shared" si="0"/>
        <v>0</v>
      </c>
    </row>
    <row r="24" spans="1:9" ht="30" customHeight="1" x14ac:dyDescent="0.2">
      <c r="A24" s="598"/>
      <c r="B24" s="1658"/>
      <c r="C24" s="1655"/>
      <c r="D24" s="579"/>
      <c r="E24" s="599"/>
      <c r="F24" s="599"/>
      <c r="H24" s="574">
        <f>SUMIFS('Sch D'!$D$11:$D$83,'Sch D'!$A$11:$A$83,'Sch D-2'!E24,'Sch D'!$B$11:$B$83,'Sch D-2'!F24)</f>
        <v>0</v>
      </c>
      <c r="I24" s="581">
        <f t="shared" si="0"/>
        <v>0</v>
      </c>
    </row>
    <row r="25" spans="1:9" ht="30" customHeight="1" x14ac:dyDescent="0.2">
      <c r="A25" s="598"/>
      <c r="B25" s="1658"/>
      <c r="C25" s="1655"/>
      <c r="D25" s="579"/>
      <c r="E25" s="599"/>
      <c r="F25" s="599"/>
      <c r="H25" s="574">
        <f>SUMIFS('Sch D'!$D$11:$D$83,'Sch D'!$A$11:$A$83,'Sch D-2'!E25,'Sch D'!$B$11:$B$83,'Sch D-2'!F25)</f>
        <v>0</v>
      </c>
      <c r="I25" s="581">
        <f t="shared" si="0"/>
        <v>0</v>
      </c>
    </row>
    <row r="26" spans="1:9" ht="30" customHeight="1" x14ac:dyDescent="0.2">
      <c r="A26" s="598"/>
      <c r="B26" s="1658"/>
      <c r="C26" s="1655"/>
      <c r="D26" s="579"/>
      <c r="E26" s="599"/>
      <c r="F26" s="599"/>
      <c r="H26" s="574">
        <f>SUMIFS('Sch D'!$D$11:$D$83,'Sch D'!$A$11:$A$83,'Sch D-2'!E26,'Sch D'!$B$11:$B$83,'Sch D-2'!F26)</f>
        <v>0</v>
      </c>
      <c r="I26" s="581">
        <f t="shared" si="0"/>
        <v>0</v>
      </c>
    </row>
    <row r="27" spans="1:9" ht="30" customHeight="1" x14ac:dyDescent="0.2">
      <c r="A27" s="598"/>
      <c r="B27" s="1658"/>
      <c r="C27" s="1655"/>
      <c r="D27" s="579"/>
      <c r="E27" s="599"/>
      <c r="F27" s="599"/>
      <c r="H27" s="574">
        <f>SUMIFS('Sch D'!$D$11:$D$83,'Sch D'!$A$11:$A$83,'Sch D-2'!E27,'Sch D'!$B$11:$B$83,'Sch D-2'!F27)</f>
        <v>0</v>
      </c>
      <c r="I27" s="581">
        <f t="shared" si="0"/>
        <v>0</v>
      </c>
    </row>
    <row r="28" spans="1:9" ht="30" customHeight="1" x14ac:dyDescent="0.2">
      <c r="A28" s="598"/>
      <c r="B28" s="1658"/>
      <c r="C28" s="1655"/>
      <c r="D28" s="579"/>
      <c r="E28" s="599"/>
      <c r="F28" s="599"/>
      <c r="H28" s="574">
        <f>SUMIFS('Sch D'!$D$11:$D$83,'Sch D'!$A$11:$A$83,'Sch D-2'!E28,'Sch D'!$B$11:$B$83,'Sch D-2'!F28)</f>
        <v>0</v>
      </c>
      <c r="I28" s="581">
        <f t="shared" si="0"/>
        <v>0</v>
      </c>
    </row>
    <row r="29" spans="1:9" ht="30" customHeight="1" x14ac:dyDescent="0.2">
      <c r="A29" s="598"/>
      <c r="B29" s="1658"/>
      <c r="C29" s="1655"/>
      <c r="D29" s="579"/>
      <c r="E29" s="599"/>
      <c r="F29" s="599"/>
      <c r="H29" s="574">
        <f>SUMIFS('Sch D'!$D$11:$D$83,'Sch D'!$A$11:$A$83,'Sch D-2'!E29,'Sch D'!$B$11:$B$83,'Sch D-2'!F29)</f>
        <v>0</v>
      </c>
      <c r="I29" s="581">
        <f t="shared" si="0"/>
        <v>0</v>
      </c>
    </row>
    <row r="30" spans="1:9" ht="30" customHeight="1" x14ac:dyDescent="0.2">
      <c r="A30" s="598"/>
      <c r="B30" s="1658"/>
      <c r="C30" s="1655"/>
      <c r="D30" s="579"/>
      <c r="E30" s="599"/>
      <c r="F30" s="599"/>
      <c r="H30" s="574">
        <f>SUMIFS('Sch D'!$D$11:$D$83,'Sch D'!$A$11:$A$83,'Sch D-2'!E30,'Sch D'!$B$11:$B$83,'Sch D-2'!F30)</f>
        <v>0</v>
      </c>
      <c r="I30" s="581">
        <f t="shared" si="0"/>
        <v>0</v>
      </c>
    </row>
    <row r="31" spans="1:9" ht="30" customHeight="1" x14ac:dyDescent="0.2">
      <c r="A31" s="598"/>
      <c r="B31" s="1658"/>
      <c r="C31" s="1655"/>
      <c r="D31" s="579"/>
      <c r="E31" s="599"/>
      <c r="F31" s="599"/>
      <c r="H31" s="574">
        <f>SUMIFS('Sch D'!$D$11:$D$83,'Sch D'!$A$11:$A$83,'Sch D-2'!E31,'Sch D'!$B$11:$B$83,'Sch D-2'!F31)</f>
        <v>0</v>
      </c>
      <c r="I31" s="581">
        <f t="shared" si="0"/>
        <v>0</v>
      </c>
    </row>
    <row r="32" spans="1:9" ht="30" customHeight="1" x14ac:dyDescent="0.2">
      <c r="A32" s="598"/>
      <c r="B32" s="1658"/>
      <c r="C32" s="1655"/>
      <c r="D32" s="579"/>
      <c r="E32" s="599"/>
      <c r="F32" s="599"/>
      <c r="H32" s="574">
        <f>SUMIFS('Sch D'!$D$11:$D$83,'Sch D'!$A$11:$A$83,'Sch D-2'!E32,'Sch D'!$B$11:$B$83,'Sch D-2'!F32)</f>
        <v>0</v>
      </c>
      <c r="I32" s="581">
        <f t="shared" si="0"/>
        <v>0</v>
      </c>
    </row>
    <row r="33" spans="1:9" ht="30" customHeight="1" x14ac:dyDescent="0.2">
      <c r="A33" s="598"/>
      <c r="B33" s="1658"/>
      <c r="C33" s="1655"/>
      <c r="D33" s="579"/>
      <c r="E33" s="599"/>
      <c r="F33" s="599"/>
      <c r="H33" s="574">
        <f>SUMIFS('Sch D'!$D$11:$D$83,'Sch D'!$A$11:$A$83,'Sch D-2'!E33,'Sch D'!$B$11:$B$83,'Sch D-2'!F33)</f>
        <v>0</v>
      </c>
      <c r="I33" s="581">
        <f t="shared" si="0"/>
        <v>0</v>
      </c>
    </row>
    <row r="34" spans="1:9" ht="30" customHeight="1" x14ac:dyDescent="0.2">
      <c r="A34" s="598"/>
      <c r="B34" s="1658"/>
      <c r="C34" s="1655"/>
      <c r="D34" s="579"/>
      <c r="E34" s="599"/>
      <c r="F34" s="599"/>
      <c r="H34" s="574">
        <f>SUMIFS('Sch D'!$D$11:$D$83,'Sch D'!$A$11:$A$83,'Sch D-2'!E34,'Sch D'!$B$11:$B$83,'Sch D-2'!F34)</f>
        <v>0</v>
      </c>
      <c r="I34" s="581">
        <f t="shared" si="0"/>
        <v>0</v>
      </c>
    </row>
    <row r="35" spans="1:9" ht="30" customHeight="1" x14ac:dyDescent="0.2">
      <c r="A35" s="598"/>
      <c r="B35" s="1658"/>
      <c r="C35" s="1655"/>
      <c r="D35" s="579"/>
      <c r="E35" s="599"/>
      <c r="F35" s="599"/>
      <c r="H35" s="574">
        <f>SUMIFS('Sch D'!$D$11:$D$83,'Sch D'!$A$11:$A$83,'Sch D-2'!E35,'Sch D'!$B$11:$B$83,'Sch D-2'!F35)</f>
        <v>0</v>
      </c>
      <c r="I35" s="581">
        <f t="shared" si="0"/>
        <v>0</v>
      </c>
    </row>
    <row r="36" spans="1:9" ht="30" customHeight="1" x14ac:dyDescent="0.2">
      <c r="A36" s="598"/>
      <c r="B36" s="1658"/>
      <c r="C36" s="1655"/>
      <c r="D36" s="579"/>
      <c r="E36" s="599"/>
      <c r="F36" s="599"/>
      <c r="H36" s="574">
        <f>SUMIFS('Sch D'!$D$11:$D$83,'Sch D'!$A$11:$A$83,'Sch D-2'!E36,'Sch D'!$B$11:$B$83,'Sch D-2'!F36)</f>
        <v>0</v>
      </c>
      <c r="I36" s="581">
        <f t="shared" si="0"/>
        <v>0</v>
      </c>
    </row>
    <row r="37" spans="1:9" ht="30" customHeight="1" x14ac:dyDescent="0.2">
      <c r="A37" s="598"/>
      <c r="B37" s="1658"/>
      <c r="C37" s="1655"/>
      <c r="D37" s="579"/>
      <c r="E37" s="599"/>
      <c r="F37" s="599"/>
      <c r="H37" s="574">
        <f>SUMIFS('Sch D'!$D$11:$D$83,'Sch D'!$A$11:$A$83,'Sch D-2'!E37,'Sch D'!$B$11:$B$83,'Sch D-2'!F37)</f>
        <v>0</v>
      </c>
      <c r="I37" s="581">
        <f t="shared" si="0"/>
        <v>0</v>
      </c>
    </row>
    <row r="38" spans="1:9" ht="30" customHeight="1" x14ac:dyDescent="0.2">
      <c r="A38" s="598"/>
      <c r="B38" s="1658"/>
      <c r="C38" s="1655"/>
      <c r="D38" s="579"/>
      <c r="E38" s="599"/>
      <c r="F38" s="599"/>
      <c r="H38" s="574">
        <f>SUMIFS('Sch D'!$D$11:$D$83,'Sch D'!$A$11:$A$83,'Sch D-2'!E38,'Sch D'!$B$11:$B$83,'Sch D-2'!F38)</f>
        <v>0</v>
      </c>
      <c r="I38" s="581">
        <f t="shared" si="0"/>
        <v>0</v>
      </c>
    </row>
    <row r="39" spans="1:9" ht="30" customHeight="1" x14ac:dyDescent="0.2">
      <c r="A39" s="598"/>
      <c r="B39" s="1658"/>
      <c r="C39" s="1655"/>
      <c r="D39" s="579"/>
      <c r="E39" s="599"/>
      <c r="F39" s="599"/>
      <c r="H39" s="574">
        <f>SUMIFS('Sch D'!$D$11:$D$83,'Sch D'!$A$11:$A$83,'Sch D-2'!E39,'Sch D'!$B$11:$B$83,'Sch D-2'!F39)</f>
        <v>0</v>
      </c>
      <c r="I39" s="581">
        <f t="shared" si="0"/>
        <v>0</v>
      </c>
    </row>
    <row r="40" spans="1:9" ht="30" customHeight="1" x14ac:dyDescent="0.2">
      <c r="A40" s="598"/>
      <c r="B40" s="1658"/>
      <c r="C40" s="1655"/>
      <c r="D40" s="579"/>
      <c r="E40" s="599"/>
      <c r="F40" s="599"/>
      <c r="H40" s="574">
        <f>SUMIFS('Sch D'!$D$11:$D$83,'Sch D'!$A$11:$A$83,'Sch D-2'!E40,'Sch D'!$B$11:$B$83,'Sch D-2'!F40)</f>
        <v>0</v>
      </c>
      <c r="I40" s="581">
        <f t="shared" ref="I40:I71" si="1">SUMIFS($D$8:$D$81,$E$8:$E$81,E40,$F$8:$F$81,F40)-H40</f>
        <v>0</v>
      </c>
    </row>
    <row r="41" spans="1:9" ht="30" customHeight="1" x14ac:dyDescent="0.2">
      <c r="A41" s="598"/>
      <c r="B41" s="1658"/>
      <c r="C41" s="1655"/>
      <c r="D41" s="579"/>
      <c r="E41" s="599"/>
      <c r="F41" s="599"/>
      <c r="H41" s="574">
        <f>SUMIFS('Sch D'!$D$11:$D$83,'Sch D'!$A$11:$A$83,'Sch D-2'!E41,'Sch D'!$B$11:$B$83,'Sch D-2'!F41)</f>
        <v>0</v>
      </c>
      <c r="I41" s="581">
        <f t="shared" si="1"/>
        <v>0</v>
      </c>
    </row>
    <row r="42" spans="1:9" ht="30" customHeight="1" x14ac:dyDescent="0.2">
      <c r="A42" s="598"/>
      <c r="B42" s="1658"/>
      <c r="C42" s="1655"/>
      <c r="D42" s="579"/>
      <c r="E42" s="599"/>
      <c r="F42" s="599"/>
      <c r="H42" s="574">
        <f>SUMIFS('Sch D'!$D$11:$D$83,'Sch D'!$A$11:$A$83,'Sch D-2'!E42,'Sch D'!$B$11:$B$83,'Sch D-2'!F42)</f>
        <v>0</v>
      </c>
      <c r="I42" s="581">
        <f t="shared" si="1"/>
        <v>0</v>
      </c>
    </row>
    <row r="43" spans="1:9" ht="30" customHeight="1" x14ac:dyDescent="0.2">
      <c r="A43" s="598"/>
      <c r="B43" s="1658"/>
      <c r="C43" s="1655"/>
      <c r="D43" s="579"/>
      <c r="E43" s="599"/>
      <c r="F43" s="599"/>
      <c r="H43" s="574">
        <f>SUMIFS('Sch D'!$D$11:$D$83,'Sch D'!$A$11:$A$83,'Sch D-2'!E43,'Sch D'!$B$11:$B$83,'Sch D-2'!F43)</f>
        <v>0</v>
      </c>
      <c r="I43" s="581">
        <f t="shared" si="1"/>
        <v>0</v>
      </c>
    </row>
    <row r="44" spans="1:9" ht="30" customHeight="1" x14ac:dyDescent="0.2">
      <c r="A44" s="598"/>
      <c r="B44" s="1658"/>
      <c r="C44" s="1655"/>
      <c r="D44" s="579"/>
      <c r="E44" s="599"/>
      <c r="F44" s="599"/>
      <c r="H44" s="574">
        <f>SUMIFS('Sch D'!$D$11:$D$83,'Sch D'!$A$11:$A$83,'Sch D-2'!E44,'Sch D'!$B$11:$B$83,'Sch D-2'!F44)</f>
        <v>0</v>
      </c>
      <c r="I44" s="581">
        <f t="shared" si="1"/>
        <v>0</v>
      </c>
    </row>
    <row r="45" spans="1:9" ht="30" customHeight="1" x14ac:dyDescent="0.2">
      <c r="A45" s="598"/>
      <c r="B45" s="1658"/>
      <c r="C45" s="1655"/>
      <c r="D45" s="579"/>
      <c r="E45" s="599"/>
      <c r="F45" s="599"/>
      <c r="H45" s="574">
        <f>SUMIFS('Sch D'!$D$11:$D$83,'Sch D'!$A$11:$A$83,'Sch D-2'!E45,'Sch D'!$B$11:$B$83,'Sch D-2'!F45)</f>
        <v>0</v>
      </c>
      <c r="I45" s="581">
        <f t="shared" si="1"/>
        <v>0</v>
      </c>
    </row>
    <row r="46" spans="1:9" ht="30" customHeight="1" x14ac:dyDescent="0.2">
      <c r="A46" s="598"/>
      <c r="B46" s="1658"/>
      <c r="C46" s="1655"/>
      <c r="D46" s="579"/>
      <c r="E46" s="599"/>
      <c r="F46" s="599"/>
      <c r="H46" s="574">
        <f>SUMIFS('Sch D'!$D$11:$D$83,'Sch D'!$A$11:$A$83,'Sch D-2'!E46,'Sch D'!$B$11:$B$83,'Sch D-2'!F46)</f>
        <v>0</v>
      </c>
      <c r="I46" s="581">
        <f t="shared" si="1"/>
        <v>0</v>
      </c>
    </row>
    <row r="47" spans="1:9" ht="30" customHeight="1" x14ac:dyDescent="0.2">
      <c r="A47" s="598"/>
      <c r="B47" s="1658"/>
      <c r="C47" s="1655"/>
      <c r="D47" s="579"/>
      <c r="E47" s="599"/>
      <c r="F47" s="599"/>
      <c r="H47" s="574">
        <f>SUMIFS('Sch D'!$D$11:$D$83,'Sch D'!$A$11:$A$83,'Sch D-2'!E47,'Sch D'!$B$11:$B$83,'Sch D-2'!F47)</f>
        <v>0</v>
      </c>
      <c r="I47" s="581">
        <f t="shared" si="1"/>
        <v>0</v>
      </c>
    </row>
    <row r="48" spans="1:9" ht="30" customHeight="1" x14ac:dyDescent="0.2">
      <c r="A48" s="598"/>
      <c r="B48" s="1658"/>
      <c r="C48" s="1655"/>
      <c r="D48" s="579"/>
      <c r="E48" s="599"/>
      <c r="F48" s="599"/>
      <c r="H48" s="574">
        <f>SUMIFS('Sch D'!$D$11:$D$83,'Sch D'!$A$11:$A$83,'Sch D-2'!E48,'Sch D'!$B$11:$B$83,'Sch D-2'!F48)</f>
        <v>0</v>
      </c>
      <c r="I48" s="581">
        <f t="shared" si="1"/>
        <v>0</v>
      </c>
    </row>
    <row r="49" spans="1:9" ht="30" customHeight="1" x14ac:dyDescent="0.2">
      <c r="A49" s="598"/>
      <c r="B49" s="1658"/>
      <c r="C49" s="1655"/>
      <c r="D49" s="579"/>
      <c r="E49" s="599"/>
      <c r="F49" s="599"/>
      <c r="H49" s="574">
        <f>SUMIFS('Sch D'!$D$11:$D$83,'Sch D'!$A$11:$A$83,'Sch D-2'!E49,'Sch D'!$B$11:$B$83,'Sch D-2'!F49)</f>
        <v>0</v>
      </c>
      <c r="I49" s="581">
        <f t="shared" si="1"/>
        <v>0</v>
      </c>
    </row>
    <row r="50" spans="1:9" ht="30" customHeight="1" x14ac:dyDescent="0.2">
      <c r="A50" s="598"/>
      <c r="B50" s="1658"/>
      <c r="C50" s="1655"/>
      <c r="D50" s="579"/>
      <c r="E50" s="599"/>
      <c r="F50" s="599"/>
      <c r="H50" s="574">
        <f>SUMIFS('Sch D'!$D$11:$D$83,'Sch D'!$A$11:$A$83,'Sch D-2'!E50,'Sch D'!$B$11:$B$83,'Sch D-2'!F50)</f>
        <v>0</v>
      </c>
      <c r="I50" s="581">
        <f t="shared" si="1"/>
        <v>0</v>
      </c>
    </row>
    <row r="51" spans="1:9" ht="30" customHeight="1" x14ac:dyDescent="0.2">
      <c r="A51" s="598"/>
      <c r="B51" s="1658"/>
      <c r="C51" s="1655"/>
      <c r="D51" s="579"/>
      <c r="E51" s="599"/>
      <c r="F51" s="599"/>
      <c r="H51" s="574">
        <f>SUMIFS('Sch D'!$D$11:$D$83,'Sch D'!$A$11:$A$83,'Sch D-2'!E51,'Sch D'!$B$11:$B$83,'Sch D-2'!F51)</f>
        <v>0</v>
      </c>
      <c r="I51" s="581">
        <f t="shared" si="1"/>
        <v>0</v>
      </c>
    </row>
    <row r="52" spans="1:9" ht="30" customHeight="1" x14ac:dyDescent="0.2">
      <c r="A52" s="598"/>
      <c r="B52" s="1658"/>
      <c r="C52" s="1655"/>
      <c r="D52" s="579"/>
      <c r="E52" s="599"/>
      <c r="F52" s="599"/>
      <c r="H52" s="574">
        <f>SUMIFS('Sch D'!$D$11:$D$83,'Sch D'!$A$11:$A$83,'Sch D-2'!E52,'Sch D'!$B$11:$B$83,'Sch D-2'!F52)</f>
        <v>0</v>
      </c>
      <c r="I52" s="581">
        <f t="shared" si="1"/>
        <v>0</v>
      </c>
    </row>
    <row r="53" spans="1:9" ht="30" customHeight="1" x14ac:dyDescent="0.2">
      <c r="A53" s="598"/>
      <c r="B53" s="1658"/>
      <c r="C53" s="1655"/>
      <c r="D53" s="579"/>
      <c r="E53" s="599"/>
      <c r="F53" s="599"/>
      <c r="H53" s="574">
        <f>SUMIFS('Sch D'!$D$11:$D$83,'Sch D'!$A$11:$A$83,'Sch D-2'!E53,'Sch D'!$B$11:$B$83,'Sch D-2'!F53)</f>
        <v>0</v>
      </c>
      <c r="I53" s="581">
        <f t="shared" si="1"/>
        <v>0</v>
      </c>
    </row>
    <row r="54" spans="1:9" ht="30" customHeight="1" x14ac:dyDescent="0.2">
      <c r="A54" s="598"/>
      <c r="B54" s="1658"/>
      <c r="C54" s="1655"/>
      <c r="D54" s="579"/>
      <c r="E54" s="599"/>
      <c r="F54" s="599"/>
      <c r="H54" s="574">
        <f>SUMIFS('Sch D'!$D$11:$D$83,'Sch D'!$A$11:$A$83,'Sch D-2'!E54,'Sch D'!$B$11:$B$83,'Sch D-2'!F54)</f>
        <v>0</v>
      </c>
      <c r="I54" s="581">
        <f t="shared" si="1"/>
        <v>0</v>
      </c>
    </row>
    <row r="55" spans="1:9" ht="30" customHeight="1" x14ac:dyDescent="0.2">
      <c r="A55" s="598"/>
      <c r="B55" s="1658"/>
      <c r="C55" s="1655"/>
      <c r="D55" s="579"/>
      <c r="E55" s="599"/>
      <c r="F55" s="599"/>
      <c r="H55" s="574">
        <f>SUMIFS('Sch D'!$D$11:$D$83,'Sch D'!$A$11:$A$83,'Sch D-2'!E55,'Sch D'!$B$11:$B$83,'Sch D-2'!F55)</f>
        <v>0</v>
      </c>
      <c r="I55" s="581">
        <f t="shared" si="1"/>
        <v>0</v>
      </c>
    </row>
    <row r="56" spans="1:9" ht="30" customHeight="1" x14ac:dyDescent="0.2">
      <c r="A56" s="598"/>
      <c r="B56" s="1658"/>
      <c r="C56" s="1655"/>
      <c r="D56" s="579"/>
      <c r="E56" s="599"/>
      <c r="F56" s="599"/>
      <c r="H56" s="574">
        <f>SUMIFS('Sch D'!$D$11:$D$83,'Sch D'!$A$11:$A$83,'Sch D-2'!E56,'Sch D'!$B$11:$B$83,'Sch D-2'!F56)</f>
        <v>0</v>
      </c>
      <c r="I56" s="581">
        <f t="shared" si="1"/>
        <v>0</v>
      </c>
    </row>
    <row r="57" spans="1:9" ht="30" customHeight="1" x14ac:dyDescent="0.2">
      <c r="A57" s="598"/>
      <c r="B57" s="1658"/>
      <c r="C57" s="1655"/>
      <c r="D57" s="579"/>
      <c r="E57" s="599"/>
      <c r="F57" s="599"/>
      <c r="H57" s="574">
        <f>SUMIFS('Sch D'!$D$11:$D$83,'Sch D'!$A$11:$A$83,'Sch D-2'!E57,'Sch D'!$B$11:$B$83,'Sch D-2'!F57)</f>
        <v>0</v>
      </c>
      <c r="I57" s="581">
        <f t="shared" si="1"/>
        <v>0</v>
      </c>
    </row>
    <row r="58" spans="1:9" ht="30" customHeight="1" x14ac:dyDescent="0.2">
      <c r="A58" s="598"/>
      <c r="B58" s="1658"/>
      <c r="C58" s="1655"/>
      <c r="D58" s="579"/>
      <c r="E58" s="599"/>
      <c r="F58" s="599"/>
      <c r="H58" s="574">
        <f>SUMIFS('Sch D'!$D$11:$D$83,'Sch D'!$A$11:$A$83,'Sch D-2'!E58,'Sch D'!$B$11:$B$83,'Sch D-2'!F58)</f>
        <v>0</v>
      </c>
      <c r="I58" s="581">
        <f t="shared" si="1"/>
        <v>0</v>
      </c>
    </row>
    <row r="59" spans="1:9" ht="30" customHeight="1" x14ac:dyDescent="0.2">
      <c r="A59" s="598"/>
      <c r="B59" s="1658"/>
      <c r="C59" s="1655"/>
      <c r="D59" s="579"/>
      <c r="E59" s="599"/>
      <c r="F59" s="599"/>
      <c r="H59" s="574">
        <f>SUMIFS('Sch D'!$D$11:$D$83,'Sch D'!$A$11:$A$83,'Sch D-2'!E59,'Sch D'!$B$11:$B$83,'Sch D-2'!F59)</f>
        <v>0</v>
      </c>
      <c r="I59" s="581">
        <f t="shared" si="1"/>
        <v>0</v>
      </c>
    </row>
    <row r="60" spans="1:9" ht="30" customHeight="1" x14ac:dyDescent="0.2">
      <c r="A60" s="598"/>
      <c r="B60" s="1658"/>
      <c r="C60" s="1655"/>
      <c r="D60" s="579"/>
      <c r="E60" s="599"/>
      <c r="F60" s="599"/>
      <c r="H60" s="574">
        <f>SUMIFS('Sch D'!$D$11:$D$83,'Sch D'!$A$11:$A$83,'Sch D-2'!E60,'Sch D'!$B$11:$B$83,'Sch D-2'!F60)</f>
        <v>0</v>
      </c>
      <c r="I60" s="581">
        <f t="shared" si="1"/>
        <v>0</v>
      </c>
    </row>
    <row r="61" spans="1:9" ht="30" customHeight="1" x14ac:dyDescent="0.2">
      <c r="A61" s="598"/>
      <c r="B61" s="1658"/>
      <c r="C61" s="1655"/>
      <c r="D61" s="579"/>
      <c r="E61" s="599"/>
      <c r="F61" s="599"/>
      <c r="H61" s="574">
        <f>SUMIFS('Sch D'!$D$11:$D$83,'Sch D'!$A$11:$A$83,'Sch D-2'!E61,'Sch D'!$B$11:$B$83,'Sch D-2'!F61)</f>
        <v>0</v>
      </c>
      <c r="I61" s="581">
        <f t="shared" si="1"/>
        <v>0</v>
      </c>
    </row>
    <row r="62" spans="1:9" ht="30" customHeight="1" x14ac:dyDescent="0.2">
      <c r="A62" s="598"/>
      <c r="B62" s="1658"/>
      <c r="C62" s="1655"/>
      <c r="D62" s="579"/>
      <c r="E62" s="599"/>
      <c r="F62" s="599"/>
      <c r="H62" s="574">
        <f>SUMIFS('Sch D'!$D$11:$D$83,'Sch D'!$A$11:$A$83,'Sch D-2'!E62,'Sch D'!$B$11:$B$83,'Sch D-2'!F62)</f>
        <v>0</v>
      </c>
      <c r="I62" s="581">
        <f t="shared" si="1"/>
        <v>0</v>
      </c>
    </row>
    <row r="63" spans="1:9" ht="30" customHeight="1" x14ac:dyDescent="0.2">
      <c r="A63" s="598"/>
      <c r="B63" s="1658"/>
      <c r="C63" s="1655"/>
      <c r="D63" s="579"/>
      <c r="E63" s="599"/>
      <c r="F63" s="599"/>
      <c r="H63" s="574">
        <f>SUMIFS('Sch D'!$D$11:$D$83,'Sch D'!$A$11:$A$83,'Sch D-2'!E63,'Sch D'!$B$11:$B$83,'Sch D-2'!F63)</f>
        <v>0</v>
      </c>
      <c r="I63" s="581">
        <f t="shared" si="1"/>
        <v>0</v>
      </c>
    </row>
    <row r="64" spans="1:9" ht="30" customHeight="1" x14ac:dyDescent="0.2">
      <c r="A64" s="598"/>
      <c r="B64" s="1658"/>
      <c r="C64" s="1655"/>
      <c r="D64" s="579"/>
      <c r="E64" s="599"/>
      <c r="F64" s="599"/>
      <c r="H64" s="574">
        <f>SUMIFS('Sch D'!$D$11:$D$83,'Sch D'!$A$11:$A$83,'Sch D-2'!E64,'Sch D'!$B$11:$B$83,'Sch D-2'!F64)</f>
        <v>0</v>
      </c>
      <c r="I64" s="581">
        <f t="shared" si="1"/>
        <v>0</v>
      </c>
    </row>
    <row r="65" spans="1:9" ht="30" customHeight="1" x14ac:dyDescent="0.2">
      <c r="A65" s="598"/>
      <c r="B65" s="1658"/>
      <c r="C65" s="1655"/>
      <c r="D65" s="579"/>
      <c r="E65" s="599"/>
      <c r="F65" s="599"/>
      <c r="H65" s="574">
        <f>SUMIFS('Sch D'!$D$11:$D$83,'Sch D'!$A$11:$A$83,'Sch D-2'!E65,'Sch D'!$B$11:$B$83,'Sch D-2'!F65)</f>
        <v>0</v>
      </c>
      <c r="I65" s="581">
        <f t="shared" si="1"/>
        <v>0</v>
      </c>
    </row>
    <row r="66" spans="1:9" ht="30" customHeight="1" x14ac:dyDescent="0.2">
      <c r="A66" s="598"/>
      <c r="B66" s="1658"/>
      <c r="C66" s="1655"/>
      <c r="D66" s="579"/>
      <c r="E66" s="599"/>
      <c r="F66" s="599"/>
      <c r="H66" s="574">
        <f>SUMIFS('Sch D'!$D$11:$D$83,'Sch D'!$A$11:$A$83,'Sch D-2'!E66,'Sch D'!$B$11:$B$83,'Sch D-2'!F66)</f>
        <v>0</v>
      </c>
      <c r="I66" s="581">
        <f t="shared" si="1"/>
        <v>0</v>
      </c>
    </row>
    <row r="67" spans="1:9" ht="30" customHeight="1" x14ac:dyDescent="0.2">
      <c r="A67" s="598"/>
      <c r="B67" s="1658"/>
      <c r="C67" s="1655"/>
      <c r="D67" s="579"/>
      <c r="E67" s="599"/>
      <c r="F67" s="599"/>
      <c r="H67" s="574">
        <f>SUMIFS('Sch D'!$D$11:$D$83,'Sch D'!$A$11:$A$83,'Sch D-2'!E67,'Sch D'!$B$11:$B$83,'Sch D-2'!F67)</f>
        <v>0</v>
      </c>
      <c r="I67" s="581">
        <f t="shared" si="1"/>
        <v>0</v>
      </c>
    </row>
    <row r="68" spans="1:9" ht="30" customHeight="1" x14ac:dyDescent="0.2">
      <c r="A68" s="598"/>
      <c r="B68" s="1658"/>
      <c r="C68" s="1655"/>
      <c r="D68" s="579"/>
      <c r="E68" s="599"/>
      <c r="F68" s="599"/>
      <c r="H68" s="574">
        <f>SUMIFS('Sch D'!$D$11:$D$83,'Sch D'!$A$11:$A$83,'Sch D-2'!E68,'Sch D'!$B$11:$B$83,'Sch D-2'!F68)</f>
        <v>0</v>
      </c>
      <c r="I68" s="581">
        <f t="shared" si="1"/>
        <v>0</v>
      </c>
    </row>
    <row r="69" spans="1:9" ht="30" customHeight="1" x14ac:dyDescent="0.2">
      <c r="A69" s="598"/>
      <c r="B69" s="1658"/>
      <c r="C69" s="1655"/>
      <c r="D69" s="579"/>
      <c r="E69" s="599"/>
      <c r="F69" s="599"/>
      <c r="H69" s="574">
        <f>SUMIFS('Sch D'!$D$11:$D$83,'Sch D'!$A$11:$A$83,'Sch D-2'!E69,'Sch D'!$B$11:$B$83,'Sch D-2'!F69)</f>
        <v>0</v>
      </c>
      <c r="I69" s="581">
        <f t="shared" si="1"/>
        <v>0</v>
      </c>
    </row>
    <row r="70" spans="1:9" ht="30" customHeight="1" x14ac:dyDescent="0.2">
      <c r="A70" s="598"/>
      <c r="B70" s="1658"/>
      <c r="C70" s="1655"/>
      <c r="D70" s="579"/>
      <c r="E70" s="599"/>
      <c r="F70" s="599"/>
      <c r="H70" s="574">
        <f>SUMIFS('Sch D'!$D$11:$D$83,'Sch D'!$A$11:$A$83,'Sch D-2'!E70,'Sch D'!$B$11:$B$83,'Sch D-2'!F70)</f>
        <v>0</v>
      </c>
      <c r="I70" s="581">
        <f t="shared" si="1"/>
        <v>0</v>
      </c>
    </row>
    <row r="71" spans="1:9" ht="30" customHeight="1" x14ac:dyDescent="0.2">
      <c r="A71" s="598"/>
      <c r="B71" s="1658"/>
      <c r="C71" s="1655"/>
      <c r="D71" s="579"/>
      <c r="E71" s="599"/>
      <c r="F71" s="599"/>
      <c r="H71" s="574">
        <f>SUMIFS('Sch D'!$D$11:$D$83,'Sch D'!$A$11:$A$83,'Sch D-2'!E71,'Sch D'!$B$11:$B$83,'Sch D-2'!F71)</f>
        <v>0</v>
      </c>
      <c r="I71" s="581">
        <f t="shared" si="1"/>
        <v>0</v>
      </c>
    </row>
    <row r="72" spans="1:9" ht="30" customHeight="1" x14ac:dyDescent="0.2">
      <c r="A72" s="598"/>
      <c r="B72" s="1658"/>
      <c r="C72" s="1655"/>
      <c r="D72" s="579"/>
      <c r="E72" s="599"/>
      <c r="F72" s="599"/>
      <c r="H72" s="574">
        <f>SUMIFS('Sch D'!$D$11:$D$83,'Sch D'!$A$11:$A$83,'Sch D-2'!E72,'Sch D'!$B$11:$B$83,'Sch D-2'!F72)</f>
        <v>0</v>
      </c>
      <c r="I72" s="581">
        <f t="shared" ref="I72:I81" si="2">SUMIFS($D$8:$D$81,$E$8:$E$81,E72,$F$8:$F$81,F72)-H72</f>
        <v>0</v>
      </c>
    </row>
    <row r="73" spans="1:9" ht="30" customHeight="1" x14ac:dyDescent="0.2">
      <c r="A73" s="598"/>
      <c r="B73" s="1658"/>
      <c r="C73" s="1655"/>
      <c r="D73" s="579"/>
      <c r="E73" s="599"/>
      <c r="F73" s="599"/>
      <c r="H73" s="574">
        <f>SUMIFS('Sch D'!$D$11:$D$83,'Sch D'!$A$11:$A$83,'Sch D-2'!E73,'Sch D'!$B$11:$B$83,'Sch D-2'!F73)</f>
        <v>0</v>
      </c>
      <c r="I73" s="581">
        <f t="shared" si="2"/>
        <v>0</v>
      </c>
    </row>
    <row r="74" spans="1:9" ht="30" customHeight="1" x14ac:dyDescent="0.2">
      <c r="A74" s="598"/>
      <c r="B74" s="1658"/>
      <c r="C74" s="1655"/>
      <c r="D74" s="579"/>
      <c r="E74" s="599"/>
      <c r="F74" s="599"/>
      <c r="H74" s="574">
        <f>SUMIFS('Sch D'!$D$11:$D$83,'Sch D'!$A$11:$A$83,'Sch D-2'!E74,'Sch D'!$B$11:$B$83,'Sch D-2'!F74)</f>
        <v>0</v>
      </c>
      <c r="I74" s="581">
        <f t="shared" si="2"/>
        <v>0</v>
      </c>
    </row>
    <row r="75" spans="1:9" ht="30" customHeight="1" x14ac:dyDescent="0.2">
      <c r="A75" s="598"/>
      <c r="B75" s="1658"/>
      <c r="C75" s="1655"/>
      <c r="D75" s="579"/>
      <c r="E75" s="599"/>
      <c r="F75" s="599"/>
      <c r="H75" s="574">
        <f>SUMIFS('Sch D'!$D$11:$D$83,'Sch D'!$A$11:$A$83,'Sch D-2'!E75,'Sch D'!$B$11:$B$83,'Sch D-2'!F75)</f>
        <v>0</v>
      </c>
      <c r="I75" s="581">
        <f t="shared" si="2"/>
        <v>0</v>
      </c>
    </row>
    <row r="76" spans="1:9" ht="30" customHeight="1" x14ac:dyDescent="0.2">
      <c r="A76" s="598"/>
      <c r="B76" s="1658"/>
      <c r="C76" s="1655"/>
      <c r="D76" s="579"/>
      <c r="E76" s="599"/>
      <c r="F76" s="599"/>
      <c r="H76" s="574">
        <f>SUMIFS('Sch D'!$D$11:$D$83,'Sch D'!$A$11:$A$83,'Sch D-2'!E76,'Sch D'!$B$11:$B$83,'Sch D-2'!F76)</f>
        <v>0</v>
      </c>
      <c r="I76" s="581">
        <f t="shared" si="2"/>
        <v>0</v>
      </c>
    </row>
    <row r="77" spans="1:9" ht="30" customHeight="1" x14ac:dyDescent="0.2">
      <c r="A77" s="598"/>
      <c r="B77" s="1658"/>
      <c r="C77" s="1655"/>
      <c r="D77" s="579"/>
      <c r="E77" s="599"/>
      <c r="F77" s="599"/>
      <c r="H77" s="574">
        <f>SUMIFS('Sch D'!$D$11:$D$83,'Sch D'!$A$11:$A$83,'Sch D-2'!E77,'Sch D'!$B$11:$B$83,'Sch D-2'!F77)</f>
        <v>0</v>
      </c>
      <c r="I77" s="581">
        <f t="shared" si="2"/>
        <v>0</v>
      </c>
    </row>
    <row r="78" spans="1:9" ht="30" customHeight="1" x14ac:dyDescent="0.2">
      <c r="A78" s="598"/>
      <c r="B78" s="1658"/>
      <c r="C78" s="1655"/>
      <c r="D78" s="579"/>
      <c r="E78" s="599"/>
      <c r="F78" s="599"/>
      <c r="H78" s="574">
        <f>SUMIFS('Sch D'!$D$11:$D$83,'Sch D'!$A$11:$A$83,'Sch D-2'!E78,'Sch D'!$B$11:$B$83,'Sch D-2'!F78)</f>
        <v>0</v>
      </c>
      <c r="I78" s="581">
        <f t="shared" si="2"/>
        <v>0</v>
      </c>
    </row>
    <row r="79" spans="1:9" ht="30" customHeight="1" x14ac:dyDescent="0.2">
      <c r="A79" s="598"/>
      <c r="B79" s="1658"/>
      <c r="C79" s="1655"/>
      <c r="D79" s="579"/>
      <c r="E79" s="599"/>
      <c r="F79" s="599"/>
      <c r="H79" s="574">
        <f>SUMIFS('Sch D'!$D$11:$D$83,'Sch D'!$A$11:$A$83,'Sch D-2'!E79,'Sch D'!$B$11:$B$83,'Sch D-2'!F79)</f>
        <v>0</v>
      </c>
      <c r="I79" s="581">
        <f t="shared" si="2"/>
        <v>0</v>
      </c>
    </row>
    <row r="80" spans="1:9" ht="30" customHeight="1" x14ac:dyDescent="0.2">
      <c r="A80" s="598"/>
      <c r="B80" s="1658"/>
      <c r="C80" s="1655"/>
      <c r="D80" s="579"/>
      <c r="E80" s="599"/>
      <c r="F80" s="599"/>
      <c r="H80" s="574">
        <f>SUMIFS('Sch D'!$D$11:$D$83,'Sch D'!$A$11:$A$83,'Sch D-2'!E80,'Sch D'!$B$11:$B$83,'Sch D-2'!F80)</f>
        <v>0</v>
      </c>
      <c r="I80" s="581">
        <f t="shared" si="2"/>
        <v>0</v>
      </c>
    </row>
    <row r="81" spans="1:9" ht="30" customHeight="1" x14ac:dyDescent="0.2">
      <c r="A81" s="598"/>
      <c r="B81" s="1658"/>
      <c r="C81" s="1655"/>
      <c r="D81" s="579"/>
      <c r="E81" s="599"/>
      <c r="F81" s="599"/>
      <c r="H81" s="574">
        <f>SUMIFS('Sch D'!$D$11:$D$83,'Sch D'!$A$11:$A$83,'Sch D-2'!E81,'Sch D'!$B$11:$B$83,'Sch D-2'!F81)</f>
        <v>0</v>
      </c>
      <c r="I81" s="581">
        <f t="shared" si="2"/>
        <v>0</v>
      </c>
    </row>
    <row r="82" spans="1:9" ht="15" customHeight="1" x14ac:dyDescent="0.2">
      <c r="A82" s="600"/>
      <c r="B82" s="601"/>
      <c r="C82" s="602"/>
      <c r="D82" s="603"/>
      <c r="E82" s="604"/>
      <c r="F82" s="605"/>
      <c r="H82" s="606"/>
      <c r="I82" s="581"/>
    </row>
    <row r="83" spans="1:9" ht="15" customHeight="1" thickBot="1" x14ac:dyDescent="0.25">
      <c r="C83" s="250" t="s">
        <v>506</v>
      </c>
      <c r="D83" s="382">
        <f>SUM(D8:D81)</f>
        <v>0</v>
      </c>
    </row>
    <row r="84" spans="1:9" ht="15.75" thickTop="1" x14ac:dyDescent="0.2">
      <c r="D84" s="317" t="str">
        <f>IF(D83=0,"OK","S/B 0")</f>
        <v>OK</v>
      </c>
    </row>
  </sheetData>
  <sheetProtection algorithmName="SHA-512" hashValue="lTp08pg36oAhLcuFkFx7oPTEDjeATNyjxz7js9Vm43pGowJeIIMbHoW3KC8xFVbIMjiMfyF6+c+2zloEhfILMQ==" saltValue="C71KXc+Ef2uN9J9OrN9Irg==" spinCount="100000" sheet="1" objects="1" scenarios="1"/>
  <mergeCells count="74">
    <mergeCell ref="B78:C78"/>
    <mergeCell ref="B79:C79"/>
    <mergeCell ref="B80:C80"/>
    <mergeCell ref="B81:C81"/>
    <mergeCell ref="B72:C72"/>
    <mergeCell ref="B73:C73"/>
    <mergeCell ref="B74:C74"/>
    <mergeCell ref="B75:C75"/>
    <mergeCell ref="B76:C76"/>
    <mergeCell ref="B77:C77"/>
    <mergeCell ref="B71:C71"/>
    <mergeCell ref="B62:C62"/>
    <mergeCell ref="B63:C63"/>
    <mergeCell ref="B64:C64"/>
    <mergeCell ref="B65:C65"/>
    <mergeCell ref="B66:C66"/>
    <mergeCell ref="B67:C67"/>
    <mergeCell ref="B68:C68"/>
    <mergeCell ref="B69:C69"/>
    <mergeCell ref="B70:C70"/>
    <mergeCell ref="B61:C61"/>
    <mergeCell ref="B50:C50"/>
    <mergeCell ref="B51:C51"/>
    <mergeCell ref="B52:C52"/>
    <mergeCell ref="B53:C53"/>
    <mergeCell ref="B54:C54"/>
    <mergeCell ref="B55:C55"/>
    <mergeCell ref="B56:C56"/>
    <mergeCell ref="B57:C57"/>
    <mergeCell ref="B58:C58"/>
    <mergeCell ref="B59:C59"/>
    <mergeCell ref="B60:C60"/>
    <mergeCell ref="B49:C49"/>
    <mergeCell ref="B38:C38"/>
    <mergeCell ref="B39:C39"/>
    <mergeCell ref="B40:C40"/>
    <mergeCell ref="B41:C41"/>
    <mergeCell ref="B42:C42"/>
    <mergeCell ref="B43:C43"/>
    <mergeCell ref="B44:C44"/>
    <mergeCell ref="B45:C45"/>
    <mergeCell ref="B46:C46"/>
    <mergeCell ref="B47:C47"/>
    <mergeCell ref="B48:C48"/>
    <mergeCell ref="B33:C33"/>
    <mergeCell ref="B34:C34"/>
    <mergeCell ref="B35:C35"/>
    <mergeCell ref="B36:C36"/>
    <mergeCell ref="B37:C37"/>
    <mergeCell ref="B32:C32"/>
    <mergeCell ref="B26:C26"/>
    <mergeCell ref="B27:C27"/>
    <mergeCell ref="B28:C28"/>
    <mergeCell ref="B29:C29"/>
    <mergeCell ref="B30:C30"/>
    <mergeCell ref="B31:C31"/>
    <mergeCell ref="B25:C25"/>
    <mergeCell ref="B14:C14"/>
    <mergeCell ref="B15:C15"/>
    <mergeCell ref="B16:C16"/>
    <mergeCell ref="B17:C17"/>
    <mergeCell ref="B18:C18"/>
    <mergeCell ref="B19:C19"/>
    <mergeCell ref="B20:C20"/>
    <mergeCell ref="B21:C21"/>
    <mergeCell ref="B22:C22"/>
    <mergeCell ref="B23:C23"/>
    <mergeCell ref="B24:C24"/>
    <mergeCell ref="B13:C13"/>
    <mergeCell ref="B8:C8"/>
    <mergeCell ref="B9:C9"/>
    <mergeCell ref="B10:C10"/>
    <mergeCell ref="B11:C11"/>
    <mergeCell ref="B12:C12"/>
  </mergeCells>
  <conditionalFormatting sqref="H8:H82">
    <cfRule type="expression" dxfId="0" priority="1">
      <formula>I8&lt;&gt;0</formula>
    </cfRule>
  </conditionalFormatting>
  <printOptions horizontalCentered="1"/>
  <pageMargins left="0.5" right="0.5" top="1" bottom="0.75" header="0.5" footer="0.25"/>
  <pageSetup scale="77" fitToHeight="0"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F79CCDAB-FC41-4491-B959-1E4BF9E6F599}">
          <x14:formula1>
            <xm:f>'Input List'!$A$3:$A$23</xm:f>
          </x14:formula1>
          <xm:sqref>E8:E81</xm:sqref>
        </x14:dataValidation>
        <x14:dataValidation type="list" allowBlank="1" showInputMessage="1" showErrorMessage="1" xr:uid="{346A3F54-5AA6-4881-B794-50D1A9644924}">
          <x14:formula1>
            <xm:f>'Input List'!$B$3:$B$16</xm:f>
          </x14:formula1>
          <xm:sqref>F8:F81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A83E3-A133-4E1F-892A-B57F4E4CC7E3}">
  <sheetPr>
    <pageSetUpPr fitToPage="1"/>
  </sheetPr>
  <dimension ref="A1:G58"/>
  <sheetViews>
    <sheetView tabSelected="1" zoomScaleNormal="100" workbookViewId="0"/>
  </sheetViews>
  <sheetFormatPr defaultColWidth="9" defaultRowHeight="15" x14ac:dyDescent="0.2"/>
  <cols>
    <col min="1" max="1" width="20.875" style="27" customWidth="1"/>
    <col min="2" max="7" width="13.625" style="27" customWidth="1"/>
    <col min="8" max="16384" width="9" style="27"/>
  </cols>
  <sheetData>
    <row r="1" spans="1:7" x14ac:dyDescent="0.2">
      <c r="D1" s="1343" t="s">
        <v>3</v>
      </c>
      <c r="E1" s="1344"/>
      <c r="F1" s="1344"/>
      <c r="G1" s="1345"/>
    </row>
    <row r="2" spans="1:7" x14ac:dyDescent="0.2">
      <c r="D2" s="1346">
        <f>+'Sch A'!$A$6</f>
        <v>0</v>
      </c>
      <c r="E2" s="1347"/>
      <c r="F2" s="1347"/>
      <c r="G2" s="1348"/>
    </row>
    <row r="3" spans="1:7" x14ac:dyDescent="0.2">
      <c r="D3" s="1349" t="s">
        <v>4</v>
      </c>
      <c r="E3" s="1350"/>
      <c r="F3" s="1350"/>
      <c r="G3" s="1351"/>
    </row>
    <row r="4" spans="1:7" ht="15.75" thickBot="1" x14ac:dyDescent="0.25">
      <c r="D4" s="1352" t="s">
        <v>5</v>
      </c>
      <c r="E4" s="1353">
        <f>+'Sch A'!$F$12</f>
        <v>0</v>
      </c>
      <c r="F4" s="1354" t="s">
        <v>6</v>
      </c>
      <c r="G4" s="1355">
        <f>+'Sch A'!$H$12</f>
        <v>0</v>
      </c>
    </row>
    <row r="5" spans="1:7" ht="15.75" thickBot="1" x14ac:dyDescent="0.25"/>
    <row r="6" spans="1:7" x14ac:dyDescent="0.2">
      <c r="A6" s="1336" t="s">
        <v>501</v>
      </c>
      <c r="B6" s="1337"/>
    </row>
    <row r="7" spans="1:7" x14ac:dyDescent="0.2">
      <c r="A7" s="1338" t="s">
        <v>502</v>
      </c>
      <c r="B7" s="1339">
        <f>'Sch B-1'!$T$22</f>
        <v>0</v>
      </c>
    </row>
    <row r="8" spans="1:7" x14ac:dyDescent="0.2">
      <c r="A8" s="1338" t="s">
        <v>503</v>
      </c>
      <c r="B8" s="1340">
        <f>'Sch B-3'!$L$61</f>
        <v>0</v>
      </c>
    </row>
    <row r="9" spans="1:7" ht="15.75" thickBot="1" x14ac:dyDescent="0.25">
      <c r="A9" s="1341" t="s">
        <v>504</v>
      </c>
      <c r="B9" s="1342">
        <f>B7-B8</f>
        <v>0</v>
      </c>
    </row>
    <row r="10" spans="1:7" ht="15.75" thickBot="1" x14ac:dyDescent="0.25">
      <c r="B10" s="30"/>
    </row>
    <row r="11" spans="1:7" x14ac:dyDescent="0.2">
      <c r="A11" s="1336" t="s">
        <v>513</v>
      </c>
      <c r="B11" s="1357"/>
      <c r="C11" s="1357"/>
      <c r="D11" s="1357"/>
      <c r="E11" s="1337"/>
    </row>
    <row r="12" spans="1:7" ht="25.5" x14ac:dyDescent="0.2">
      <c r="A12" s="1365"/>
      <c r="B12" s="34" t="s">
        <v>514</v>
      </c>
      <c r="C12" s="34" t="s">
        <v>516</v>
      </c>
      <c r="D12" s="1387" t="s">
        <v>515</v>
      </c>
      <c r="E12" s="1366" t="s">
        <v>517</v>
      </c>
    </row>
    <row r="13" spans="1:7" x14ac:dyDescent="0.2">
      <c r="A13" s="1338" t="s">
        <v>512</v>
      </c>
      <c r="B13" s="35">
        <f>'Sch C-1'!$B$92</f>
        <v>0</v>
      </c>
      <c r="C13" s="35">
        <f>'Sch C-1'!$C$92</f>
        <v>0</v>
      </c>
      <c r="D13" s="35">
        <f>'Sch C-1'!$D$92</f>
        <v>0</v>
      </c>
      <c r="E13" s="1361">
        <f>'Sch C-1'!$E$92</f>
        <v>0</v>
      </c>
    </row>
    <row r="14" spans="1:7" x14ac:dyDescent="0.2">
      <c r="A14" s="1338" t="s">
        <v>518</v>
      </c>
      <c r="B14" s="1360">
        <f>'Sch C-1'!$B$95</f>
        <v>0</v>
      </c>
      <c r="C14" s="1360"/>
      <c r="D14" s="1360"/>
      <c r="E14" s="1339"/>
    </row>
    <row r="15" spans="1:7" x14ac:dyDescent="0.2">
      <c r="A15" s="1362" t="s">
        <v>519</v>
      </c>
      <c r="B15" s="1363"/>
      <c r="C15" s="1363">
        <f>'Sch C-1'!$C$95</f>
        <v>0</v>
      </c>
      <c r="D15" s="1363">
        <f>'Sch C-1'!$D$95</f>
        <v>0</v>
      </c>
      <c r="E15" s="1340">
        <f>SUM(B14:D15)</f>
        <v>0</v>
      </c>
    </row>
    <row r="16" spans="1:7" ht="15.75" thickBot="1" x14ac:dyDescent="0.25">
      <c r="A16" s="1367" t="s">
        <v>504</v>
      </c>
      <c r="B16" s="1364">
        <f>B13-B14</f>
        <v>0</v>
      </c>
      <c r="C16" s="1364">
        <f t="shared" ref="C16:E16" si="0">C13-C15</f>
        <v>0</v>
      </c>
      <c r="D16" s="1364">
        <f t="shared" si="0"/>
        <v>0</v>
      </c>
      <c r="E16" s="1342">
        <f t="shared" si="0"/>
        <v>0</v>
      </c>
    </row>
    <row r="17" spans="1:7" ht="15.75" thickBot="1" x14ac:dyDescent="0.25">
      <c r="B17" s="30"/>
    </row>
    <row r="18" spans="1:7" x14ac:dyDescent="0.2">
      <c r="A18" s="1336" t="s">
        <v>505</v>
      </c>
      <c r="B18" s="1356"/>
      <c r="C18" s="1357"/>
      <c r="D18" s="1357"/>
      <c r="E18" s="1357"/>
      <c r="F18" s="1357"/>
      <c r="G18" s="1337"/>
    </row>
    <row r="19" spans="1:7" x14ac:dyDescent="0.2">
      <c r="A19" s="1358"/>
      <c r="B19" s="31" t="s">
        <v>506</v>
      </c>
      <c r="C19" s="32" t="s">
        <v>507</v>
      </c>
      <c r="D19" s="32" t="s">
        <v>508</v>
      </c>
      <c r="E19" s="32" t="s">
        <v>509</v>
      </c>
      <c r="F19" s="32" t="s">
        <v>510</v>
      </c>
      <c r="G19" s="1359" t="s">
        <v>511</v>
      </c>
    </row>
    <row r="20" spans="1:7" x14ac:dyDescent="0.2">
      <c r="A20" s="1338" t="s">
        <v>512</v>
      </c>
      <c r="B20" s="1360">
        <f>'Sch C-1'!$E$66+'Sch C-1'!$E$67</f>
        <v>0</v>
      </c>
      <c r="C20" s="1360">
        <f>'Sch C-1'!$H$66+'Sch C-1'!$H$67</f>
        <v>0</v>
      </c>
      <c r="D20" s="1360">
        <f>'Sch C-1'!$I$66+'Sch C-1'!$I$67</f>
        <v>0</v>
      </c>
      <c r="E20" s="1360">
        <f>'Sch C-1'!$J$66+'Sch C-1'!$J$67</f>
        <v>0</v>
      </c>
      <c r="F20" s="1360">
        <f>'Sch C-1'!$K$66+'Sch C-1'!$K$67</f>
        <v>0</v>
      </c>
      <c r="G20" s="1383">
        <f>'Sch C-1'!$L$66+'Sch C-1'!$L$67</f>
        <v>0</v>
      </c>
    </row>
    <row r="21" spans="1:7" x14ac:dyDescent="0.2">
      <c r="A21" s="1362" t="s">
        <v>326</v>
      </c>
      <c r="B21" s="1363">
        <f>'Sch C-2a'!$B$24</f>
        <v>0</v>
      </c>
      <c r="C21" s="1363">
        <f>'Sch C-2a'!$C$24</f>
        <v>0</v>
      </c>
      <c r="D21" s="1363">
        <f>'Sch C-2a'!$D$24</f>
        <v>0</v>
      </c>
      <c r="E21" s="1363">
        <f>'Sch C-2a'!$E$24</f>
        <v>0</v>
      </c>
      <c r="F21" s="1363">
        <f>'Sch C-2a'!$F$24</f>
        <v>0</v>
      </c>
      <c r="G21" s="1340">
        <f>'Sch C-2a'!$G$24</f>
        <v>0</v>
      </c>
    </row>
    <row r="22" spans="1:7" ht="15.75" thickBot="1" x14ac:dyDescent="0.25">
      <c r="A22" s="1341" t="s">
        <v>504</v>
      </c>
      <c r="B22" s="1364">
        <f>B20-B21</f>
        <v>0</v>
      </c>
      <c r="C22" s="1364">
        <f t="shared" ref="C22:G22" si="1">C20-C21</f>
        <v>0</v>
      </c>
      <c r="D22" s="1364">
        <f t="shared" si="1"/>
        <v>0</v>
      </c>
      <c r="E22" s="1364">
        <f t="shared" si="1"/>
        <v>0</v>
      </c>
      <c r="F22" s="1364">
        <f t="shared" si="1"/>
        <v>0</v>
      </c>
      <c r="G22" s="1342">
        <f t="shared" si="1"/>
        <v>0</v>
      </c>
    </row>
    <row r="23" spans="1:7" ht="15.75" thickBot="1" x14ac:dyDescent="0.25"/>
    <row r="24" spans="1:7" x14ac:dyDescent="0.2">
      <c r="A24" s="1513" t="s">
        <v>1994</v>
      </c>
      <c r="B24" s="1356"/>
      <c r="C24" s="1357"/>
      <c r="D24" s="1357"/>
      <c r="E24" s="1357"/>
      <c r="F24" s="1357"/>
      <c r="G24" s="1337"/>
    </row>
    <row r="25" spans="1:7" x14ac:dyDescent="0.2">
      <c r="A25" s="1358"/>
      <c r="B25" s="31" t="s">
        <v>506</v>
      </c>
      <c r="C25" s="32" t="s">
        <v>507</v>
      </c>
      <c r="D25" s="32" t="s">
        <v>508</v>
      </c>
      <c r="E25" s="32" t="s">
        <v>509</v>
      </c>
      <c r="F25" s="32" t="s">
        <v>510</v>
      </c>
      <c r="G25" s="1359" t="s">
        <v>511</v>
      </c>
    </row>
    <row r="26" spans="1:7" x14ac:dyDescent="0.2">
      <c r="A26" s="1338" t="s">
        <v>512</v>
      </c>
      <c r="B26" s="1360">
        <f>'Sch C-1'!$E$14+'Sch C-1'!$E$15+'Sch C-1'!$E$16+'Sch C-1'!$E$17</f>
        <v>0</v>
      </c>
      <c r="C26" s="1360">
        <f>'Sch C-1'!$H$14+'Sch C-1'!$H$15+'Sch C-1'!$H$16+'Sch C-1'!$H$17</f>
        <v>0</v>
      </c>
      <c r="D26" s="1360">
        <f>'Sch C-1'!$I$14+'Sch C-1'!$I$15+'Sch C-1'!$I$16+'Sch C-1'!$I$17</f>
        <v>0</v>
      </c>
      <c r="E26" s="1360">
        <f>'Sch C-1'!$J$14+'Sch C-1'!$J$15+'Sch C-1'!$J$16+'Sch C-1'!$J$17</f>
        <v>0</v>
      </c>
      <c r="F26" s="1360">
        <f>'Sch C-1'!$K$14+'Sch C-1'!$K$15+'Sch C-1'!$K$16+'Sch C-1'!$K$17</f>
        <v>0</v>
      </c>
      <c r="G26" s="1383">
        <f>'Sch C-1'!$L$14+'Sch C-1'!$L$15+'Sch C-1'!$L$16+'Sch C-1'!$L$17</f>
        <v>0</v>
      </c>
    </row>
    <row r="27" spans="1:7" x14ac:dyDescent="0.2">
      <c r="A27" s="1514" t="s">
        <v>1851</v>
      </c>
      <c r="B27" s="1363">
        <f>'Sch C-2c'!$B$16</f>
        <v>0</v>
      </c>
      <c r="C27" s="1363">
        <f>'Sch C-2c'!$C$16</f>
        <v>0</v>
      </c>
      <c r="D27" s="1363">
        <f>'Sch C-2c'!$D$16</f>
        <v>0</v>
      </c>
      <c r="E27" s="1363">
        <f>'Sch C-2c'!$E$16</f>
        <v>0</v>
      </c>
      <c r="F27" s="1363">
        <f>'Sch C-2c'!$F$16</f>
        <v>0</v>
      </c>
      <c r="G27" s="1340">
        <f>'Sch C-2c'!$G$16</f>
        <v>0</v>
      </c>
    </row>
    <row r="28" spans="1:7" ht="15.75" thickBot="1" x14ac:dyDescent="0.25">
      <c r="A28" s="1341" t="s">
        <v>504</v>
      </c>
      <c r="B28" s="1364">
        <f>B26-B27</f>
        <v>0</v>
      </c>
      <c r="C28" s="1364">
        <f t="shared" ref="C28:G28" si="2">C26-C27</f>
        <v>0</v>
      </c>
      <c r="D28" s="1364">
        <f t="shared" si="2"/>
        <v>0</v>
      </c>
      <c r="E28" s="1364">
        <f t="shared" si="2"/>
        <v>0</v>
      </c>
      <c r="F28" s="1364">
        <f t="shared" si="2"/>
        <v>0</v>
      </c>
      <c r="G28" s="1342">
        <f t="shared" si="2"/>
        <v>0</v>
      </c>
    </row>
    <row r="29" spans="1:7" ht="15.75" thickBot="1" x14ac:dyDescent="0.25"/>
    <row r="30" spans="1:7" x14ac:dyDescent="0.2">
      <c r="A30" s="1513" t="s">
        <v>1995</v>
      </c>
      <c r="B30" s="1356"/>
      <c r="C30" s="1357"/>
      <c r="D30" s="1357"/>
      <c r="E30" s="1357"/>
      <c r="F30" s="1357"/>
      <c r="G30" s="1337"/>
    </row>
    <row r="31" spans="1:7" x14ac:dyDescent="0.2">
      <c r="A31" s="1358"/>
      <c r="B31" s="31" t="s">
        <v>506</v>
      </c>
      <c r="C31" s="32" t="s">
        <v>507</v>
      </c>
      <c r="D31" s="32" t="s">
        <v>508</v>
      </c>
      <c r="E31" s="32" t="s">
        <v>509</v>
      </c>
      <c r="F31" s="32" t="s">
        <v>510</v>
      </c>
      <c r="G31" s="1359" t="s">
        <v>511</v>
      </c>
    </row>
    <row r="32" spans="1:7" x14ac:dyDescent="0.2">
      <c r="A32" s="1338" t="s">
        <v>512</v>
      </c>
      <c r="B32" s="1360">
        <f>'Sch C-1'!$E$39+'Sch C-1'!$E$40+'Sch C-1'!$E$41+'Sch C-1'!$E$42</f>
        <v>0</v>
      </c>
      <c r="C32" s="1360">
        <f>'Sch C-1'!$H$39+'Sch C-1'!$H$40+'Sch C-1'!$H$41+'Sch C-1'!$H$42</f>
        <v>0</v>
      </c>
      <c r="D32" s="1360">
        <f>'Sch C-1'!$I$39+'Sch C-1'!$I$40+'Sch C-1'!$I$41+'Sch C-1'!$I$42</f>
        <v>0</v>
      </c>
      <c r="E32" s="1360">
        <f>'Sch C-1'!$J$39+'Sch C-1'!$J$40+'Sch C-1'!$J$41+'Sch C-1'!$J$42</f>
        <v>0</v>
      </c>
      <c r="F32" s="1360">
        <f>'Sch C-1'!$K$39+'Sch C-1'!$K$40+'Sch C-1'!$K$41+'Sch C-1'!$K$42</f>
        <v>0</v>
      </c>
      <c r="G32" s="1383">
        <f>'Sch C-1'!$L$39+'Sch C-1'!$L$40+'Sch C-1'!$L$41+'Sch C-1'!$L$42</f>
        <v>0</v>
      </c>
    </row>
    <row r="33" spans="1:7" x14ac:dyDescent="0.2">
      <c r="A33" s="1514" t="s">
        <v>1852</v>
      </c>
      <c r="B33" s="1363">
        <f>'Sch C-2i'!$B$16</f>
        <v>0</v>
      </c>
      <c r="C33" s="1363">
        <f>'Sch C-2i'!$C$16</f>
        <v>0</v>
      </c>
      <c r="D33" s="1363">
        <f>'Sch C-2i'!$D$16</f>
        <v>0</v>
      </c>
      <c r="E33" s="1363">
        <f>'Sch C-2i'!$E$16</f>
        <v>0</v>
      </c>
      <c r="F33" s="1363">
        <f>'Sch C-2i'!$F$16</f>
        <v>0</v>
      </c>
      <c r="G33" s="1340">
        <f>'Sch C-2i'!$G$16</f>
        <v>0</v>
      </c>
    </row>
    <row r="34" spans="1:7" ht="15.75" thickBot="1" x14ac:dyDescent="0.25">
      <c r="A34" s="1341" t="s">
        <v>504</v>
      </c>
      <c r="B34" s="1364">
        <f>B32-B33</f>
        <v>0</v>
      </c>
      <c r="C34" s="1364">
        <f t="shared" ref="C34:G34" si="3">C32-C33</f>
        <v>0</v>
      </c>
      <c r="D34" s="1364">
        <f t="shared" si="3"/>
        <v>0</v>
      </c>
      <c r="E34" s="1364">
        <f t="shared" si="3"/>
        <v>0</v>
      </c>
      <c r="F34" s="1364">
        <f t="shared" si="3"/>
        <v>0</v>
      </c>
      <c r="G34" s="1342">
        <f t="shared" si="3"/>
        <v>0</v>
      </c>
    </row>
    <row r="35" spans="1:7" ht="15.75" thickBot="1" x14ac:dyDescent="0.25"/>
    <row r="36" spans="1:7" x14ac:dyDescent="0.2">
      <c r="A36" s="1513" t="s">
        <v>1996</v>
      </c>
      <c r="B36" s="1356"/>
      <c r="C36" s="1357"/>
      <c r="D36" s="1357"/>
      <c r="E36" s="1357"/>
      <c r="F36" s="1357"/>
      <c r="G36" s="1337"/>
    </row>
    <row r="37" spans="1:7" x14ac:dyDescent="0.2">
      <c r="A37" s="1358"/>
      <c r="B37" s="31" t="s">
        <v>506</v>
      </c>
      <c r="C37" s="32" t="s">
        <v>507</v>
      </c>
      <c r="D37" s="32" t="s">
        <v>508</v>
      </c>
      <c r="E37" s="32" t="s">
        <v>509</v>
      </c>
      <c r="F37" s="32" t="s">
        <v>510</v>
      </c>
      <c r="G37" s="1359" t="s">
        <v>511</v>
      </c>
    </row>
    <row r="38" spans="1:7" x14ac:dyDescent="0.2">
      <c r="A38" s="1338" t="s">
        <v>512</v>
      </c>
      <c r="B38" s="1360">
        <f>'Sch C-1'!$E$50+'Sch C-1'!$E$51+'Sch C-1'!$E$52+'Sch C-1'!$E$53</f>
        <v>0</v>
      </c>
      <c r="C38" s="1360" t="e">
        <f>'Sch C-1'!$H$50+'Sch C-1'!$H$51+'Sch C-1'!$H$52+'Sch C-1'!$H$53</f>
        <v>#N/A</v>
      </c>
      <c r="D38" s="1360" t="e">
        <f>'Sch C-1'!$I$50+'Sch C-1'!$I$51+'Sch C-1'!$I$52+'Sch C-1'!$I$53</f>
        <v>#N/A</v>
      </c>
      <c r="E38" s="1360" t="e">
        <f>'Sch C-1'!$J$50+'Sch C-1'!$J$51+'Sch C-1'!$J$52+'Sch C-1'!$J$53</f>
        <v>#N/A</v>
      </c>
      <c r="F38" s="1360" t="e">
        <f>'Sch C-1'!$K$50+'Sch C-1'!$K$51+'Sch C-1'!$K$52+'Sch C-1'!$K$53</f>
        <v>#N/A</v>
      </c>
      <c r="G38" s="1383" t="e">
        <f>'Sch C-1'!$L$50+'Sch C-1'!$L$51+'Sch C-1'!$L$52+'Sch C-1'!$L$53</f>
        <v>#N/A</v>
      </c>
    </row>
    <row r="39" spans="1:7" x14ac:dyDescent="0.2">
      <c r="A39" s="1514" t="s">
        <v>1853</v>
      </c>
      <c r="B39" s="1363">
        <f>'Sch C-2l'!$B$16</f>
        <v>0</v>
      </c>
      <c r="C39" s="1363">
        <f>'Sch C-2l'!$C$16</f>
        <v>0</v>
      </c>
      <c r="D39" s="1363">
        <f>'Sch C-2l'!$D$16</f>
        <v>0</v>
      </c>
      <c r="E39" s="1363">
        <f>'Sch C-2l'!$E$16</f>
        <v>0</v>
      </c>
      <c r="F39" s="1363">
        <f>'Sch C-2l'!$F$16</f>
        <v>0</v>
      </c>
      <c r="G39" s="1340">
        <f>'Sch C-2l'!$G$16</f>
        <v>0</v>
      </c>
    </row>
    <row r="40" spans="1:7" ht="15.75" thickBot="1" x14ac:dyDescent="0.25">
      <c r="A40" s="1341" t="s">
        <v>504</v>
      </c>
      <c r="B40" s="1364">
        <f>B38-B39</f>
        <v>0</v>
      </c>
      <c r="C40" s="1364" t="e">
        <f t="shared" ref="C40:G40" si="4">C38-C39</f>
        <v>#N/A</v>
      </c>
      <c r="D40" s="1364" t="e">
        <f t="shared" si="4"/>
        <v>#N/A</v>
      </c>
      <c r="E40" s="1364" t="e">
        <f t="shared" si="4"/>
        <v>#N/A</v>
      </c>
      <c r="F40" s="1364" t="e">
        <f t="shared" si="4"/>
        <v>#N/A</v>
      </c>
      <c r="G40" s="1342" t="e">
        <f t="shared" si="4"/>
        <v>#N/A</v>
      </c>
    </row>
    <row r="41" spans="1:7" ht="15.75" thickBot="1" x14ac:dyDescent="0.25"/>
    <row r="42" spans="1:7" x14ac:dyDescent="0.2">
      <c r="A42" s="1513" t="s">
        <v>1997</v>
      </c>
      <c r="B42" s="1356"/>
      <c r="C42" s="1357"/>
      <c r="D42" s="1357"/>
      <c r="E42" s="1357"/>
      <c r="F42" s="1357"/>
      <c r="G42" s="1337"/>
    </row>
    <row r="43" spans="1:7" x14ac:dyDescent="0.2">
      <c r="A43" s="1358"/>
      <c r="B43" s="31" t="s">
        <v>506</v>
      </c>
      <c r="C43" s="32" t="s">
        <v>507</v>
      </c>
      <c r="D43" s="32" t="s">
        <v>508</v>
      </c>
      <c r="E43" s="32" t="s">
        <v>509</v>
      </c>
      <c r="F43" s="32" t="s">
        <v>510</v>
      </c>
      <c r="G43" s="1359" t="s">
        <v>511</v>
      </c>
    </row>
    <row r="44" spans="1:7" x14ac:dyDescent="0.2">
      <c r="A44" s="1338" t="s">
        <v>512</v>
      </c>
      <c r="B44" s="1360">
        <f>'Sch C-1'!$E$55+'Sch C-1'!$E$56+'Sch C-1'!$E$57</f>
        <v>0</v>
      </c>
      <c r="C44" s="1360" t="e">
        <f>'Sch C-1'!$H$55+'Sch C-1'!$H$56+'Sch C-1'!$H$57</f>
        <v>#N/A</v>
      </c>
      <c r="D44" s="1360" t="e">
        <f>'Sch C-1'!$I$55+'Sch C-1'!$I$56+'Sch C-1'!$I$57</f>
        <v>#N/A</v>
      </c>
      <c r="E44" s="1360" t="e">
        <f>'Sch C-1'!$J$55+'Sch C-1'!$J$56+'Sch C-1'!$J$57</f>
        <v>#N/A</v>
      </c>
      <c r="F44" s="1360" t="e">
        <f>'Sch C-1'!$K$55+'Sch C-1'!$K$56+'Sch C-1'!$K$57</f>
        <v>#N/A</v>
      </c>
      <c r="G44" s="1383" t="e">
        <f>'Sch C-1'!$L$55+'Sch C-1'!$L$56+'Sch C-1'!$L$57</f>
        <v>#N/A</v>
      </c>
    </row>
    <row r="45" spans="1:7" x14ac:dyDescent="0.2">
      <c r="A45" s="1514" t="s">
        <v>1854</v>
      </c>
      <c r="B45" s="1363">
        <f>'Sch C-2m'!$B$16</f>
        <v>0</v>
      </c>
      <c r="C45" s="1363">
        <f>'Sch C-2m'!$C$16</f>
        <v>0</v>
      </c>
      <c r="D45" s="1363">
        <f>'Sch C-2m'!$D$16</f>
        <v>0</v>
      </c>
      <c r="E45" s="1363">
        <f>'Sch C-2m'!$E$16</f>
        <v>0</v>
      </c>
      <c r="F45" s="1363">
        <f>'Sch C-2m'!$F$16</f>
        <v>0</v>
      </c>
      <c r="G45" s="1340">
        <f>'Sch C-2m'!$G$16</f>
        <v>0</v>
      </c>
    </row>
    <row r="46" spans="1:7" ht="15.75" thickBot="1" x14ac:dyDescent="0.25">
      <c r="A46" s="1341" t="s">
        <v>504</v>
      </c>
      <c r="B46" s="1364">
        <f>B44-B45</f>
        <v>0</v>
      </c>
      <c r="C46" s="1364" t="e">
        <f t="shared" ref="C46:G46" si="5">C44-C45</f>
        <v>#N/A</v>
      </c>
      <c r="D46" s="1364" t="e">
        <f t="shared" si="5"/>
        <v>#N/A</v>
      </c>
      <c r="E46" s="1364" t="e">
        <f t="shared" si="5"/>
        <v>#N/A</v>
      </c>
      <c r="F46" s="1364" t="e">
        <f t="shared" si="5"/>
        <v>#N/A</v>
      </c>
      <c r="G46" s="1342" t="e">
        <f t="shared" si="5"/>
        <v>#N/A</v>
      </c>
    </row>
    <row r="47" spans="1:7" ht="15.75" thickBot="1" x14ac:dyDescent="0.25"/>
    <row r="48" spans="1:7" x14ac:dyDescent="0.2">
      <c r="A48" s="1513" t="s">
        <v>1999</v>
      </c>
      <c r="B48" s="1356"/>
      <c r="C48" s="1357"/>
      <c r="D48" s="1357"/>
      <c r="E48" s="1357"/>
      <c r="F48" s="1357"/>
      <c r="G48" s="1337"/>
    </row>
    <row r="49" spans="1:7" x14ac:dyDescent="0.2">
      <c r="A49" s="1358"/>
      <c r="B49" s="31" t="s">
        <v>506</v>
      </c>
      <c r="C49" s="32" t="s">
        <v>507</v>
      </c>
      <c r="D49" s="32" t="s">
        <v>508</v>
      </c>
      <c r="E49" s="32" t="s">
        <v>509</v>
      </c>
      <c r="F49" s="32" t="s">
        <v>510</v>
      </c>
      <c r="G49" s="1359" t="s">
        <v>511</v>
      </c>
    </row>
    <row r="50" spans="1:7" x14ac:dyDescent="0.2">
      <c r="A50" s="1338" t="s">
        <v>512</v>
      </c>
      <c r="B50" s="1360">
        <f>'Sch C-1'!$E$24+'Sch C-1'!$E$59+'Sch C-1'!$E$60+'Sch C-1'!$E$61</f>
        <v>0</v>
      </c>
      <c r="C50" s="1360" t="e">
        <f>'Sch C-1'!$H$24+'Sch C-1'!$H$59+'Sch C-1'!$H$60+'Sch C-1'!$H$61</f>
        <v>#N/A</v>
      </c>
      <c r="D50" s="1360" t="e">
        <f>'Sch C-1'!$I$24+'Sch C-1'!$I$59+'Sch C-1'!$I$60+'Sch C-1'!$I$61</f>
        <v>#N/A</v>
      </c>
      <c r="E50" s="1360" t="e">
        <f>'Sch C-1'!$J$24+'Sch C-1'!$J$59+'Sch C-1'!$J$60+'Sch C-1'!$J$61</f>
        <v>#N/A</v>
      </c>
      <c r="F50" s="1360" t="e">
        <f>'Sch C-1'!$K$24+'Sch C-1'!$K$59+'Sch C-1'!$K$60+'Sch C-1'!$K$61</f>
        <v>#N/A</v>
      </c>
      <c r="G50" s="1383" t="e">
        <f>'Sch C-1'!$L$24+'Sch C-1'!$L$59+'Sch C-1'!$L$60+'Sch C-1'!$L$61</f>
        <v>#N/A</v>
      </c>
    </row>
    <row r="51" spans="1:7" x14ac:dyDescent="0.2">
      <c r="A51" s="1514" t="s">
        <v>1998</v>
      </c>
      <c r="B51" s="1363">
        <f>'Sch C-2n'!$B$16</f>
        <v>0</v>
      </c>
      <c r="C51" s="1363">
        <f>'Sch C-2n'!$C$16</f>
        <v>0</v>
      </c>
      <c r="D51" s="1363">
        <f>'Sch C-2n'!$D$16</f>
        <v>0</v>
      </c>
      <c r="E51" s="1363">
        <f>'Sch C-2n'!$E$16</f>
        <v>0</v>
      </c>
      <c r="F51" s="1363">
        <f>'Sch C-2n'!$F$16</f>
        <v>0</v>
      </c>
      <c r="G51" s="1340">
        <f>'Sch C-2n'!$G$16</f>
        <v>0</v>
      </c>
    </row>
    <row r="52" spans="1:7" ht="15.75" thickBot="1" x14ac:dyDescent="0.25">
      <c r="A52" s="1341" t="s">
        <v>504</v>
      </c>
      <c r="B52" s="1364">
        <f>B50-B51</f>
        <v>0</v>
      </c>
      <c r="C52" s="1364" t="e">
        <f t="shared" ref="C52:G52" si="6">C50-C51</f>
        <v>#N/A</v>
      </c>
      <c r="D52" s="1364" t="e">
        <f t="shared" si="6"/>
        <v>#N/A</v>
      </c>
      <c r="E52" s="1364" t="e">
        <f t="shared" si="6"/>
        <v>#N/A</v>
      </c>
      <c r="F52" s="1364" t="e">
        <f t="shared" si="6"/>
        <v>#N/A</v>
      </c>
      <c r="G52" s="1342" t="e">
        <f t="shared" si="6"/>
        <v>#N/A</v>
      </c>
    </row>
    <row r="53" spans="1:7" ht="15.75" thickBot="1" x14ac:dyDescent="0.25"/>
    <row r="54" spans="1:7" x14ac:dyDescent="0.2">
      <c r="A54" s="1381" t="s">
        <v>1840</v>
      </c>
      <c r="B54" s="1337"/>
      <c r="C54" s="30"/>
      <c r="D54" s="30"/>
      <c r="E54" s="30"/>
    </row>
    <row r="55" spans="1:7" x14ac:dyDescent="0.2">
      <c r="A55" s="1382" t="s">
        <v>1841</v>
      </c>
      <c r="B55" s="1383">
        <f>'Sch W'!$D$16</f>
        <v>0</v>
      </c>
    </row>
    <row r="56" spans="1:7" x14ac:dyDescent="0.2">
      <c r="A56" s="1384" t="s">
        <v>1842</v>
      </c>
      <c r="B56" s="1339">
        <f>'Sch W'!$E$19</f>
        <v>0</v>
      </c>
    </row>
    <row r="57" spans="1:7" x14ac:dyDescent="0.2">
      <c r="A57" s="1384" t="s">
        <v>1843</v>
      </c>
      <c r="B57" s="1339">
        <f>'Sch W'!$O$18</f>
        <v>0</v>
      </c>
    </row>
    <row r="58" spans="1:7" ht="15.75" thickBot="1" x14ac:dyDescent="0.25">
      <c r="A58" s="1385" t="s">
        <v>1844</v>
      </c>
      <c r="B58" s="1386">
        <f>'Sch W'!$Q$18</f>
        <v>0</v>
      </c>
    </row>
  </sheetData>
  <sheetProtection algorithmName="SHA-512" hashValue="sRE3cCO4dcGj0MVH+osnIFgOozjnyZfAQRJcZI8eHAxb/8U2cBMx04p6plBRXmSLEQPtOwI9l3NfHQiw50onUg==" saltValue="By8PnbmCgioS+EJwesXTdw==" spinCount="100000" sheet="1" objects="1" scenarios="1"/>
  <printOptions horizontalCentered="1"/>
  <pageMargins left="0.5" right="0.5" top="0.5" bottom="0.5" header="0.3" footer="0.3"/>
  <pageSetup scale="67"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7CF04-0CC6-4B25-8B1A-F508C8EF9111}">
  <sheetPr>
    <pageSetUpPr fitToPage="1"/>
  </sheetPr>
  <dimension ref="A1:I28"/>
  <sheetViews>
    <sheetView zoomScaleNormal="100" workbookViewId="0"/>
  </sheetViews>
  <sheetFormatPr defaultColWidth="11" defaultRowHeight="15" x14ac:dyDescent="0.2"/>
  <cols>
    <col min="1" max="1" width="2.625" style="24" customWidth="1"/>
    <col min="2" max="2" width="3.375" style="24" customWidth="1"/>
    <col min="3" max="3" width="17.875" style="24" customWidth="1"/>
    <col min="4" max="4" width="21" style="24" customWidth="1"/>
    <col min="5" max="5" width="12.125" style="24" customWidth="1"/>
    <col min="6" max="9" width="13.625" style="24" customWidth="1"/>
    <col min="10" max="16384" width="11" style="24"/>
  </cols>
  <sheetData>
    <row r="1" spans="1:9" ht="15" customHeight="1" x14ac:dyDescent="0.25">
      <c r="A1" s="51" t="s">
        <v>1188</v>
      </c>
      <c r="B1" s="132"/>
      <c r="C1" s="132"/>
    </row>
    <row r="2" spans="1:9" ht="13.35" customHeight="1" x14ac:dyDescent="0.25">
      <c r="A2" s="51" t="s">
        <v>1189</v>
      </c>
      <c r="B2" s="132"/>
      <c r="C2" s="132"/>
    </row>
    <row r="3" spans="1:9" s="54" customFormat="1" ht="13.35" customHeight="1" x14ac:dyDescent="0.2">
      <c r="A3" s="5" t="s">
        <v>2</v>
      </c>
      <c r="F3" s="41" t="s">
        <v>3</v>
      </c>
      <c r="G3" s="42"/>
      <c r="H3" s="42"/>
      <c r="I3" s="43"/>
    </row>
    <row r="4" spans="1:9" s="54" customFormat="1" ht="13.35" customHeight="1" x14ac:dyDescent="0.2">
      <c r="A4" s="5" t="s">
        <v>1893</v>
      </c>
      <c r="B4" s="218"/>
      <c r="C4" s="218"/>
      <c r="F4" s="472">
        <f>+'Sch A'!$A$6</f>
        <v>0</v>
      </c>
      <c r="G4" s="450"/>
      <c r="H4" s="450"/>
      <c r="I4" s="473"/>
    </row>
    <row r="5" spans="1:9" s="54" customFormat="1" ht="13.35" customHeight="1" x14ac:dyDescent="0.2">
      <c r="A5" s="24"/>
      <c r="B5" s="218"/>
      <c r="C5" s="218"/>
      <c r="F5" s="270" t="s">
        <v>4</v>
      </c>
      <c r="I5" s="475"/>
    </row>
    <row r="6" spans="1:9" ht="13.35" customHeight="1" x14ac:dyDescent="0.2">
      <c r="B6" s="132"/>
      <c r="C6" s="132"/>
      <c r="F6" s="15" t="s">
        <v>5</v>
      </c>
      <c r="G6" s="476">
        <f>+'Sch A'!$F$12</f>
        <v>0</v>
      </c>
      <c r="H6" s="241" t="s">
        <v>6</v>
      </c>
      <c r="I6" s="477">
        <f>+'Sch A'!$H$12</f>
        <v>0</v>
      </c>
    </row>
    <row r="7" spans="1:9" ht="13.35" customHeight="1" x14ac:dyDescent="0.2">
      <c r="B7" s="607"/>
      <c r="C7" s="27"/>
      <c r="D7" s="54"/>
      <c r="E7" s="54"/>
      <c r="F7" s="478"/>
    </row>
    <row r="8" spans="1:9" ht="36" customHeight="1" x14ac:dyDescent="0.2">
      <c r="A8" s="608" t="s">
        <v>1190</v>
      </c>
      <c r="B8" s="609"/>
      <c r="C8" s="609"/>
      <c r="D8" s="609"/>
      <c r="E8" s="610"/>
      <c r="F8" s="611"/>
      <c r="G8" s="611"/>
      <c r="H8" s="611"/>
      <c r="I8" s="611"/>
    </row>
    <row r="9" spans="1:9" ht="36" customHeight="1" x14ac:dyDescent="0.2">
      <c r="A9" s="608" t="s">
        <v>1191</v>
      </c>
      <c r="B9" s="609"/>
      <c r="C9" s="609"/>
      <c r="D9" s="609"/>
      <c r="E9" s="612"/>
      <c r="F9" s="611"/>
      <c r="G9" s="611"/>
      <c r="H9" s="611"/>
      <c r="I9" s="611"/>
    </row>
    <row r="10" spans="1:9" ht="18" customHeight="1" x14ac:dyDescent="0.2">
      <c r="A10" s="1664" t="s">
        <v>1192</v>
      </c>
      <c r="B10" s="1662"/>
      <c r="C10" s="1662"/>
      <c r="D10" s="1662"/>
      <c r="E10" s="612"/>
      <c r="F10" s="613"/>
      <c r="G10" s="613"/>
      <c r="H10" s="613"/>
      <c r="I10" s="613"/>
    </row>
    <row r="11" spans="1:9" ht="18" customHeight="1" x14ac:dyDescent="0.2">
      <c r="A11" s="1662" t="s">
        <v>1193</v>
      </c>
      <c r="B11" s="1662"/>
      <c r="C11" s="1662"/>
      <c r="D11" s="1662"/>
      <c r="E11" s="612"/>
      <c r="F11" s="614"/>
      <c r="G11" s="614"/>
      <c r="H11" s="614"/>
      <c r="I11" s="614"/>
    </row>
    <row r="12" spans="1:9" ht="18" customHeight="1" x14ac:dyDescent="0.2">
      <c r="A12" s="1662" t="s">
        <v>1194</v>
      </c>
      <c r="B12" s="1662"/>
      <c r="C12" s="1662"/>
      <c r="D12" s="1662"/>
      <c r="E12" s="612"/>
      <c r="F12" s="614"/>
      <c r="G12" s="614"/>
      <c r="H12" s="614"/>
      <c r="I12" s="614"/>
    </row>
    <row r="13" spans="1:9" ht="18" customHeight="1" x14ac:dyDescent="0.2">
      <c r="A13" s="615" t="s">
        <v>840</v>
      </c>
      <c r="B13" s="616" t="s">
        <v>1195</v>
      </c>
      <c r="C13" s="609" t="s">
        <v>1196</v>
      </c>
      <c r="D13" s="617"/>
      <c r="E13" s="618"/>
      <c r="F13" s="619"/>
      <c r="G13" s="619"/>
      <c r="H13" s="619"/>
      <c r="I13" s="619"/>
    </row>
    <row r="14" spans="1:9" ht="30" customHeight="1" x14ac:dyDescent="0.2">
      <c r="A14" s="620"/>
      <c r="B14" s="616" t="s">
        <v>1197</v>
      </c>
      <c r="C14" s="1662" t="s">
        <v>1198</v>
      </c>
      <c r="D14" s="1662"/>
      <c r="E14" s="1663"/>
      <c r="F14" s="621"/>
      <c r="G14" s="621"/>
      <c r="H14" s="621"/>
      <c r="I14" s="621"/>
    </row>
    <row r="15" spans="1:9" ht="18" customHeight="1" x14ac:dyDescent="0.2">
      <c r="A15" s="620"/>
      <c r="B15" s="616" t="s">
        <v>1199</v>
      </c>
      <c r="C15" s="609" t="s">
        <v>1200</v>
      </c>
      <c r="D15" s="622"/>
      <c r="E15" s="623"/>
      <c r="F15" s="232"/>
      <c r="G15" s="232"/>
      <c r="H15" s="232"/>
      <c r="I15" s="232"/>
    </row>
    <row r="16" spans="1:9" ht="18" customHeight="1" x14ac:dyDescent="0.2">
      <c r="A16" s="620"/>
      <c r="B16" s="616" t="s">
        <v>1201</v>
      </c>
      <c r="C16" s="609" t="s">
        <v>1202</v>
      </c>
      <c r="D16" s="622"/>
      <c r="E16" s="623"/>
      <c r="F16" s="232"/>
      <c r="G16" s="232"/>
      <c r="H16" s="232"/>
      <c r="I16" s="232"/>
    </row>
    <row r="17" spans="1:9" ht="18" customHeight="1" x14ac:dyDescent="0.2">
      <c r="A17" s="620"/>
      <c r="B17" s="616" t="s">
        <v>1203</v>
      </c>
      <c r="C17" s="1662" t="s">
        <v>1204</v>
      </c>
      <c r="D17" s="1662"/>
      <c r="E17" s="1663"/>
      <c r="F17" s="232"/>
      <c r="G17" s="232"/>
      <c r="H17" s="232"/>
      <c r="I17" s="232"/>
    </row>
    <row r="18" spans="1:9" ht="30.95" customHeight="1" x14ac:dyDescent="0.2">
      <c r="A18" s="620"/>
      <c r="B18" s="616" t="s">
        <v>1205</v>
      </c>
      <c r="C18" s="1662" t="s">
        <v>1206</v>
      </c>
      <c r="D18" s="1662"/>
      <c r="E18" s="1663"/>
      <c r="F18" s="232"/>
      <c r="G18" s="232"/>
      <c r="H18" s="232"/>
      <c r="I18" s="232"/>
    </row>
    <row r="19" spans="1:9" ht="18" customHeight="1" x14ac:dyDescent="0.2">
      <c r="A19" s="620"/>
      <c r="B19" s="616" t="s">
        <v>1207</v>
      </c>
      <c r="C19" s="609" t="s">
        <v>1208</v>
      </c>
      <c r="D19" s="622"/>
      <c r="E19" s="623"/>
      <c r="F19" s="232"/>
      <c r="G19" s="232"/>
      <c r="H19" s="232"/>
      <c r="I19" s="232"/>
    </row>
    <row r="20" spans="1:9" ht="18" customHeight="1" x14ac:dyDescent="0.2">
      <c r="A20" s="620"/>
      <c r="B20" s="616" t="s">
        <v>1209</v>
      </c>
      <c r="C20" s="609" t="s">
        <v>1210</v>
      </c>
      <c r="D20" s="624"/>
      <c r="E20" s="625"/>
      <c r="F20" s="232"/>
      <c r="G20" s="232"/>
      <c r="H20" s="232"/>
      <c r="I20" s="232"/>
    </row>
    <row r="21" spans="1:9" ht="18" customHeight="1" x14ac:dyDescent="0.2">
      <c r="A21" s="620"/>
      <c r="B21" s="616" t="s">
        <v>1211</v>
      </c>
      <c r="C21" s="609" t="s">
        <v>1212</v>
      </c>
      <c r="D21" s="1665"/>
      <c r="E21" s="1666"/>
      <c r="F21" s="355"/>
      <c r="G21" s="355"/>
      <c r="H21" s="355"/>
      <c r="I21" s="355"/>
    </row>
    <row r="22" spans="1:9" ht="18" customHeight="1" x14ac:dyDescent="0.2">
      <c r="A22" s="615" t="s">
        <v>841</v>
      </c>
      <c r="B22" s="609" t="s">
        <v>1213</v>
      </c>
      <c r="C22" s="622"/>
      <c r="D22" s="617"/>
      <c r="E22" s="626"/>
      <c r="F22" s="233">
        <f>SUM(F13:F21)</f>
        <v>0</v>
      </c>
      <c r="G22" s="233">
        <f>SUM(G13:G21)</f>
        <v>0</v>
      </c>
      <c r="H22" s="233">
        <f>SUM(H13:H21)</f>
        <v>0</v>
      </c>
      <c r="I22" s="233">
        <f>SUM(I13:I21)</f>
        <v>0</v>
      </c>
    </row>
    <row r="23" spans="1:9" ht="30.95" customHeight="1" x14ac:dyDescent="0.2">
      <c r="A23" s="615" t="s">
        <v>844</v>
      </c>
      <c r="B23" s="1662" t="s">
        <v>1214</v>
      </c>
      <c r="C23" s="1662"/>
      <c r="D23" s="1662"/>
      <c r="E23" s="1663"/>
      <c r="F23" s="627"/>
      <c r="G23" s="627"/>
      <c r="H23" s="627"/>
      <c r="I23" s="627"/>
    </row>
    <row r="24" spans="1:9" ht="18" customHeight="1" x14ac:dyDescent="0.2">
      <c r="A24" s="620"/>
      <c r="B24" s="616" t="s">
        <v>1195</v>
      </c>
      <c r="C24" s="609" t="s">
        <v>1215</v>
      </c>
      <c r="D24" s="622"/>
      <c r="E24" s="628"/>
      <c r="F24" s="232"/>
      <c r="G24" s="232"/>
      <c r="H24" s="232"/>
      <c r="I24" s="232"/>
    </row>
    <row r="25" spans="1:9" ht="18" customHeight="1" x14ac:dyDescent="0.2">
      <c r="A25" s="620"/>
      <c r="B25" s="616" t="s">
        <v>1197</v>
      </c>
      <c r="C25" s="609" t="s">
        <v>1212</v>
      </c>
      <c r="D25" s="1665"/>
      <c r="E25" s="1666"/>
      <c r="F25" s="232"/>
      <c r="G25" s="232"/>
      <c r="H25" s="232"/>
      <c r="I25" s="232"/>
    </row>
    <row r="26" spans="1:9" ht="30.95" customHeight="1" x14ac:dyDescent="0.2">
      <c r="A26" s="615" t="s">
        <v>845</v>
      </c>
      <c r="B26" s="1662" t="s">
        <v>1216</v>
      </c>
      <c r="C26" s="1662"/>
      <c r="D26" s="1662"/>
      <c r="E26" s="1663"/>
      <c r="F26" s="233">
        <f>SUM(F22:F25)</f>
        <v>0</v>
      </c>
      <c r="G26" s="233">
        <f>SUM(G22:G25)</f>
        <v>0</v>
      </c>
      <c r="H26" s="233">
        <f>SUM(H22:H25)</f>
        <v>0</v>
      </c>
      <c r="I26" s="233">
        <f>SUM(I22:I25)</f>
        <v>0</v>
      </c>
    </row>
    <row r="27" spans="1:9" s="106" customFormat="1" ht="12" x14ac:dyDescent="0.2">
      <c r="A27" s="239"/>
      <c r="F27" s="629"/>
    </row>
    <row r="28" spans="1:9" s="470" customFormat="1" ht="40.35" customHeight="1" x14ac:dyDescent="0.2">
      <c r="A28" s="1667" t="s">
        <v>1217</v>
      </c>
      <c r="B28" s="1667"/>
      <c r="C28" s="1667"/>
      <c r="D28" s="1667"/>
      <c r="E28" s="1667"/>
      <c r="F28" s="1667"/>
      <c r="G28" s="1667"/>
      <c r="H28" s="1667"/>
      <c r="I28" s="1667"/>
    </row>
  </sheetData>
  <sheetProtection algorithmName="SHA-512" hashValue="1u1tf98BKHrA1iIq7uSqNxkblHhKGhz04cJQNunp2LXNE/b6ZEZPtmz+Y1kctStq5sfQF7an3fCoGYzgFLIqeA==" saltValue="+wYtNKGL/tIdCLz49Rl+Og==" spinCount="100000" sheet="1" objects="1" scenarios="1"/>
  <mergeCells count="11">
    <mergeCell ref="D21:E21"/>
    <mergeCell ref="B23:E23"/>
    <mergeCell ref="D25:E25"/>
    <mergeCell ref="B26:E26"/>
    <mergeCell ref="A28:I28"/>
    <mergeCell ref="C18:E18"/>
    <mergeCell ref="A10:D10"/>
    <mergeCell ref="A11:D11"/>
    <mergeCell ref="A12:D12"/>
    <mergeCell ref="C14:E14"/>
    <mergeCell ref="C17:E17"/>
  </mergeCells>
  <printOptions horizontalCentered="1"/>
  <pageMargins left="0.5" right="0.5" top="1" bottom="0.75" header="0.5" footer="0.25"/>
  <pageSetup scale="8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E691-4D04-402D-8393-C1ED2A72BACF}">
  <sheetPr>
    <pageSetUpPr fitToPage="1"/>
  </sheetPr>
  <dimension ref="A1:M33"/>
  <sheetViews>
    <sheetView zoomScaleNormal="100" workbookViewId="0"/>
  </sheetViews>
  <sheetFormatPr defaultColWidth="11" defaultRowHeight="15" x14ac:dyDescent="0.2"/>
  <cols>
    <col min="1" max="1" width="2.875" style="261" customWidth="1"/>
    <col min="2" max="2" width="27.625" style="261" customWidth="1"/>
    <col min="3" max="8" width="12.5" style="261" customWidth="1"/>
    <col min="9" max="9" width="13.625" style="261" customWidth="1"/>
    <col min="10" max="10" width="12.125" style="261" customWidth="1"/>
    <col min="11" max="12" width="11" style="261"/>
    <col min="13" max="13" width="0" style="261" hidden="1" customWidth="1"/>
    <col min="14" max="16384" width="11" style="261"/>
  </cols>
  <sheetData>
    <row r="1" spans="1:13" ht="15" customHeight="1" x14ac:dyDescent="0.25">
      <c r="A1" s="259" t="s">
        <v>1218</v>
      </c>
      <c r="B1" s="260"/>
      <c r="C1" s="260"/>
      <c r="D1" s="260"/>
      <c r="E1" s="260"/>
      <c r="F1" s="260"/>
      <c r="M1" s="261" t="s">
        <v>632</v>
      </c>
    </row>
    <row r="2" spans="1:13" ht="13.35" customHeight="1" x14ac:dyDescent="0.2">
      <c r="A2" s="5" t="s">
        <v>2</v>
      </c>
      <c r="B2" s="260"/>
      <c r="C2" s="260"/>
      <c r="D2" s="260"/>
      <c r="E2" s="260"/>
      <c r="F2" s="260"/>
      <c r="M2" s="261" t="s">
        <v>633</v>
      </c>
    </row>
    <row r="3" spans="1:13" ht="13.35" customHeight="1" x14ac:dyDescent="0.2">
      <c r="A3" s="5" t="s">
        <v>1893</v>
      </c>
      <c r="B3" s="260"/>
      <c r="C3" s="263"/>
      <c r="D3" s="263"/>
      <c r="E3" s="263"/>
      <c r="F3" s="630" t="s">
        <v>3</v>
      </c>
      <c r="G3" s="631"/>
      <c r="H3" s="631"/>
      <c r="I3" s="632"/>
    </row>
    <row r="4" spans="1:13" s="263" customFormat="1" ht="13.35" customHeight="1" x14ac:dyDescent="0.2">
      <c r="B4" s="262"/>
      <c r="C4" s="633"/>
      <c r="D4" s="633"/>
      <c r="E4" s="633"/>
      <c r="F4" s="634">
        <f>+'Sch A'!$A$6</f>
        <v>0</v>
      </c>
      <c r="G4" s="635"/>
      <c r="H4" s="635"/>
      <c r="I4" s="636"/>
    </row>
    <row r="5" spans="1:13" ht="13.35" customHeight="1" x14ac:dyDescent="0.25">
      <c r="A5" s="263"/>
      <c r="C5" s="637"/>
      <c r="D5" s="637"/>
      <c r="E5" s="637"/>
      <c r="F5" s="638" t="s">
        <v>4</v>
      </c>
      <c r="G5" s="263"/>
      <c r="H5" s="263"/>
      <c r="I5" s="639"/>
    </row>
    <row r="6" spans="1:13" ht="13.35" customHeight="1" x14ac:dyDescent="0.2">
      <c r="F6" s="640" t="s">
        <v>5</v>
      </c>
      <c r="G6" s="641">
        <f>+'Sch A'!$F$12</f>
        <v>0</v>
      </c>
      <c r="H6" s="642" t="s">
        <v>6</v>
      </c>
      <c r="I6" s="643">
        <f>+'Sch A'!$H$12</f>
        <v>0</v>
      </c>
    </row>
    <row r="7" spans="1:13" ht="13.35" customHeight="1" x14ac:dyDescent="0.25">
      <c r="H7" s="644"/>
      <c r="J7" s="644"/>
    </row>
    <row r="8" spans="1:13" s="648" customFormat="1" ht="15.6" customHeight="1" x14ac:dyDescent="0.25">
      <c r="A8" s="645" t="s">
        <v>1219</v>
      </c>
      <c r="B8" s="646"/>
      <c r="C8" s="646"/>
      <c r="D8" s="646"/>
      <c r="E8" s="646"/>
      <c r="F8" s="646"/>
      <c r="G8" s="646"/>
      <c r="H8" s="646"/>
      <c r="I8" s="647"/>
      <c r="J8" s="644"/>
    </row>
    <row r="9" spans="1:13" ht="30" customHeight="1" x14ac:dyDescent="0.2">
      <c r="A9" s="649" t="s">
        <v>840</v>
      </c>
      <c r="B9" s="650" t="s">
        <v>1220</v>
      </c>
      <c r="C9" s="650"/>
      <c r="D9" s="1673"/>
      <c r="E9" s="1674"/>
      <c r="F9" s="1674"/>
      <c r="G9" s="1674"/>
      <c r="H9" s="1674"/>
      <c r="I9" s="1675"/>
    </row>
    <row r="10" spans="1:13" ht="30" customHeight="1" x14ac:dyDescent="0.2">
      <c r="A10" s="649" t="s">
        <v>841</v>
      </c>
      <c r="B10" s="1668" t="s">
        <v>1221</v>
      </c>
      <c r="C10" s="1668"/>
      <c r="D10" s="1668"/>
      <c r="E10" s="1668"/>
      <c r="F10" s="1668"/>
      <c r="G10" s="1668"/>
      <c r="H10" s="1676"/>
      <c r="I10" s="651"/>
    </row>
    <row r="11" spans="1:13" ht="30" customHeight="1" x14ac:dyDescent="0.2">
      <c r="A11" s="649" t="s">
        <v>844</v>
      </c>
      <c r="B11" s="1668" t="s">
        <v>1222</v>
      </c>
      <c r="C11" s="1668"/>
      <c r="D11" s="1668"/>
      <c r="E11" s="1668"/>
      <c r="F11" s="1668"/>
      <c r="G11" s="1668"/>
      <c r="H11" s="1676"/>
      <c r="I11" s="652"/>
    </row>
    <row r="12" spans="1:13" ht="15" customHeight="1" x14ac:dyDescent="0.2">
      <c r="A12" s="649" t="s">
        <v>845</v>
      </c>
      <c r="B12" s="1668" t="s">
        <v>1223</v>
      </c>
      <c r="C12" s="1668"/>
      <c r="D12" s="1668"/>
      <c r="E12" s="1668"/>
      <c r="F12" s="1668"/>
      <c r="G12" s="1668"/>
      <c r="H12" s="1676"/>
      <c r="I12" s="1526">
        <f>IFERROR(ROUND(I10/I11,4),0)</f>
        <v>0</v>
      </c>
    </row>
    <row r="13" spans="1:13" ht="30" customHeight="1" x14ac:dyDescent="0.2">
      <c r="A13" s="649" t="s">
        <v>848</v>
      </c>
      <c r="B13" s="1668" t="s">
        <v>2016</v>
      </c>
      <c r="C13" s="1668"/>
      <c r="D13" s="1668"/>
      <c r="E13" s="1668"/>
      <c r="F13" s="1668"/>
      <c r="G13" s="1668"/>
      <c r="H13" s="1668"/>
      <c r="I13" s="1669"/>
    </row>
    <row r="14" spans="1:13" ht="30" customHeight="1" x14ac:dyDescent="0.2">
      <c r="A14" s="649" t="s">
        <v>850</v>
      </c>
      <c r="B14" s="1668" t="s">
        <v>1224</v>
      </c>
      <c r="C14" s="1668"/>
      <c r="D14" s="1668"/>
      <c r="E14" s="1668"/>
      <c r="F14" s="1668"/>
      <c r="G14" s="1668"/>
      <c r="H14" s="1668"/>
      <c r="I14" s="1669"/>
    </row>
    <row r="15" spans="1:13" x14ac:dyDescent="0.2">
      <c r="A15" s="653"/>
      <c r="B15" s="654"/>
      <c r="C15" s="654"/>
      <c r="D15" s="654"/>
      <c r="E15" s="654"/>
      <c r="F15" s="654"/>
      <c r="G15" s="654"/>
      <c r="H15" s="654"/>
      <c r="I15" s="655"/>
      <c r="J15" s="263"/>
    </row>
    <row r="16" spans="1:13" s="263" customFormat="1" ht="12.75" x14ac:dyDescent="0.2">
      <c r="A16" s="656"/>
      <c r="B16" s="1670" t="s">
        <v>1225</v>
      </c>
      <c r="C16" s="1671"/>
      <c r="D16" s="1671"/>
      <c r="E16" s="1671"/>
      <c r="F16" s="1671"/>
      <c r="G16" s="1671"/>
      <c r="H16" s="1672"/>
    </row>
    <row r="17" spans="1:8" s="263" customFormat="1" ht="38.25" customHeight="1" x14ac:dyDescent="0.2">
      <c r="A17" s="656"/>
      <c r="B17" s="657"/>
      <c r="C17" s="658" t="s">
        <v>507</v>
      </c>
      <c r="D17" s="658" t="s">
        <v>508</v>
      </c>
      <c r="E17" s="658" t="s">
        <v>509</v>
      </c>
      <c r="F17" s="658" t="s">
        <v>510</v>
      </c>
      <c r="G17" s="658" t="s">
        <v>511</v>
      </c>
      <c r="H17" s="658" t="s">
        <v>506</v>
      </c>
    </row>
    <row r="18" spans="1:8" ht="25.5" customHeight="1" x14ac:dyDescent="0.2">
      <c r="A18" s="659" t="s">
        <v>852</v>
      </c>
      <c r="B18" s="660" t="s">
        <v>1226</v>
      </c>
      <c r="C18" s="661"/>
      <c r="D18" s="661"/>
      <c r="E18" s="661"/>
      <c r="F18" s="661"/>
      <c r="G18" s="661"/>
      <c r="H18" s="468">
        <f>SUM(C18:G18)</f>
        <v>0</v>
      </c>
    </row>
    <row r="19" spans="1:8" ht="25.5" customHeight="1" x14ac:dyDescent="0.2">
      <c r="A19" s="659" t="s">
        <v>854</v>
      </c>
      <c r="B19" s="660" t="s">
        <v>1227</v>
      </c>
      <c r="C19" s="1527">
        <f>IFERROR(ROUND(C18/$H$18,8),0)</f>
        <v>0</v>
      </c>
      <c r="D19" s="1527">
        <f t="shared" ref="D19:G19" si="0">IFERROR(ROUND(D18/$H$18,8),0)</f>
        <v>0</v>
      </c>
      <c r="E19" s="1527">
        <f t="shared" si="0"/>
        <v>0</v>
      </c>
      <c r="F19" s="1527">
        <f t="shared" si="0"/>
        <v>0</v>
      </c>
      <c r="G19" s="1527">
        <f t="shared" si="0"/>
        <v>0</v>
      </c>
      <c r="H19" s="1527">
        <f>SUM(C19:G19)</f>
        <v>0</v>
      </c>
    </row>
    <row r="20" spans="1:8" ht="25.5" customHeight="1" x14ac:dyDescent="0.2">
      <c r="A20" s="659" t="s">
        <v>857</v>
      </c>
      <c r="B20" s="660" t="s">
        <v>1228</v>
      </c>
      <c r="C20" s="662"/>
      <c r="D20" s="663">
        <v>0.02</v>
      </c>
      <c r="E20" s="663">
        <v>0.02</v>
      </c>
      <c r="F20" s="663">
        <v>0.02</v>
      </c>
      <c r="G20" s="663">
        <v>0.02</v>
      </c>
      <c r="H20" s="662"/>
    </row>
    <row r="21" spans="1:8" ht="25.5" customHeight="1" x14ac:dyDescent="0.2">
      <c r="A21" s="659" t="s">
        <v>858</v>
      </c>
      <c r="B21" s="660" t="s">
        <v>1229</v>
      </c>
      <c r="C21" s="662"/>
      <c r="D21" s="1528">
        <f t="shared" ref="D21:G21" si="1">IF(D19&gt;0.02,D20,D19)</f>
        <v>0</v>
      </c>
      <c r="E21" s="1528">
        <f t="shared" si="1"/>
        <v>0</v>
      </c>
      <c r="F21" s="1528">
        <f t="shared" si="1"/>
        <v>0</v>
      </c>
      <c r="G21" s="1528">
        <f t="shared" si="1"/>
        <v>0</v>
      </c>
      <c r="H21" s="662"/>
    </row>
    <row r="22" spans="1:8" ht="25.5" customHeight="1" x14ac:dyDescent="0.2">
      <c r="A22" s="659" t="s">
        <v>860</v>
      </c>
      <c r="B22" s="665" t="s">
        <v>1230</v>
      </c>
      <c r="C22" s="662"/>
      <c r="D22" s="662"/>
      <c r="E22" s="662"/>
      <c r="F22" s="662"/>
      <c r="G22" s="662"/>
      <c r="H22" s="666">
        <f>SUM('Sch C-1'!B39:B42)-'Sch C-1'!B41</f>
        <v>0</v>
      </c>
    </row>
    <row r="23" spans="1:8" ht="25.5" customHeight="1" x14ac:dyDescent="0.2">
      <c r="A23" s="664" t="s">
        <v>862</v>
      </c>
      <c r="B23" s="665" t="s">
        <v>2021</v>
      </c>
      <c r="C23" s="662"/>
      <c r="D23" s="662"/>
      <c r="E23" s="662"/>
      <c r="F23" s="662"/>
      <c r="G23" s="662"/>
      <c r="H23" s="666">
        <f>SUM('Sch D'!G41:G44)-SUM('Sch D-1'!D19:D21)</f>
        <v>0</v>
      </c>
    </row>
    <row r="24" spans="1:8" ht="25.5" customHeight="1" x14ac:dyDescent="0.2">
      <c r="A24" s="664" t="s">
        <v>864</v>
      </c>
      <c r="B24" s="665" t="s">
        <v>1231</v>
      </c>
      <c r="C24" s="662"/>
      <c r="D24" s="667"/>
      <c r="E24" s="667"/>
      <c r="F24" s="667"/>
      <c r="G24" s="667"/>
      <c r="H24" s="668">
        <f>SUM(H22:H23)</f>
        <v>0</v>
      </c>
    </row>
    <row r="25" spans="1:8" ht="25.5" customHeight="1" thickBot="1" x14ac:dyDescent="0.25">
      <c r="A25" s="664" t="s">
        <v>865</v>
      </c>
      <c r="B25" s="669" t="s">
        <v>1232</v>
      </c>
      <c r="C25" s="662"/>
      <c r="D25" s="670">
        <f>IFERROR(ROUND(D21*-$H$24,0),0)</f>
        <v>0</v>
      </c>
      <c r="E25" s="670">
        <f t="shared" ref="E25:G25" si="2">IFERROR(ROUND(E21*-$H$24,0),0)</f>
        <v>0</v>
      </c>
      <c r="F25" s="670">
        <f t="shared" si="2"/>
        <v>0</v>
      </c>
      <c r="G25" s="670">
        <f t="shared" si="2"/>
        <v>0</v>
      </c>
      <c r="H25" s="671">
        <f>SUM(C25:G25)</f>
        <v>0</v>
      </c>
    </row>
    <row r="26" spans="1:8" ht="9" customHeight="1" thickTop="1" x14ac:dyDescent="0.25">
      <c r="A26" s="1537"/>
      <c r="B26" s="259"/>
      <c r="C26" s="259"/>
      <c r="D26" s="259"/>
    </row>
    <row r="27" spans="1:8" s="268" customFormat="1" ht="12.75" x14ac:dyDescent="0.2">
      <c r="A27" s="1538" t="s">
        <v>2019</v>
      </c>
      <c r="B27" s="263"/>
    </row>
    <row r="28" spans="1:8" s="268" customFormat="1" ht="12.75" x14ac:dyDescent="0.2">
      <c r="A28" s="263" t="s">
        <v>2020</v>
      </c>
      <c r="B28" s="263"/>
    </row>
    <row r="29" spans="1:8" s="268" customFormat="1" ht="12.75" x14ac:dyDescent="0.2">
      <c r="A29" s="263"/>
      <c r="B29" s="263"/>
    </row>
    <row r="30" spans="1:8" s="268" customFormat="1" ht="12.75" x14ac:dyDescent="0.2">
      <c r="A30" s="263" t="s">
        <v>2018</v>
      </c>
      <c r="B30" s="263"/>
    </row>
    <row r="31" spans="1:8" s="268" customFormat="1" ht="12.75" x14ac:dyDescent="0.2">
      <c r="A31" s="672"/>
      <c r="B31" s="263"/>
    </row>
    <row r="32" spans="1:8" s="268" customFormat="1" ht="12.75" x14ac:dyDescent="0.2">
      <c r="A32" s="263" t="s">
        <v>2017</v>
      </c>
      <c r="B32" s="263"/>
    </row>
    <row r="33" spans="1:2" s="268" customFormat="1" ht="12.75" x14ac:dyDescent="0.2">
      <c r="A33" s="673" t="s">
        <v>1233</v>
      </c>
      <c r="B33" s="263"/>
    </row>
  </sheetData>
  <sheetProtection algorithmName="SHA-512" hashValue="1ig9lpZiRDYjeZqVg1C8qoHpJjmsbsF2ch8DeYNixgHgcuJGvBaleR6plYJMYDt5PqNV3mbCUjRHJhhsppTdWg==" saltValue="uUpcOdA2tI1vutjiOor/cQ==" spinCount="100000" sheet="1" objects="1" scenarios="1"/>
  <mergeCells count="7">
    <mergeCell ref="B14:I14"/>
    <mergeCell ref="B16:H16"/>
    <mergeCell ref="D9:I9"/>
    <mergeCell ref="B10:H10"/>
    <mergeCell ref="B11:H11"/>
    <mergeCell ref="B12:H12"/>
    <mergeCell ref="B13:I13"/>
  </mergeCells>
  <printOptions horizontalCentered="1"/>
  <pageMargins left="0.5" right="0.5" top="1" bottom="0.75" header="0.5" footer="0.5"/>
  <pageSetup scale="6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E2B3-DEE3-49C5-A031-F5FE32C7E658}">
  <sheetPr>
    <pageSetUpPr fitToPage="1"/>
  </sheetPr>
  <dimension ref="A1:G48"/>
  <sheetViews>
    <sheetView zoomScaleNormal="100" workbookViewId="0"/>
  </sheetViews>
  <sheetFormatPr defaultColWidth="11" defaultRowHeight="15" x14ac:dyDescent="0.2"/>
  <cols>
    <col min="1" max="1" width="3" style="24" customWidth="1"/>
    <col min="2" max="2" width="14.125" style="24" customWidth="1"/>
    <col min="3" max="3" width="34.375" style="24" customWidth="1"/>
    <col min="4" max="7" width="12.5" style="24" customWidth="1"/>
    <col min="8" max="16384" width="11" style="24"/>
  </cols>
  <sheetData>
    <row r="1" spans="1:7" ht="15" customHeight="1" x14ac:dyDescent="0.25">
      <c r="A1" s="51" t="s">
        <v>1234</v>
      </c>
      <c r="B1" s="132"/>
      <c r="C1" s="132"/>
      <c r="D1" s="132"/>
      <c r="E1" s="132"/>
      <c r="F1" s="132"/>
      <c r="G1" s="132"/>
    </row>
    <row r="2" spans="1:7" ht="15" customHeight="1" x14ac:dyDescent="0.25">
      <c r="A2" s="51" t="s">
        <v>1235</v>
      </c>
      <c r="B2" s="132"/>
      <c r="C2" s="132"/>
      <c r="D2" s="132"/>
      <c r="E2" s="132"/>
      <c r="F2" s="132"/>
      <c r="G2" s="132"/>
    </row>
    <row r="3" spans="1:7" ht="13.35" customHeight="1" x14ac:dyDescent="0.2">
      <c r="A3" s="5" t="s">
        <v>2</v>
      </c>
      <c r="B3" s="132"/>
      <c r="C3" s="132"/>
      <c r="D3" s="133" t="s">
        <v>3</v>
      </c>
      <c r="E3" s="161"/>
      <c r="F3" s="161"/>
      <c r="G3" s="162"/>
    </row>
    <row r="4" spans="1:7" ht="13.35" customHeight="1" x14ac:dyDescent="0.2">
      <c r="A4" s="5" t="s">
        <v>1893</v>
      </c>
      <c r="D4" s="394">
        <f>+'Sch A'!$A$6</f>
        <v>0</v>
      </c>
      <c r="E4" s="450"/>
      <c r="F4" s="450"/>
      <c r="G4" s="451"/>
    </row>
    <row r="5" spans="1:7" ht="13.35" customHeight="1" x14ac:dyDescent="0.2">
      <c r="D5" s="138" t="s">
        <v>4</v>
      </c>
      <c r="E5" s="54"/>
      <c r="F5" s="54"/>
      <c r="G5" s="139"/>
    </row>
    <row r="6" spans="1:7" ht="13.35" customHeight="1" x14ac:dyDescent="0.2">
      <c r="A6" s="54"/>
      <c r="D6" s="446" t="s">
        <v>5</v>
      </c>
      <c r="E6" s="401">
        <f>+'Sch A'!$F$12</f>
        <v>0</v>
      </c>
      <c r="F6" s="446" t="s">
        <v>6</v>
      </c>
      <c r="G6" s="401">
        <f>+'Sch A'!$H$12</f>
        <v>0</v>
      </c>
    </row>
    <row r="7" spans="1:7" ht="13.35" customHeight="1" x14ac:dyDescent="0.2">
      <c r="D7" s="54"/>
      <c r="E7" s="54"/>
      <c r="F7" s="161"/>
      <c r="G7" s="161"/>
    </row>
    <row r="8" spans="1:7" s="54" customFormat="1" ht="27.95" customHeight="1" x14ac:dyDescent="0.2">
      <c r="A8" s="1677" t="s">
        <v>1236</v>
      </c>
      <c r="B8" s="1678"/>
      <c r="C8" s="1678"/>
      <c r="D8" s="1678"/>
      <c r="E8" s="1678"/>
      <c r="F8" s="1678"/>
      <c r="G8" s="1678"/>
    </row>
    <row r="9" spans="1:7" ht="19.5" customHeight="1" x14ac:dyDescent="0.2">
      <c r="A9" s="674" t="s">
        <v>1237</v>
      </c>
      <c r="B9" s="675"/>
      <c r="C9" s="1679" t="s">
        <v>979</v>
      </c>
      <c r="D9" s="1680"/>
      <c r="E9" s="676" t="s">
        <v>973</v>
      </c>
      <c r="F9" s="677"/>
    </row>
    <row r="10" spans="1:7" ht="15" customHeight="1" x14ac:dyDescent="0.2">
      <c r="A10" s="1681"/>
      <c r="B10" s="1682"/>
      <c r="C10" s="1683"/>
      <c r="D10" s="1684"/>
      <c r="E10" s="678"/>
    </row>
    <row r="11" spans="1:7" ht="15" customHeight="1" x14ac:dyDescent="0.2">
      <c r="A11" s="1681"/>
      <c r="B11" s="1682"/>
      <c r="C11" s="1683"/>
      <c r="D11" s="1684"/>
      <c r="E11" s="679"/>
    </row>
    <row r="12" spans="1:7" ht="15" customHeight="1" x14ac:dyDescent="0.2">
      <c r="A12" s="1681"/>
      <c r="B12" s="1682"/>
      <c r="C12" s="1683"/>
      <c r="D12" s="1684"/>
      <c r="E12" s="679"/>
    </row>
    <row r="13" spans="1:7" ht="15" customHeight="1" x14ac:dyDescent="0.2">
      <c r="A13" s="1681"/>
      <c r="B13" s="1682"/>
      <c r="C13" s="1683"/>
      <c r="D13" s="1684"/>
      <c r="E13" s="679"/>
    </row>
    <row r="14" spans="1:7" ht="15" customHeight="1" x14ac:dyDescent="0.2">
      <c r="A14" s="1681"/>
      <c r="B14" s="1682"/>
      <c r="C14" s="1683"/>
      <c r="D14" s="1684"/>
      <c r="E14" s="679"/>
    </row>
    <row r="15" spans="1:7" ht="15" customHeight="1" x14ac:dyDescent="0.2">
      <c r="A15" s="1681"/>
      <c r="B15" s="1682"/>
      <c r="C15" s="1683"/>
      <c r="D15" s="1684"/>
      <c r="E15" s="679"/>
    </row>
    <row r="16" spans="1:7" ht="15" customHeight="1" x14ac:dyDescent="0.2">
      <c r="A16" s="1681"/>
      <c r="B16" s="1682"/>
      <c r="C16" s="1683"/>
      <c r="D16" s="1684"/>
      <c r="E16" s="679"/>
    </row>
    <row r="17" spans="1:7" ht="15" customHeight="1" x14ac:dyDescent="0.2">
      <c r="A17" s="1681"/>
      <c r="B17" s="1682"/>
      <c r="C17" s="1683"/>
      <c r="D17" s="1684"/>
      <c r="E17" s="679"/>
    </row>
    <row r="18" spans="1:7" ht="15" customHeight="1" x14ac:dyDescent="0.2">
      <c r="A18" s="1681"/>
      <c r="B18" s="1682"/>
      <c r="C18" s="1683"/>
      <c r="D18" s="1684"/>
      <c r="E18" s="679"/>
    </row>
    <row r="19" spans="1:7" ht="15" customHeight="1" x14ac:dyDescent="0.2">
      <c r="A19" s="1681"/>
      <c r="B19" s="1682"/>
      <c r="C19" s="1685"/>
      <c r="D19" s="1686"/>
      <c r="E19" s="679"/>
    </row>
    <row r="20" spans="1:7" ht="15" customHeight="1" x14ac:dyDescent="0.25">
      <c r="A20" s="680"/>
      <c r="B20" s="680"/>
      <c r="C20" s="510"/>
      <c r="D20" s="510" t="s">
        <v>506</v>
      </c>
      <c r="E20" s="681">
        <f>SUM(E10:E19)</f>
        <v>0</v>
      </c>
    </row>
    <row r="21" spans="1:7" s="54" customFormat="1" ht="15" customHeight="1" x14ac:dyDescent="0.2">
      <c r="A21" s="682"/>
      <c r="B21" s="682"/>
      <c r="C21" s="682"/>
      <c r="D21" s="682"/>
    </row>
    <row r="22" spans="1:7" s="54" customFormat="1" ht="15" customHeight="1" x14ac:dyDescent="0.2">
      <c r="A22" s="683" t="s">
        <v>1238</v>
      </c>
      <c r="B22" s="684"/>
      <c r="C22" s="684"/>
      <c r="D22" s="684"/>
      <c r="E22" s="684"/>
      <c r="F22" s="684"/>
      <c r="G22" s="685"/>
    </row>
    <row r="23" spans="1:7" s="54" customFormat="1" ht="31.5" customHeight="1" x14ac:dyDescent="0.2">
      <c r="A23" s="686"/>
      <c r="B23" s="533"/>
      <c r="C23" s="533"/>
      <c r="D23" s="533"/>
      <c r="E23" s="326" t="s">
        <v>1239</v>
      </c>
      <c r="F23" s="687" t="s">
        <v>1240</v>
      </c>
      <c r="G23" s="688" t="s">
        <v>1241</v>
      </c>
    </row>
    <row r="24" spans="1:7" ht="15" customHeight="1" x14ac:dyDescent="0.2">
      <c r="A24" s="689" t="s">
        <v>840</v>
      </c>
      <c r="B24" s="491" t="s">
        <v>1242</v>
      </c>
      <c r="C24" s="491"/>
      <c r="D24" s="491"/>
      <c r="E24" s="559"/>
      <c r="F24" s="563"/>
      <c r="G24" s="564"/>
    </row>
    <row r="25" spans="1:7" ht="15" customHeight="1" x14ac:dyDescent="0.2">
      <c r="A25" s="690"/>
      <c r="B25" s="691" t="s">
        <v>1243</v>
      </c>
      <c r="C25" s="49"/>
      <c r="D25" s="692">
        <f>SUM(E25:G25)</f>
        <v>0</v>
      </c>
      <c r="E25" s="693"/>
      <c r="F25" s="693"/>
      <c r="G25" s="693"/>
    </row>
    <row r="26" spans="1:7" ht="15" customHeight="1" x14ac:dyDescent="0.2">
      <c r="A26" s="690"/>
      <c r="B26" s="691" t="s">
        <v>1244</v>
      </c>
      <c r="C26" s="49"/>
      <c r="D26" s="692">
        <f t="shared" ref="D26:D27" si="0">SUM(E26:G26)</f>
        <v>0</v>
      </c>
      <c r="E26" s="694"/>
      <c r="F26" s="693"/>
      <c r="G26" s="693"/>
    </row>
    <row r="27" spans="1:7" ht="15" customHeight="1" x14ac:dyDescent="0.2">
      <c r="A27" s="690"/>
      <c r="B27" s="691" t="s">
        <v>511</v>
      </c>
      <c r="C27" s="49"/>
      <c r="D27" s="692">
        <f t="shared" si="0"/>
        <v>0</v>
      </c>
      <c r="E27" s="693"/>
      <c r="F27" s="693"/>
      <c r="G27" s="693"/>
    </row>
    <row r="28" spans="1:7" ht="15" customHeight="1" x14ac:dyDescent="0.2">
      <c r="A28" s="695" t="s">
        <v>841</v>
      </c>
      <c r="B28" s="49" t="s">
        <v>1245</v>
      </c>
      <c r="C28" s="49"/>
      <c r="D28" s="694"/>
      <c r="E28" s="559"/>
      <c r="F28" s="563"/>
      <c r="G28" s="564"/>
    </row>
    <row r="29" spans="1:7" ht="15" customHeight="1" x14ac:dyDescent="0.2">
      <c r="A29" s="690"/>
      <c r="B29" s="691" t="s">
        <v>1246</v>
      </c>
      <c r="C29" s="49"/>
      <c r="D29" s="692">
        <f>SUM(E29:G29)</f>
        <v>0</v>
      </c>
      <c r="E29" s="696"/>
      <c r="F29" s="693"/>
      <c r="G29" s="694"/>
    </row>
    <row r="30" spans="1:7" ht="15" customHeight="1" x14ac:dyDescent="0.2">
      <c r="A30" s="690"/>
      <c r="B30" s="691" t="s">
        <v>1247</v>
      </c>
      <c r="C30" s="49"/>
      <c r="D30" s="692">
        <f>SUM(E30:G30)</f>
        <v>0</v>
      </c>
      <c r="E30" s="697"/>
      <c r="F30" s="693"/>
      <c r="G30" s="693"/>
    </row>
    <row r="31" spans="1:7" ht="15" customHeight="1" x14ac:dyDescent="0.2">
      <c r="A31" s="690"/>
      <c r="B31" s="691" t="s">
        <v>511</v>
      </c>
      <c r="C31" s="49"/>
      <c r="D31" s="692">
        <f>SUM(E31:G31)</f>
        <v>0</v>
      </c>
      <c r="E31" s="693"/>
      <c r="F31" s="693"/>
      <c r="G31" s="693"/>
    </row>
    <row r="32" spans="1:7" ht="15" customHeight="1" x14ac:dyDescent="0.2">
      <c r="A32" s="695" t="s">
        <v>844</v>
      </c>
      <c r="B32" s="49" t="s">
        <v>1248</v>
      </c>
      <c r="C32" s="49"/>
      <c r="D32" s="694"/>
      <c r="E32" s="559"/>
      <c r="F32" s="563"/>
      <c r="G32" s="564"/>
    </row>
    <row r="33" spans="1:7" ht="15" customHeight="1" x14ac:dyDescent="0.2">
      <c r="A33" s="690"/>
      <c r="B33" s="691" t="s">
        <v>1249</v>
      </c>
      <c r="C33" s="49"/>
      <c r="D33" s="692">
        <f t="shared" ref="D33:D42" si="1">SUM(E33:G33)</f>
        <v>0</v>
      </c>
      <c r="E33" s="694"/>
      <c r="F33" s="693"/>
      <c r="G33" s="694"/>
    </row>
    <row r="34" spans="1:7" ht="15" customHeight="1" x14ac:dyDescent="0.2">
      <c r="A34" s="690"/>
      <c r="B34" s="691" t="s">
        <v>511</v>
      </c>
      <c r="C34" s="49"/>
      <c r="D34" s="692">
        <f t="shared" si="1"/>
        <v>0</v>
      </c>
      <c r="E34" s="693"/>
      <c r="F34" s="693"/>
      <c r="G34" s="693"/>
    </row>
    <row r="35" spans="1:7" ht="15" customHeight="1" x14ac:dyDescent="0.2">
      <c r="A35" s="695" t="s">
        <v>845</v>
      </c>
      <c r="B35" s="49" t="s">
        <v>1250</v>
      </c>
      <c r="C35" s="49"/>
      <c r="D35" s="694"/>
      <c r="E35" s="559"/>
      <c r="F35" s="563"/>
      <c r="G35" s="564"/>
    </row>
    <row r="36" spans="1:7" ht="15" customHeight="1" x14ac:dyDescent="0.2">
      <c r="A36" s="690"/>
      <c r="B36" s="691" t="s">
        <v>1251</v>
      </c>
      <c r="C36" s="49"/>
      <c r="D36" s="692">
        <f t="shared" si="1"/>
        <v>0</v>
      </c>
      <c r="E36" s="694"/>
      <c r="F36" s="693"/>
      <c r="G36" s="693"/>
    </row>
    <row r="37" spans="1:7" ht="15" customHeight="1" x14ac:dyDescent="0.2">
      <c r="A37" s="690"/>
      <c r="B37" s="691" t="s">
        <v>511</v>
      </c>
      <c r="C37" s="49"/>
      <c r="D37" s="692">
        <f t="shared" si="1"/>
        <v>0</v>
      </c>
      <c r="E37" s="693"/>
      <c r="F37" s="693"/>
      <c r="G37" s="693"/>
    </row>
    <row r="38" spans="1:7" ht="15" customHeight="1" x14ac:dyDescent="0.2">
      <c r="A38" s="695" t="s">
        <v>848</v>
      </c>
      <c r="B38" s="49" t="s">
        <v>1252</v>
      </c>
      <c r="C38" s="49"/>
      <c r="D38" s="694"/>
      <c r="E38" s="559"/>
      <c r="F38" s="563"/>
      <c r="G38" s="564"/>
    </row>
    <row r="39" spans="1:7" ht="15" customHeight="1" x14ac:dyDescent="0.2">
      <c r="A39" s="690"/>
      <c r="B39" s="691" t="s">
        <v>1253</v>
      </c>
      <c r="C39" s="49"/>
      <c r="D39" s="692">
        <f t="shared" si="1"/>
        <v>0</v>
      </c>
      <c r="E39" s="693"/>
      <c r="F39" s="693"/>
      <c r="G39" s="693"/>
    </row>
    <row r="40" spans="1:7" ht="15" customHeight="1" x14ac:dyDescent="0.2">
      <c r="A40" s="690"/>
      <c r="B40" s="691" t="s">
        <v>1254</v>
      </c>
      <c r="C40" s="49"/>
      <c r="D40" s="692">
        <f t="shared" si="1"/>
        <v>0</v>
      </c>
      <c r="E40" s="694"/>
      <c r="F40" s="693"/>
      <c r="G40" s="694"/>
    </row>
    <row r="41" spans="1:7" ht="15" customHeight="1" x14ac:dyDescent="0.2">
      <c r="A41" s="690"/>
      <c r="B41" s="691" t="s">
        <v>511</v>
      </c>
      <c r="C41" s="49"/>
      <c r="D41" s="692">
        <f t="shared" si="1"/>
        <v>0</v>
      </c>
      <c r="E41" s="693"/>
      <c r="F41" s="693"/>
      <c r="G41" s="693"/>
    </row>
    <row r="42" spans="1:7" ht="15" customHeight="1" x14ac:dyDescent="0.2">
      <c r="A42" s="698" t="s">
        <v>850</v>
      </c>
      <c r="B42" s="115" t="s">
        <v>1255</v>
      </c>
      <c r="C42" s="115"/>
      <c r="D42" s="692">
        <f t="shared" si="1"/>
        <v>0</v>
      </c>
      <c r="E42" s="693"/>
      <c r="F42" s="693"/>
      <c r="G42" s="693"/>
    </row>
    <row r="43" spans="1:7" ht="15" customHeight="1" thickBot="1" x14ac:dyDescent="0.25">
      <c r="A43" s="699" t="s">
        <v>852</v>
      </c>
      <c r="B43" s="700"/>
      <c r="C43" s="701" t="s">
        <v>1185</v>
      </c>
      <c r="D43" s="702">
        <f>SUM(D24:D42)</f>
        <v>0</v>
      </c>
      <c r="E43" s="702">
        <f>SUM(E24:E42)</f>
        <v>0</v>
      </c>
      <c r="F43" s="702">
        <f>SUM(F24:F42)</f>
        <v>0</v>
      </c>
      <c r="G43" s="702">
        <f>SUM(G24:G42)</f>
        <v>0</v>
      </c>
    </row>
    <row r="44" spans="1:7" ht="15" customHeight="1" x14ac:dyDescent="0.2">
      <c r="A44" s="689" t="s">
        <v>854</v>
      </c>
      <c r="B44" s="491" t="s">
        <v>1256</v>
      </c>
      <c r="C44" s="491"/>
      <c r="D44" s="491" t="s">
        <v>1256</v>
      </c>
      <c r="E44" s="491"/>
      <c r="F44" s="491"/>
      <c r="G44" s="593">
        <f>+G43</f>
        <v>0</v>
      </c>
    </row>
    <row r="45" spans="1:7" ht="15" customHeight="1" x14ac:dyDescent="0.2">
      <c r="A45" s="695" t="s">
        <v>857</v>
      </c>
      <c r="B45" s="49" t="s">
        <v>1257</v>
      </c>
      <c r="C45" s="49"/>
      <c r="D45" s="49" t="s">
        <v>1258</v>
      </c>
      <c r="E45" s="49"/>
      <c r="F45" s="49"/>
      <c r="G45" s="703">
        <v>1500</v>
      </c>
    </row>
    <row r="46" spans="1:7" ht="18" customHeight="1" thickBot="1" x14ac:dyDescent="0.25">
      <c r="A46" s="695" t="s">
        <v>858</v>
      </c>
      <c r="B46" s="704" t="s">
        <v>1259</v>
      </c>
      <c r="C46" s="704"/>
      <c r="D46" s="704"/>
      <c r="E46" s="704"/>
      <c r="F46" s="705"/>
      <c r="G46" s="706">
        <f>IF($G$44&gt;1500,1500-G44,0)</f>
        <v>0</v>
      </c>
    </row>
    <row r="47" spans="1:7" s="106" customFormat="1" ht="12.75" thickTop="1" x14ac:dyDescent="0.2">
      <c r="A47" s="707"/>
      <c r="B47" s="708"/>
      <c r="C47" s="708"/>
      <c r="D47" s="708"/>
      <c r="E47" s="708"/>
      <c r="F47" s="708"/>
      <c r="G47" s="709"/>
    </row>
    <row r="48" spans="1:7" s="106" customFormat="1" ht="12" x14ac:dyDescent="0.2">
      <c r="A48" s="1687"/>
      <c r="B48" s="1687"/>
      <c r="C48" s="1687"/>
      <c r="D48" s="1687"/>
      <c r="E48" s="1687"/>
      <c r="F48" s="1687"/>
      <c r="G48" s="1687"/>
    </row>
  </sheetData>
  <sheetProtection algorithmName="SHA-512" hashValue="LSqRicKFDWyU9FL7LevuKQSf60epNRXHxaL0E/jPYayEPijYCmnkFG4r051RIb7qj+gh5Jc593mNWYbhbD+2eQ==" saltValue="9jd1+S/4FzjObCHXd67Jpw==" spinCount="100000" sheet="1" objects="1" scenarios="1"/>
  <mergeCells count="23">
    <mergeCell ref="A18:B18"/>
    <mergeCell ref="C18:D18"/>
    <mergeCell ref="A19:B19"/>
    <mergeCell ref="C19:D19"/>
    <mergeCell ref="A48:G48"/>
    <mergeCell ref="A15:B15"/>
    <mergeCell ref="C15:D15"/>
    <mergeCell ref="A16:B16"/>
    <mergeCell ref="C16:D16"/>
    <mergeCell ref="A17:B17"/>
    <mergeCell ref="C17:D17"/>
    <mergeCell ref="A12:B12"/>
    <mergeCell ref="C12:D12"/>
    <mergeCell ref="A13:B13"/>
    <mergeCell ref="C13:D13"/>
    <mergeCell ref="A14:B14"/>
    <mergeCell ref="C14:D14"/>
    <mergeCell ref="A8:G8"/>
    <mergeCell ref="C9:D9"/>
    <mergeCell ref="A10:B10"/>
    <mergeCell ref="C10:D10"/>
    <mergeCell ref="A11:B11"/>
    <mergeCell ref="C11:D11"/>
  </mergeCells>
  <printOptions horizontalCentered="1"/>
  <pageMargins left="0.5" right="0.5" top="1" bottom="0.75" header="0.5" footer="0.25"/>
  <pageSetup scale="9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A4F0-B551-469E-9357-3D05615E6D37}">
  <sheetPr>
    <pageSetUpPr fitToPage="1"/>
  </sheetPr>
  <dimension ref="A1:J34"/>
  <sheetViews>
    <sheetView zoomScaleNormal="100" workbookViewId="0"/>
  </sheetViews>
  <sheetFormatPr defaultColWidth="11" defaultRowHeight="15" x14ac:dyDescent="0.2"/>
  <cols>
    <col min="1" max="1" width="3.875" style="261" customWidth="1"/>
    <col min="2" max="2" width="38.625" style="261" customWidth="1"/>
    <col min="3" max="3" width="12.125" style="261" customWidth="1"/>
    <col min="4" max="7" width="12.5" style="261" customWidth="1"/>
    <col min="8" max="9" width="11" style="261"/>
    <col min="10" max="10" width="0" style="261" hidden="1" customWidth="1"/>
    <col min="11" max="16384" width="11" style="261"/>
  </cols>
  <sheetData>
    <row r="1" spans="1:10" ht="15" customHeight="1" x14ac:dyDescent="0.25">
      <c r="A1" s="259" t="s">
        <v>1260</v>
      </c>
      <c r="C1" s="260"/>
      <c r="D1" s="260"/>
      <c r="E1" s="260"/>
      <c r="F1" s="260"/>
    </row>
    <row r="2" spans="1:10" ht="13.35" customHeight="1" x14ac:dyDescent="0.2">
      <c r="A2" s="5" t="s">
        <v>2</v>
      </c>
      <c r="C2" s="260"/>
      <c r="D2" s="260"/>
      <c r="E2" s="260"/>
      <c r="F2" s="260"/>
    </row>
    <row r="3" spans="1:10" ht="13.35" customHeight="1" x14ac:dyDescent="0.2">
      <c r="A3" s="5" t="s">
        <v>1893</v>
      </c>
      <c r="C3" s="260"/>
      <c r="D3" s="710" t="s">
        <v>3</v>
      </c>
      <c r="E3" s="711"/>
      <c r="F3" s="711"/>
      <c r="G3" s="712"/>
    </row>
    <row r="4" spans="1:10" s="263" customFormat="1" ht="13.35" customHeight="1" x14ac:dyDescent="0.2">
      <c r="C4" s="262"/>
      <c r="D4" s="713">
        <f>+'Sch A'!$A$6</f>
        <v>0</v>
      </c>
      <c r="E4" s="635"/>
      <c r="F4" s="635"/>
      <c r="G4" s="714"/>
      <c r="J4" s="263" t="s">
        <v>632</v>
      </c>
    </row>
    <row r="5" spans="1:10" ht="13.35" customHeight="1" x14ac:dyDescent="0.2">
      <c r="A5" s="263"/>
      <c r="D5" s="715" t="s">
        <v>4</v>
      </c>
      <c r="E5" s="263"/>
      <c r="F5" s="263"/>
      <c r="G5" s="716"/>
      <c r="J5" s="263" t="s">
        <v>633</v>
      </c>
    </row>
    <row r="6" spans="1:10" ht="13.35" customHeight="1" x14ac:dyDescent="0.2">
      <c r="D6" s="717" t="s">
        <v>5</v>
      </c>
      <c r="E6" s="718">
        <f>+'Sch A'!$F$12</f>
        <v>0</v>
      </c>
      <c r="F6" s="717" t="s">
        <v>6</v>
      </c>
      <c r="G6" s="718">
        <f>+'Sch A'!$H$12</f>
        <v>0</v>
      </c>
    </row>
    <row r="7" spans="1:10" ht="13.35" customHeight="1" x14ac:dyDescent="0.2"/>
    <row r="8" spans="1:10" x14ac:dyDescent="0.2">
      <c r="A8" s="719"/>
      <c r="B8" s="654"/>
      <c r="C8" s="654"/>
      <c r="D8" s="654"/>
      <c r="E8" s="720"/>
      <c r="F8" s="219" t="s">
        <v>973</v>
      </c>
      <c r="G8" s="110"/>
    </row>
    <row r="9" spans="1:10" ht="18" customHeight="1" x14ac:dyDescent="0.2">
      <c r="A9" s="721" t="s">
        <v>840</v>
      </c>
      <c r="B9" s="131" t="s">
        <v>1261</v>
      </c>
      <c r="C9" s="654"/>
      <c r="D9" s="654"/>
      <c r="E9" s="722"/>
      <c r="F9" s="723"/>
      <c r="G9" s="724">
        <f>+'Sch C-4'!C32</f>
        <v>0</v>
      </c>
    </row>
    <row r="10" spans="1:10" ht="18" customHeight="1" x14ac:dyDescent="0.2">
      <c r="A10" s="721" t="s">
        <v>841</v>
      </c>
      <c r="B10" s="24" t="s">
        <v>1262</v>
      </c>
      <c r="C10" s="654"/>
      <c r="D10" s="725"/>
      <c r="E10" s="457"/>
      <c r="F10" s="726" t="s">
        <v>1263</v>
      </c>
      <c r="G10" s="727"/>
    </row>
    <row r="11" spans="1:10" ht="30.75" customHeight="1" x14ac:dyDescent="0.2">
      <c r="A11" s="728" t="s">
        <v>844</v>
      </c>
      <c r="B11" s="1690" t="s">
        <v>1264</v>
      </c>
      <c r="C11" s="1690"/>
      <c r="D11" s="1691"/>
      <c r="E11" s="457"/>
      <c r="F11" s="726" t="s">
        <v>1263</v>
      </c>
      <c r="G11" s="729"/>
    </row>
    <row r="12" spans="1:10" ht="30.75" customHeight="1" x14ac:dyDescent="0.2">
      <c r="A12" s="728" t="s">
        <v>845</v>
      </c>
      <c r="B12" s="1692" t="s">
        <v>1265</v>
      </c>
      <c r="C12" s="1692"/>
      <c r="D12" s="1692"/>
      <c r="E12" s="457"/>
      <c r="F12" s="726"/>
      <c r="G12" s="729"/>
    </row>
    <row r="13" spans="1:10" ht="18" customHeight="1" x14ac:dyDescent="0.2">
      <c r="A13" s="721" t="s">
        <v>848</v>
      </c>
      <c r="B13" s="654" t="s">
        <v>1266</v>
      </c>
      <c r="C13" s="654"/>
      <c r="D13" s="720"/>
      <c r="E13" s="724">
        <f>SUM(E10:E12)</f>
        <v>0</v>
      </c>
      <c r="F13" s="726" t="s">
        <v>1263</v>
      </c>
      <c r="G13" s="729"/>
    </row>
    <row r="14" spans="1:10" ht="18" customHeight="1" x14ac:dyDescent="0.2">
      <c r="A14" s="721" t="s">
        <v>850</v>
      </c>
      <c r="B14" s="654" t="s">
        <v>1267</v>
      </c>
      <c r="C14" s="654"/>
      <c r="D14" s="654"/>
      <c r="E14" s="720"/>
      <c r="F14" s="694"/>
      <c r="G14" s="724">
        <f>G9+E13</f>
        <v>0</v>
      </c>
    </row>
    <row r="15" spans="1:10" ht="18" customHeight="1" x14ac:dyDescent="0.2">
      <c r="A15" s="730" t="s">
        <v>852</v>
      </c>
      <c r="B15" s="255" t="s">
        <v>1268</v>
      </c>
      <c r="C15" s="731"/>
      <c r="D15" s="731"/>
      <c r="E15" s="732"/>
      <c r="F15" s="694"/>
      <c r="G15" s="457"/>
    </row>
    <row r="16" spans="1:10" ht="15.75" customHeight="1" x14ac:dyDescent="0.2">
      <c r="A16" s="733"/>
      <c r="B16" s="1693"/>
      <c r="C16" s="1694"/>
      <c r="D16" s="1694"/>
      <c r="E16" s="1695"/>
      <c r="F16" s="734" t="s">
        <v>1263</v>
      </c>
      <c r="G16" s="729"/>
    </row>
    <row r="17" spans="1:7" ht="27.75" customHeight="1" x14ac:dyDescent="0.2">
      <c r="A17" s="728" t="s">
        <v>854</v>
      </c>
      <c r="B17" s="1696" t="s">
        <v>1269</v>
      </c>
      <c r="C17" s="1690"/>
      <c r="D17" s="1690"/>
      <c r="E17" s="1691"/>
      <c r="F17" s="735"/>
      <c r="G17" s="736"/>
    </row>
    <row r="18" spans="1:7" ht="18" customHeight="1" x14ac:dyDescent="0.2">
      <c r="A18" s="721" t="s">
        <v>857</v>
      </c>
      <c r="B18" s="1690" t="s">
        <v>1270</v>
      </c>
      <c r="C18" s="1691"/>
      <c r="D18" s="1693"/>
      <c r="E18" s="1695"/>
      <c r="F18" s="737" t="s">
        <v>1263</v>
      </c>
      <c r="G18" s="729"/>
    </row>
    <row r="19" spans="1:7" ht="18" customHeight="1" x14ac:dyDescent="0.2">
      <c r="A19" s="738" t="s">
        <v>858</v>
      </c>
      <c r="B19" s="1697" t="s">
        <v>1271</v>
      </c>
      <c r="C19" s="1697"/>
      <c r="D19" s="1698"/>
      <c r="E19" s="739"/>
      <c r="F19" s="726" t="s">
        <v>1263</v>
      </c>
      <c r="G19" s="729"/>
    </row>
    <row r="20" spans="1:7" ht="30" customHeight="1" x14ac:dyDescent="0.2">
      <c r="A20" s="728" t="s">
        <v>858</v>
      </c>
      <c r="B20" s="1696" t="s">
        <v>1272</v>
      </c>
      <c r="C20" s="1690"/>
      <c r="D20" s="1690"/>
      <c r="E20" s="1691"/>
      <c r="F20" s="564"/>
      <c r="G20" s="736"/>
    </row>
    <row r="21" spans="1:7" ht="18" customHeight="1" x14ac:dyDescent="0.2">
      <c r="A21" s="728" t="s">
        <v>862</v>
      </c>
      <c r="B21" s="131" t="s">
        <v>1273</v>
      </c>
      <c r="C21" s="740"/>
      <c r="D21" s="740"/>
      <c r="E21" s="740"/>
      <c r="F21" s="741" t="s">
        <v>1263</v>
      </c>
      <c r="G21" s="742"/>
    </row>
    <row r="22" spans="1:7" ht="18" customHeight="1" x14ac:dyDescent="0.2">
      <c r="A22" s="728"/>
      <c r="B22" s="1681"/>
      <c r="C22" s="1699"/>
      <c r="D22" s="1699"/>
      <c r="E22" s="1699"/>
      <c r="F22" s="743"/>
      <c r="G22" s="727"/>
    </row>
    <row r="23" spans="1:7" ht="32.25" customHeight="1" x14ac:dyDescent="0.2">
      <c r="A23" s="728" t="s">
        <v>864</v>
      </c>
      <c r="B23" s="1700" t="s">
        <v>1274</v>
      </c>
      <c r="C23" s="1700"/>
      <c r="D23" s="1700"/>
      <c r="E23" s="1701"/>
      <c r="F23" s="726" t="s">
        <v>1263</v>
      </c>
      <c r="G23" s="729"/>
    </row>
    <row r="24" spans="1:7" ht="18" customHeight="1" x14ac:dyDescent="0.2">
      <c r="A24" s="744" t="s">
        <v>9</v>
      </c>
      <c r="B24" s="110"/>
      <c r="C24" s="745" t="s">
        <v>973</v>
      </c>
      <c r="D24" s="1702" t="s">
        <v>1275</v>
      </c>
      <c r="E24" s="1703"/>
      <c r="F24" s="1688" t="s">
        <v>1276</v>
      </c>
      <c r="G24" s="1689"/>
    </row>
    <row r="25" spans="1:7" ht="18" customHeight="1" x14ac:dyDescent="0.2">
      <c r="A25" s="1704"/>
      <c r="B25" s="1705"/>
      <c r="C25" s="661"/>
      <c r="D25" s="1706"/>
      <c r="E25" s="1707"/>
      <c r="F25" s="1708"/>
      <c r="G25" s="1709"/>
    </row>
    <row r="26" spans="1:7" ht="18" customHeight="1" x14ac:dyDescent="0.2">
      <c r="A26" s="1704"/>
      <c r="B26" s="1705"/>
      <c r="C26" s="661"/>
      <c r="D26" s="1706"/>
      <c r="E26" s="1707"/>
      <c r="F26" s="1708"/>
      <c r="G26" s="1709"/>
    </row>
    <row r="27" spans="1:7" ht="18" customHeight="1" x14ac:dyDescent="0.2">
      <c r="A27" s="1704"/>
      <c r="B27" s="1705"/>
      <c r="C27" s="661"/>
      <c r="D27" s="1706"/>
      <c r="E27" s="1707"/>
      <c r="F27" s="1708"/>
      <c r="G27" s="1709"/>
    </row>
    <row r="28" spans="1:7" ht="18" customHeight="1" x14ac:dyDescent="0.2">
      <c r="A28" s="1704"/>
      <c r="B28" s="1705"/>
      <c r="C28" s="661"/>
      <c r="D28" s="1706"/>
      <c r="E28" s="1707"/>
      <c r="F28" s="1708"/>
      <c r="G28" s="1709"/>
    </row>
    <row r="29" spans="1:7" ht="18" customHeight="1" x14ac:dyDescent="0.2">
      <c r="A29" s="1704"/>
      <c r="B29" s="1705"/>
      <c r="C29" s="661"/>
      <c r="D29" s="1706"/>
      <c r="E29" s="1707"/>
      <c r="F29" s="1708"/>
      <c r="G29" s="1709"/>
    </row>
    <row r="30" spans="1:7" ht="18" customHeight="1" x14ac:dyDescent="0.2">
      <c r="A30" s="1704"/>
      <c r="B30" s="1705"/>
      <c r="C30" s="661"/>
      <c r="D30" s="1706"/>
      <c r="E30" s="1707"/>
      <c r="F30" s="1708"/>
      <c r="G30" s="1709"/>
    </row>
    <row r="31" spans="1:7" ht="18" customHeight="1" x14ac:dyDescent="0.2">
      <c r="A31" s="1704"/>
      <c r="B31" s="1705"/>
      <c r="C31" s="661"/>
      <c r="D31" s="1706"/>
      <c r="E31" s="1707"/>
      <c r="F31" s="1708"/>
      <c r="G31" s="1709"/>
    </row>
    <row r="32" spans="1:7" ht="18" customHeight="1" x14ac:dyDescent="0.2">
      <c r="A32" s="1704"/>
      <c r="B32" s="1705"/>
      <c r="C32" s="661"/>
      <c r="D32" s="1706"/>
      <c r="E32" s="1707"/>
      <c r="F32" s="1708"/>
      <c r="G32" s="1709"/>
    </row>
    <row r="33" spans="1:7" ht="18" customHeight="1" x14ac:dyDescent="0.2">
      <c r="A33" s="1704"/>
      <c r="B33" s="1705"/>
      <c r="C33" s="661"/>
      <c r="D33" s="1706"/>
      <c r="E33" s="1707"/>
      <c r="F33" s="1708"/>
      <c r="G33" s="1709"/>
    </row>
    <row r="34" spans="1:7" ht="18" customHeight="1" x14ac:dyDescent="0.2">
      <c r="A34" s="1704"/>
      <c r="B34" s="1705"/>
      <c r="C34" s="661"/>
      <c r="D34" s="1706"/>
      <c r="E34" s="1707"/>
      <c r="F34" s="1708"/>
      <c r="G34" s="1709"/>
    </row>
  </sheetData>
  <sheetProtection algorithmName="SHA-512" hashValue="XkNrg7pXyNrocN0xAh5giJcl01jXxWzsRWPvLU4yXP5cuJT37jVuWjXk2hPMe7E1wO4er+By7Qb5I+gMIdHIeg==" saltValue="LlcdT70GnX4tqyl+2okx7Q==" spinCount="100000" sheet="1" objects="1" scenarios="1"/>
  <mergeCells count="42">
    <mergeCell ref="A33:B33"/>
    <mergeCell ref="D33:E33"/>
    <mergeCell ref="F33:G33"/>
    <mergeCell ref="A34:B34"/>
    <mergeCell ref="D34:E34"/>
    <mergeCell ref="F34:G34"/>
    <mergeCell ref="A31:B31"/>
    <mergeCell ref="D31:E31"/>
    <mergeCell ref="F31:G31"/>
    <mergeCell ref="A32:B32"/>
    <mergeCell ref="D32:E32"/>
    <mergeCell ref="F32:G32"/>
    <mergeCell ref="A29:B29"/>
    <mergeCell ref="D29:E29"/>
    <mergeCell ref="F29:G29"/>
    <mergeCell ref="A30:B30"/>
    <mergeCell ref="D30:E30"/>
    <mergeCell ref="F30:G30"/>
    <mergeCell ref="A27:B27"/>
    <mergeCell ref="D27:E27"/>
    <mergeCell ref="F27:G27"/>
    <mergeCell ref="A28:B28"/>
    <mergeCell ref="D28:E28"/>
    <mergeCell ref="F28:G28"/>
    <mergeCell ref="A25:B25"/>
    <mergeCell ref="D25:E25"/>
    <mergeCell ref="F25:G25"/>
    <mergeCell ref="A26:B26"/>
    <mergeCell ref="D26:E26"/>
    <mergeCell ref="F26:G26"/>
    <mergeCell ref="F24:G24"/>
    <mergeCell ref="B11:D11"/>
    <mergeCell ref="B12:D12"/>
    <mergeCell ref="B16:E16"/>
    <mergeCell ref="B17:E17"/>
    <mergeCell ref="B18:C18"/>
    <mergeCell ref="D18:E18"/>
    <mergeCell ref="B19:D19"/>
    <mergeCell ref="B20:E20"/>
    <mergeCell ref="B22:E22"/>
    <mergeCell ref="B23:E23"/>
    <mergeCell ref="D24:E24"/>
  </mergeCells>
  <dataValidations count="1">
    <dataValidation type="list" allowBlank="1" showInputMessage="1" showErrorMessage="1" sqref="G17 G20" xr:uid="{BFBF8977-F8D7-49DE-BBED-ECB11239103C}">
      <formula1>$J$4:$J$5</formula1>
    </dataValidation>
  </dataValidations>
  <printOptions horizontalCentered="1"/>
  <pageMargins left="0.5" right="0.5" top="1" bottom="0.75" header="0.5" footer="0.5"/>
  <pageSetup scale="7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10371-28A4-4B2C-9555-DDE3119993E2}">
  <sheetPr>
    <pageSetUpPr fitToPage="1"/>
  </sheetPr>
  <dimension ref="A1:H46"/>
  <sheetViews>
    <sheetView zoomScaleNormal="100" workbookViewId="0"/>
  </sheetViews>
  <sheetFormatPr defaultColWidth="11" defaultRowHeight="15" x14ac:dyDescent="0.2"/>
  <cols>
    <col min="1" max="1" width="6.625" style="24" customWidth="1"/>
    <col min="2" max="2" width="6.5" style="24" customWidth="1"/>
    <col min="3" max="3" width="4.375" style="24" customWidth="1"/>
    <col min="4" max="4" width="31.125" style="24" customWidth="1"/>
    <col min="5" max="8" width="12.5" style="24" customWidth="1"/>
    <col min="9" max="16384" width="11" style="24"/>
  </cols>
  <sheetData>
    <row r="1" spans="1:8" ht="15" customHeight="1" x14ac:dyDescent="0.25">
      <c r="A1" s="51" t="s">
        <v>1277</v>
      </c>
      <c r="B1" s="319"/>
      <c r="C1" s="319"/>
      <c r="D1" s="132"/>
      <c r="E1" s="132"/>
      <c r="F1" s="132"/>
      <c r="G1" s="132"/>
      <c r="H1" s="132"/>
    </row>
    <row r="2" spans="1:8" ht="13.35" customHeight="1" x14ac:dyDescent="0.2">
      <c r="A2" s="5" t="s">
        <v>2</v>
      </c>
      <c r="B2" s="319"/>
      <c r="C2" s="319"/>
      <c r="D2" s="132"/>
      <c r="E2" s="132"/>
      <c r="F2" s="132"/>
      <c r="G2" s="132"/>
      <c r="H2" s="132"/>
    </row>
    <row r="3" spans="1:8" ht="13.35" customHeight="1" x14ac:dyDescent="0.2">
      <c r="A3" s="5" t="s">
        <v>1893</v>
      </c>
      <c r="B3" s="160"/>
      <c r="C3" s="160"/>
      <c r="E3" s="133" t="s">
        <v>3</v>
      </c>
      <c r="F3" s="161"/>
      <c r="G3" s="161"/>
      <c r="H3" s="162"/>
    </row>
    <row r="4" spans="1:8" s="54" customFormat="1" ht="13.35" customHeight="1" x14ac:dyDescent="0.2">
      <c r="E4" s="394">
        <f>+'Sch A'!$A$6</f>
        <v>0</v>
      </c>
      <c r="F4" s="450"/>
      <c r="G4" s="450"/>
      <c r="H4" s="451"/>
    </row>
    <row r="5" spans="1:8" ht="13.35" customHeight="1" x14ac:dyDescent="0.2">
      <c r="A5" s="54"/>
      <c r="E5" s="138" t="s">
        <v>4</v>
      </c>
      <c r="F5" s="54"/>
      <c r="G5" s="54"/>
      <c r="H5" s="139"/>
    </row>
    <row r="6" spans="1:8" ht="13.35" customHeight="1" x14ac:dyDescent="0.2">
      <c r="E6" s="446" t="s">
        <v>5</v>
      </c>
      <c r="F6" s="401">
        <f>+'Sch A'!$F$12</f>
        <v>0</v>
      </c>
      <c r="G6" s="446" t="s">
        <v>6</v>
      </c>
      <c r="H6" s="401">
        <f>+'Sch A'!$H$12</f>
        <v>0</v>
      </c>
    </row>
    <row r="7" spans="1:8" ht="13.35" customHeight="1" x14ac:dyDescent="0.2">
      <c r="H7" s="87"/>
    </row>
    <row r="8" spans="1:8" s="160" customFormat="1" ht="12.75" x14ac:dyDescent="0.2">
      <c r="A8" s="746" t="s">
        <v>1278</v>
      </c>
      <c r="B8" s="684"/>
      <c r="C8" s="684"/>
      <c r="D8" s="684"/>
      <c r="E8" s="684"/>
      <c r="F8" s="684"/>
      <c r="G8" s="684"/>
      <c r="H8" s="685"/>
    </row>
    <row r="9" spans="1:8" x14ac:dyDescent="0.2">
      <c r="A9" s="747"/>
      <c r="B9" s="747"/>
      <c r="C9" s="747"/>
      <c r="D9" s="747"/>
      <c r="E9" s="747"/>
      <c r="F9" s="747"/>
      <c r="G9" s="747"/>
      <c r="H9" s="747"/>
    </row>
    <row r="10" spans="1:8" ht="18" customHeight="1" x14ac:dyDescent="0.2">
      <c r="A10" s="219" t="s">
        <v>1279</v>
      </c>
      <c r="B10" s="109"/>
      <c r="C10" s="109"/>
      <c r="D10" s="109"/>
      <c r="E10" s="109"/>
      <c r="F10" s="109"/>
      <c r="G10" s="109"/>
      <c r="H10" s="110"/>
    </row>
    <row r="11" spans="1:8" ht="18" customHeight="1" x14ac:dyDescent="0.2">
      <c r="A11" s="748" t="s">
        <v>1280</v>
      </c>
      <c r="B11" s="536"/>
      <c r="C11" s="749"/>
      <c r="D11" s="748" t="s">
        <v>9</v>
      </c>
      <c r="E11" s="536"/>
      <c r="F11" s="536"/>
      <c r="G11" s="749"/>
      <c r="H11" s="524" t="s">
        <v>973</v>
      </c>
    </row>
    <row r="12" spans="1:8" ht="18" customHeight="1" x14ac:dyDescent="0.2">
      <c r="A12" s="1710"/>
      <c r="B12" s="1711"/>
      <c r="C12" s="1712"/>
      <c r="D12" s="1713"/>
      <c r="E12" s="1714"/>
      <c r="F12" s="1714"/>
      <c r="G12" s="1715"/>
      <c r="H12" s="232"/>
    </row>
    <row r="13" spans="1:8" ht="18" customHeight="1" x14ac:dyDescent="0.2">
      <c r="A13" s="1710"/>
      <c r="B13" s="1711"/>
      <c r="C13" s="1712"/>
      <c r="D13" s="1713"/>
      <c r="E13" s="1714"/>
      <c r="F13" s="1714"/>
      <c r="G13" s="1715"/>
      <c r="H13" s="232"/>
    </row>
    <row r="14" spans="1:8" ht="18" customHeight="1" x14ac:dyDescent="0.2">
      <c r="A14" s="1710"/>
      <c r="B14" s="1711"/>
      <c r="C14" s="1712"/>
      <c r="D14" s="1713"/>
      <c r="E14" s="1714"/>
      <c r="F14" s="1714"/>
      <c r="G14" s="1715"/>
      <c r="H14" s="232"/>
    </row>
    <row r="15" spans="1:8" ht="18" customHeight="1" x14ac:dyDescent="0.2">
      <c r="A15" s="1710"/>
      <c r="B15" s="1711"/>
      <c r="C15" s="1712"/>
      <c r="D15" s="1716"/>
      <c r="E15" s="1717"/>
      <c r="F15" s="1717"/>
      <c r="G15" s="1718"/>
      <c r="H15" s="232"/>
    </row>
    <row r="16" spans="1:8" ht="18" customHeight="1" thickBot="1" x14ac:dyDescent="0.25">
      <c r="A16" s="87"/>
      <c r="B16" s="87"/>
      <c r="C16" s="87"/>
      <c r="D16" s="87"/>
      <c r="E16" s="87"/>
      <c r="F16" s="750"/>
      <c r="G16" s="750"/>
      <c r="H16" s="531">
        <f>SUM(H12:H15)</f>
        <v>0</v>
      </c>
    </row>
    <row r="17" spans="1:8" ht="9.6" customHeight="1" thickTop="1" x14ac:dyDescent="0.2">
      <c r="H17" s="87"/>
    </row>
    <row r="18" spans="1:8" ht="18" customHeight="1" x14ac:dyDescent="0.2">
      <c r="A18" s="219" t="s">
        <v>1281</v>
      </c>
      <c r="B18" s="109"/>
      <c r="C18" s="109"/>
      <c r="D18" s="109"/>
      <c r="E18" s="109"/>
      <c r="F18" s="109"/>
      <c r="G18" s="109"/>
      <c r="H18" s="110"/>
    </row>
    <row r="19" spans="1:8" ht="18" customHeight="1" x14ac:dyDescent="0.2">
      <c r="A19" s="748" t="s">
        <v>1280</v>
      </c>
      <c r="B19" s="536"/>
      <c r="C19" s="749"/>
      <c r="D19" s="748" t="s">
        <v>9</v>
      </c>
      <c r="E19" s="536"/>
      <c r="F19" s="536"/>
      <c r="G19" s="749"/>
      <c r="H19" s="524" t="s">
        <v>973</v>
      </c>
    </row>
    <row r="20" spans="1:8" ht="18" customHeight="1" x14ac:dyDescent="0.2">
      <c r="A20" s="1710"/>
      <c r="B20" s="1711"/>
      <c r="C20" s="1712"/>
      <c r="D20" s="1713"/>
      <c r="E20" s="1714"/>
      <c r="F20" s="1714"/>
      <c r="G20" s="1715"/>
      <c r="H20" s="232"/>
    </row>
    <row r="21" spans="1:8" ht="18" customHeight="1" x14ac:dyDescent="0.2">
      <c r="A21" s="1710"/>
      <c r="B21" s="1711"/>
      <c r="C21" s="1712"/>
      <c r="D21" s="1713"/>
      <c r="E21" s="1714"/>
      <c r="F21" s="1714"/>
      <c r="G21" s="1715"/>
      <c r="H21" s="232"/>
    </row>
    <row r="22" spans="1:8" ht="18" customHeight="1" x14ac:dyDescent="0.2">
      <c r="A22" s="1710"/>
      <c r="B22" s="1711"/>
      <c r="C22" s="1712"/>
      <c r="D22" s="1713"/>
      <c r="E22" s="1714"/>
      <c r="F22" s="1714"/>
      <c r="G22" s="1715"/>
      <c r="H22" s="232"/>
    </row>
    <row r="23" spans="1:8" ht="18" customHeight="1" x14ac:dyDescent="0.2">
      <c r="A23" s="1710"/>
      <c r="B23" s="1711"/>
      <c r="C23" s="1712"/>
      <c r="D23" s="1716"/>
      <c r="E23" s="1717"/>
      <c r="F23" s="1717"/>
      <c r="G23" s="1718"/>
      <c r="H23" s="232"/>
    </row>
    <row r="24" spans="1:8" ht="18" customHeight="1" thickBot="1" x14ac:dyDescent="0.25">
      <c r="A24" s="87"/>
      <c r="B24" s="87"/>
      <c r="C24" s="87"/>
      <c r="D24" s="87"/>
      <c r="E24" s="87"/>
      <c r="F24" s="750"/>
      <c r="G24" s="750"/>
      <c r="H24" s="531">
        <f>SUM(H20:H23)</f>
        <v>0</v>
      </c>
    </row>
    <row r="25" spans="1:8" ht="9.6" customHeight="1" thickTop="1" x14ac:dyDescent="0.2">
      <c r="H25" s="87"/>
    </row>
    <row r="26" spans="1:8" ht="18" customHeight="1" x14ac:dyDescent="0.2">
      <c r="A26" s="219" t="s">
        <v>1282</v>
      </c>
      <c r="B26" s="109"/>
      <c r="C26" s="109"/>
      <c r="D26" s="109"/>
      <c r="E26" s="109"/>
      <c r="F26" s="109"/>
      <c r="G26" s="109"/>
      <c r="H26" s="110"/>
    </row>
    <row r="27" spans="1:8" ht="18" customHeight="1" x14ac:dyDescent="0.2">
      <c r="A27" s="748" t="s">
        <v>1280</v>
      </c>
      <c r="B27" s="536"/>
      <c r="C27" s="749"/>
      <c r="D27" s="748" t="s">
        <v>9</v>
      </c>
      <c r="E27" s="536"/>
      <c r="F27" s="536"/>
      <c r="G27" s="749"/>
      <c r="H27" s="524" t="s">
        <v>973</v>
      </c>
    </row>
    <row r="28" spans="1:8" ht="18" customHeight="1" x14ac:dyDescent="0.2">
      <c r="A28" s="1710"/>
      <c r="B28" s="1711"/>
      <c r="C28" s="1712"/>
      <c r="D28" s="1713"/>
      <c r="E28" s="1714"/>
      <c r="F28" s="1714"/>
      <c r="G28" s="1715"/>
      <c r="H28" s="232"/>
    </row>
    <row r="29" spans="1:8" ht="18" customHeight="1" x14ac:dyDescent="0.2">
      <c r="A29" s="1710"/>
      <c r="B29" s="1711"/>
      <c r="C29" s="1712"/>
      <c r="D29" s="1713"/>
      <c r="E29" s="1714"/>
      <c r="F29" s="1714"/>
      <c r="G29" s="1715"/>
      <c r="H29" s="232"/>
    </row>
    <row r="30" spans="1:8" ht="18" customHeight="1" x14ac:dyDescent="0.2">
      <c r="A30" s="1710"/>
      <c r="B30" s="1711"/>
      <c r="C30" s="1712"/>
      <c r="D30" s="1713"/>
      <c r="E30" s="1714"/>
      <c r="F30" s="1714"/>
      <c r="G30" s="1715"/>
      <c r="H30" s="232"/>
    </row>
    <row r="31" spans="1:8" ht="18" customHeight="1" x14ac:dyDescent="0.2">
      <c r="A31" s="1710"/>
      <c r="B31" s="1711"/>
      <c r="C31" s="1712"/>
      <c r="D31" s="1716"/>
      <c r="E31" s="1717"/>
      <c r="F31" s="1717"/>
      <c r="G31" s="1718"/>
      <c r="H31" s="232"/>
    </row>
    <row r="32" spans="1:8" ht="18" customHeight="1" x14ac:dyDescent="0.2">
      <c r="A32" s="87"/>
      <c r="B32" s="87"/>
      <c r="C32" s="87"/>
      <c r="D32" s="87"/>
      <c r="E32" s="87"/>
      <c r="F32" s="750"/>
      <c r="G32" s="750"/>
      <c r="H32" s="341">
        <f>SUM(H28:H31)</f>
        <v>0</v>
      </c>
    </row>
    <row r="33" spans="1:8" ht="18" customHeight="1" thickBot="1" x14ac:dyDescent="0.25">
      <c r="H33" s="751">
        <f>+H16+H24+H32</f>
        <v>0</v>
      </c>
    </row>
    <row r="34" spans="1:8" ht="9.6" customHeight="1" thickTop="1" x14ac:dyDescent="0.2">
      <c r="H34" s="87"/>
    </row>
    <row r="35" spans="1:8" s="160" customFormat="1" ht="26.1" customHeight="1" x14ac:dyDescent="0.2">
      <c r="A35" s="1719" t="s">
        <v>1283</v>
      </c>
      <c r="B35" s="1720"/>
      <c r="C35" s="1720"/>
      <c r="D35" s="1720"/>
      <c r="E35" s="1720"/>
      <c r="F35" s="1720"/>
      <c r="G35" s="1720"/>
      <c r="H35" s="1721"/>
    </row>
    <row r="36" spans="1:8" s="160" customFormat="1" ht="12" x14ac:dyDescent="0.2">
      <c r="A36" s="752" t="s">
        <v>632</v>
      </c>
      <c r="B36" s="753" t="s">
        <v>633</v>
      </c>
      <c r="C36" s="754"/>
      <c r="D36" s="755"/>
      <c r="E36" s="755"/>
      <c r="F36" s="755"/>
      <c r="G36" s="755"/>
      <c r="H36" s="756"/>
    </row>
    <row r="37" spans="1:8" x14ac:dyDescent="0.2">
      <c r="A37" s="757"/>
      <c r="B37" s="758"/>
      <c r="C37" s="54" t="s">
        <v>1284</v>
      </c>
      <c r="D37" s="160"/>
      <c r="E37" s="160"/>
      <c r="F37" s="160"/>
      <c r="G37" s="1547"/>
      <c r="H37" s="1548"/>
    </row>
    <row r="38" spans="1:8" x14ac:dyDescent="0.2">
      <c r="A38" s="759"/>
      <c r="B38" s="760"/>
      <c r="C38" s="761" t="s">
        <v>1195</v>
      </c>
      <c r="D38" s="54" t="s">
        <v>1285</v>
      </c>
      <c r="E38" s="54"/>
      <c r="F38" s="762"/>
      <c r="G38" s="1543"/>
      <c r="H38" s="1544"/>
    </row>
    <row r="39" spans="1:8" x14ac:dyDescent="0.2">
      <c r="A39" s="759"/>
      <c r="B39" s="760"/>
      <c r="C39" s="761" t="s">
        <v>1197</v>
      </c>
      <c r="D39" s="54" t="s">
        <v>1286</v>
      </c>
      <c r="E39" s="54"/>
      <c r="F39" s="762"/>
      <c r="G39" s="1545"/>
      <c r="H39" s="1546"/>
    </row>
    <row r="40" spans="1:8" x14ac:dyDescent="0.2">
      <c r="A40" s="759"/>
      <c r="B40" s="760"/>
      <c r="C40" s="761" t="s">
        <v>1199</v>
      </c>
      <c r="D40" s="54" t="s">
        <v>1287</v>
      </c>
      <c r="E40" s="54"/>
      <c r="F40" s="763">
        <f>+F38-F39</f>
        <v>0</v>
      </c>
      <c r="G40" s="764"/>
      <c r="H40" s="765"/>
    </row>
    <row r="41" spans="1:8" x14ac:dyDescent="0.2">
      <c r="A41" s="759"/>
      <c r="B41" s="760"/>
      <c r="C41" s="761" t="s">
        <v>1201</v>
      </c>
      <c r="D41" s="54" t="s">
        <v>1288</v>
      </c>
      <c r="E41" s="766"/>
      <c r="F41" s="762"/>
      <c r="G41" s="1549"/>
      <c r="H41" s="1550"/>
    </row>
    <row r="42" spans="1:8" x14ac:dyDescent="0.2">
      <c r="A42" s="767"/>
      <c r="B42" s="768"/>
      <c r="C42" s="769" t="s">
        <v>1289</v>
      </c>
      <c r="D42" s="770"/>
      <c r="E42" s="771"/>
      <c r="F42" s="771"/>
      <c r="G42" s="771"/>
      <c r="H42" s="772"/>
    </row>
    <row r="43" spans="1:8" x14ac:dyDescent="0.2">
      <c r="A43" s="767"/>
      <c r="B43" s="768"/>
      <c r="C43" s="773" t="s">
        <v>1290</v>
      </c>
      <c r="D43" s="160"/>
      <c r="E43" s="160"/>
      <c r="F43" s="774"/>
      <c r="G43" s="775"/>
      <c r="H43" s="776"/>
    </row>
    <row r="44" spans="1:8" x14ac:dyDescent="0.2">
      <c r="A44" s="767"/>
      <c r="B44" s="768"/>
      <c r="C44" s="777" t="s">
        <v>1291</v>
      </c>
      <c r="D44" s="778"/>
      <c r="E44" s="778"/>
      <c r="F44" s="778"/>
      <c r="G44" s="778"/>
      <c r="H44" s="779"/>
    </row>
    <row r="45" spans="1:8" x14ac:dyDescent="0.2">
      <c r="A45" s="780"/>
      <c r="B45" s="781"/>
      <c r="C45" s="241" t="s">
        <v>1292</v>
      </c>
      <c r="D45" s="534"/>
      <c r="E45" s="534"/>
      <c r="F45" s="534"/>
      <c r="G45" s="534"/>
      <c r="H45" s="33"/>
    </row>
    <row r="46" spans="1:8" x14ac:dyDescent="0.2">
      <c r="G46" s="53"/>
    </row>
  </sheetData>
  <sheetProtection algorithmName="SHA-512" hashValue="M/5W7pI+VDoI+3NPDepDSUPh0RskeDYxb46oPRHAbBjSCb2CUl2D4Xmx81xtSBwqxiHQbdnYAdeYlo1VRYQGpA==" saltValue="DrI9CZ+JOb95KNRtcKKXSg==" spinCount="100000" sheet="1" objects="1" scenarios="1"/>
  <mergeCells count="25">
    <mergeCell ref="A35:H35"/>
    <mergeCell ref="A29:C29"/>
    <mergeCell ref="D29:G29"/>
    <mergeCell ref="A30:C30"/>
    <mergeCell ref="D30:G30"/>
    <mergeCell ref="A31:C31"/>
    <mergeCell ref="D31:G31"/>
    <mergeCell ref="A22:C22"/>
    <mergeCell ref="D22:G22"/>
    <mergeCell ref="A23:C23"/>
    <mergeCell ref="D23:G23"/>
    <mergeCell ref="A28:C28"/>
    <mergeCell ref="D28:G28"/>
    <mergeCell ref="A15:C15"/>
    <mergeCell ref="D15:G15"/>
    <mergeCell ref="A20:C20"/>
    <mergeCell ref="D20:G20"/>
    <mergeCell ref="A21:C21"/>
    <mergeCell ref="D21:G21"/>
    <mergeCell ref="A12:C12"/>
    <mergeCell ref="D12:G12"/>
    <mergeCell ref="A13:C13"/>
    <mergeCell ref="D13:G13"/>
    <mergeCell ref="A14:C14"/>
    <mergeCell ref="D14:G14"/>
  </mergeCells>
  <printOptions horizontalCentered="1"/>
  <pageMargins left="0.5" right="0.5" top="1" bottom="0.75" header="0.5" footer="0.5"/>
  <pageSetup scale="92"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32A87-2234-4D36-85B6-11EDAC1579B9}">
  <sheetPr>
    <pageSetUpPr fitToPage="1"/>
  </sheetPr>
  <dimension ref="A1:I37"/>
  <sheetViews>
    <sheetView zoomScaleNormal="100" workbookViewId="0"/>
  </sheetViews>
  <sheetFormatPr defaultColWidth="11" defaultRowHeight="15" x14ac:dyDescent="0.2"/>
  <cols>
    <col min="1" max="1" width="9.125" style="24" customWidth="1"/>
    <col min="2" max="2" width="7" style="24" customWidth="1"/>
    <col min="3" max="4" width="12" style="24" customWidth="1"/>
    <col min="5" max="9" width="12.5" style="24" customWidth="1"/>
    <col min="10" max="16384" width="11" style="24"/>
  </cols>
  <sheetData>
    <row r="1" spans="1:9" ht="15" customHeight="1" x14ac:dyDescent="0.25">
      <c r="A1" s="51" t="s">
        <v>1293</v>
      </c>
      <c r="B1" s="319"/>
      <c r="C1" s="319"/>
      <c r="D1" s="319"/>
      <c r="E1" s="132"/>
      <c r="F1" s="132"/>
      <c r="G1" s="132"/>
      <c r="H1" s="132"/>
      <c r="I1" s="132"/>
    </row>
    <row r="2" spans="1:9" ht="13.35" customHeight="1" x14ac:dyDescent="0.2">
      <c r="A2" s="5" t="s">
        <v>2</v>
      </c>
      <c r="B2" s="319"/>
      <c r="C2" s="319"/>
      <c r="D2" s="319"/>
      <c r="E2" s="132"/>
      <c r="F2" s="132"/>
      <c r="G2" s="132"/>
      <c r="H2" s="132"/>
      <c r="I2" s="132"/>
    </row>
    <row r="3" spans="1:9" ht="13.35" customHeight="1" x14ac:dyDescent="0.2">
      <c r="A3" s="5" t="s">
        <v>1893</v>
      </c>
      <c r="B3" s="160"/>
      <c r="C3" s="160"/>
      <c r="D3" s="160"/>
      <c r="F3" s="133" t="s">
        <v>3</v>
      </c>
      <c r="G3" s="161"/>
      <c r="H3" s="161"/>
      <c r="I3" s="162"/>
    </row>
    <row r="4" spans="1:9" s="54" customFormat="1" ht="13.35" customHeight="1" x14ac:dyDescent="0.2">
      <c r="F4" s="394">
        <f>+'Sch A'!$A$6</f>
        <v>0</v>
      </c>
      <c r="G4" s="450"/>
      <c r="H4" s="450"/>
      <c r="I4" s="451"/>
    </row>
    <row r="5" spans="1:9" ht="13.35" customHeight="1" x14ac:dyDescent="0.2">
      <c r="A5" s="54"/>
      <c r="F5" s="138" t="s">
        <v>4</v>
      </c>
      <c r="G5" s="54"/>
      <c r="H5" s="54"/>
      <c r="I5" s="139"/>
    </row>
    <row r="6" spans="1:9" ht="13.35" customHeight="1" x14ac:dyDescent="0.2">
      <c r="F6" s="446" t="s">
        <v>5</v>
      </c>
      <c r="G6" s="401">
        <f>+'Sch A'!$F$12</f>
        <v>0</v>
      </c>
      <c r="H6" s="446" t="s">
        <v>6</v>
      </c>
      <c r="I6" s="401">
        <f>+'Sch A'!$H$12</f>
        <v>0</v>
      </c>
    </row>
    <row r="7" spans="1:9" ht="13.35" customHeight="1" x14ac:dyDescent="0.2">
      <c r="I7" s="87"/>
    </row>
    <row r="8" spans="1:9" x14ac:dyDescent="0.2">
      <c r="A8" s="1724" t="s">
        <v>1294</v>
      </c>
      <c r="B8" s="1725"/>
      <c r="C8" s="1725"/>
      <c r="D8" s="1725"/>
      <c r="E8" s="1725"/>
      <c r="F8" s="1725"/>
      <c r="G8" s="1725"/>
      <c r="H8" s="1725"/>
      <c r="I8" s="1726"/>
    </row>
    <row r="9" spans="1:9" ht="20.100000000000001" customHeight="1" x14ac:dyDescent="0.2">
      <c r="A9" s="782" t="s">
        <v>1295</v>
      </c>
      <c r="B9" s="684"/>
      <c r="C9" s="684"/>
      <c r="D9" s="1727"/>
      <c r="E9" s="1727"/>
      <c r="F9" s="1727"/>
      <c r="G9" s="1727"/>
      <c r="H9" s="1727"/>
      <c r="I9" s="1728"/>
    </row>
    <row r="10" spans="1:9" ht="30" customHeight="1" x14ac:dyDescent="0.25">
      <c r="A10" s="783" t="s">
        <v>1296</v>
      </c>
      <c r="B10" s="784"/>
      <c r="C10" s="784"/>
      <c r="D10" s="1729"/>
      <c r="E10" s="1729"/>
      <c r="F10" s="1729"/>
      <c r="G10" s="1729"/>
      <c r="H10" s="1729"/>
      <c r="I10" s="1730"/>
    </row>
    <row r="11" spans="1:9" ht="57" x14ac:dyDescent="0.2">
      <c r="A11" s="785" t="s">
        <v>684</v>
      </c>
      <c r="B11" s="785" t="s">
        <v>1297</v>
      </c>
      <c r="C11" s="1731" t="s">
        <v>9</v>
      </c>
      <c r="D11" s="1732"/>
      <c r="E11" s="785" t="s">
        <v>1298</v>
      </c>
      <c r="F11" s="785" t="s">
        <v>79</v>
      </c>
      <c r="G11" s="785" t="s">
        <v>1299</v>
      </c>
      <c r="H11" s="786" t="s">
        <v>1300</v>
      </c>
      <c r="I11" s="32" t="s">
        <v>1301</v>
      </c>
    </row>
    <row r="12" spans="1:9" x14ac:dyDescent="0.2">
      <c r="A12" s="787"/>
      <c r="B12" s="788"/>
      <c r="C12" s="1722"/>
      <c r="D12" s="1723"/>
      <c r="E12" s="579"/>
      <c r="F12" s="579"/>
      <c r="G12" s="579"/>
      <c r="H12" s="579"/>
      <c r="I12" s="579"/>
    </row>
    <row r="13" spans="1:9" x14ac:dyDescent="0.2">
      <c r="A13" s="787"/>
      <c r="B13" s="788"/>
      <c r="C13" s="1722"/>
      <c r="D13" s="1723"/>
      <c r="E13" s="579"/>
      <c r="F13" s="579"/>
      <c r="G13" s="579"/>
      <c r="H13" s="579"/>
      <c r="I13" s="579"/>
    </row>
    <row r="14" spans="1:9" x14ac:dyDescent="0.2">
      <c r="A14" s="787"/>
      <c r="B14" s="788"/>
      <c r="C14" s="1722"/>
      <c r="D14" s="1723"/>
      <c r="E14" s="579"/>
      <c r="F14" s="579"/>
      <c r="G14" s="579"/>
      <c r="H14" s="579"/>
      <c r="I14" s="579"/>
    </row>
    <row r="15" spans="1:9" x14ac:dyDescent="0.2">
      <c r="A15" s="787"/>
      <c r="B15" s="788"/>
      <c r="C15" s="1722"/>
      <c r="D15" s="1723"/>
      <c r="E15" s="579"/>
      <c r="F15" s="579"/>
      <c r="G15" s="579"/>
      <c r="H15" s="579"/>
      <c r="I15" s="579"/>
    </row>
    <row r="16" spans="1:9" x14ac:dyDescent="0.2">
      <c r="A16" s="787"/>
      <c r="B16" s="788"/>
      <c r="C16" s="1722"/>
      <c r="D16" s="1723"/>
      <c r="E16" s="579"/>
      <c r="F16" s="579"/>
      <c r="G16" s="579"/>
      <c r="H16" s="579"/>
      <c r="I16" s="579"/>
    </row>
    <row r="17" spans="1:9" x14ac:dyDescent="0.2">
      <c r="A17" s="787"/>
      <c r="B17" s="788"/>
      <c r="C17" s="1722"/>
      <c r="D17" s="1723"/>
      <c r="E17" s="579"/>
      <c r="F17" s="579"/>
      <c r="G17" s="579"/>
      <c r="H17" s="579"/>
      <c r="I17" s="579"/>
    </row>
    <row r="18" spans="1:9" x14ac:dyDescent="0.2">
      <c r="A18" s="787"/>
      <c r="B18" s="788"/>
      <c r="C18" s="1722"/>
      <c r="D18" s="1723"/>
      <c r="E18" s="579"/>
      <c r="F18" s="579"/>
      <c r="G18" s="579"/>
      <c r="H18" s="579"/>
      <c r="I18" s="579"/>
    </row>
    <row r="19" spans="1:9" x14ac:dyDescent="0.2">
      <c r="A19" s="787"/>
      <c r="B19" s="788"/>
      <c r="C19" s="1722"/>
      <c r="D19" s="1723"/>
      <c r="E19" s="579"/>
      <c r="F19" s="579"/>
      <c r="G19" s="579"/>
      <c r="H19" s="579"/>
      <c r="I19" s="579"/>
    </row>
    <row r="20" spans="1:9" x14ac:dyDescent="0.2">
      <c r="A20" s="787"/>
      <c r="B20" s="788"/>
      <c r="C20" s="1722"/>
      <c r="D20" s="1723"/>
      <c r="E20" s="579"/>
      <c r="F20" s="579"/>
      <c r="G20" s="579"/>
      <c r="H20" s="579"/>
      <c r="I20" s="579"/>
    </row>
    <row r="21" spans="1:9" x14ac:dyDescent="0.2">
      <c r="A21" s="787"/>
      <c r="B21" s="788"/>
      <c r="C21" s="1722"/>
      <c r="D21" s="1723"/>
      <c r="E21" s="579"/>
      <c r="F21" s="579"/>
      <c r="G21" s="579"/>
      <c r="H21" s="579"/>
      <c r="I21" s="579"/>
    </row>
    <row r="22" spans="1:9" x14ac:dyDescent="0.2">
      <c r="A22" s="787"/>
      <c r="B22" s="788"/>
      <c r="C22" s="1722"/>
      <c r="D22" s="1723"/>
      <c r="E22" s="789"/>
      <c r="F22" s="789"/>
      <c r="G22" s="789"/>
      <c r="H22" s="789"/>
      <c r="I22" s="789"/>
    </row>
    <row r="23" spans="1:9" x14ac:dyDescent="0.2">
      <c r="A23" s="790"/>
      <c r="B23" s="791"/>
      <c r="C23" s="1722"/>
      <c r="D23" s="1723"/>
      <c r="E23" s="792"/>
      <c r="F23" s="793"/>
      <c r="G23" s="793"/>
      <c r="H23" s="793"/>
      <c r="I23" s="794"/>
    </row>
    <row r="24" spans="1:9" ht="15.75" thickBot="1" x14ac:dyDescent="0.25">
      <c r="A24" s="1733" t="s">
        <v>1185</v>
      </c>
      <c r="B24" s="1733"/>
      <c r="C24" s="1733"/>
      <c r="D24" s="1733"/>
      <c r="E24" s="795">
        <f>SUM(E12:E23)</f>
        <v>0</v>
      </c>
      <c r="F24" s="795">
        <f>SUM(F12:F23)</f>
        <v>0</v>
      </c>
      <c r="G24" s="795">
        <f>SUM(G12:G23)</f>
        <v>0</v>
      </c>
      <c r="H24" s="795">
        <f>SUM(H12:H23)</f>
        <v>0</v>
      </c>
      <c r="I24" s="795">
        <f>SUM(I12:I23)</f>
        <v>0</v>
      </c>
    </row>
    <row r="25" spans="1:9" ht="15.75" thickTop="1" x14ac:dyDescent="0.2">
      <c r="A25" s="236"/>
      <c r="B25" s="236"/>
      <c r="C25" s="236"/>
      <c r="D25" s="107" t="s">
        <v>700</v>
      </c>
      <c r="E25" s="106"/>
      <c r="F25" s="106"/>
      <c r="G25" s="106"/>
      <c r="H25" s="106"/>
      <c r="I25" s="106"/>
    </row>
    <row r="26" spans="1:9" x14ac:dyDescent="0.2">
      <c r="B26" s="677"/>
      <c r="C26" s="796" t="s">
        <v>1302</v>
      </c>
      <c r="D26" s="261"/>
      <c r="H26" s="797" t="s">
        <v>1303</v>
      </c>
      <c r="I26" s="798"/>
    </row>
    <row r="27" spans="1:9" x14ac:dyDescent="0.2">
      <c r="C27" s="261"/>
      <c r="D27" s="797" t="s">
        <v>1304</v>
      </c>
      <c r="E27" s="799">
        <f>+F24</f>
        <v>0</v>
      </c>
      <c r="H27" s="261"/>
    </row>
    <row r="28" spans="1:9" x14ac:dyDescent="0.2">
      <c r="C28" s="261"/>
      <c r="D28" s="797" t="s">
        <v>1298</v>
      </c>
      <c r="E28" s="800">
        <f>+E24</f>
        <v>0</v>
      </c>
      <c r="H28" s="797"/>
      <c r="I28" s="800">
        <f>SUM(E27:E28)</f>
        <v>0</v>
      </c>
    </row>
    <row r="29" spans="1:9" x14ac:dyDescent="0.2">
      <c r="C29" s="261"/>
      <c r="D29" s="801"/>
      <c r="H29" s="261"/>
    </row>
    <row r="30" spans="1:9" x14ac:dyDescent="0.2">
      <c r="C30" s="261" t="s">
        <v>1305</v>
      </c>
      <c r="D30" s="801"/>
      <c r="H30" s="261"/>
    </row>
    <row r="31" spans="1:9" x14ac:dyDescent="0.2">
      <c r="C31" s="261"/>
      <c r="D31" s="797" t="s">
        <v>1306</v>
      </c>
      <c r="E31" s="799">
        <f>-G24</f>
        <v>0</v>
      </c>
      <c r="F31" s="510"/>
      <c r="H31" s="261"/>
    </row>
    <row r="32" spans="1:9" x14ac:dyDescent="0.2">
      <c r="C32" s="261"/>
      <c r="D32" s="797" t="s">
        <v>1307</v>
      </c>
      <c r="E32" s="802">
        <f>-H24</f>
        <v>0</v>
      </c>
      <c r="F32" s="510"/>
      <c r="H32" s="261"/>
    </row>
    <row r="33" spans="1:9" x14ac:dyDescent="0.2">
      <c r="C33" s="261"/>
      <c r="D33" s="797" t="s">
        <v>1308</v>
      </c>
      <c r="E33" s="800">
        <f>-I24</f>
        <v>0</v>
      </c>
      <c r="F33" s="510"/>
      <c r="H33" s="797"/>
      <c r="I33" s="800">
        <f>SUM(E31:E33)</f>
        <v>0</v>
      </c>
    </row>
    <row r="34" spans="1:9" x14ac:dyDescent="0.2">
      <c r="H34" s="261"/>
    </row>
    <row r="35" spans="1:9" x14ac:dyDescent="0.2">
      <c r="A35" s="24" t="s">
        <v>1309</v>
      </c>
      <c r="H35" s="797" t="s">
        <v>1310</v>
      </c>
      <c r="I35" s="799">
        <f>SUM(I26:I34)</f>
        <v>0</v>
      </c>
    </row>
    <row r="36" spans="1:9" x14ac:dyDescent="0.2">
      <c r="H36" s="510"/>
      <c r="I36" s="803"/>
    </row>
    <row r="37" spans="1:9" x14ac:dyDescent="0.2">
      <c r="A37" s="106" t="s">
        <v>1311</v>
      </c>
      <c r="B37" s="106"/>
      <c r="C37" s="106"/>
      <c r="D37" s="106"/>
      <c r="E37" s="106"/>
      <c r="F37" s="106"/>
      <c r="G37" s="106"/>
      <c r="H37" s="106"/>
      <c r="I37" s="106"/>
    </row>
  </sheetData>
  <sheetProtection algorithmName="SHA-512" hashValue="9SerWmVV9go9DIZoblTq5ocw7sWWWaJBQuV2qbLS7oRVtKrOp9vQ/Ccp5TW/1eVCewImYu8849ayKt07lT4Xyw==" saltValue="dDcG0LSAeIRqpw+Dm32NCA==" spinCount="100000" sheet="1" objects="1" scenarios="1"/>
  <mergeCells count="17">
    <mergeCell ref="C20:D20"/>
    <mergeCell ref="C21:D21"/>
    <mergeCell ref="C22:D22"/>
    <mergeCell ref="C23:D23"/>
    <mergeCell ref="A24:D24"/>
    <mergeCell ref="C19:D19"/>
    <mergeCell ref="A8:I8"/>
    <mergeCell ref="D9:I9"/>
    <mergeCell ref="D10:I10"/>
    <mergeCell ref="C11:D11"/>
    <mergeCell ref="C12:D12"/>
    <mergeCell ref="C13:D13"/>
    <mergeCell ref="C14:D14"/>
    <mergeCell ref="C15:D15"/>
    <mergeCell ref="C16:D16"/>
    <mergeCell ref="C17:D17"/>
    <mergeCell ref="C18:D18"/>
  </mergeCells>
  <printOptions horizontalCentered="1"/>
  <pageMargins left="0.5" right="0.5" top="1" bottom="0.75" header="0.5" footer="0.5"/>
  <pageSetup scale="5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E85A0-9021-4A62-8EFA-EA4917252E4A}">
  <sheetPr>
    <pageSetUpPr fitToPage="1"/>
  </sheetPr>
  <dimension ref="A1:H43"/>
  <sheetViews>
    <sheetView zoomScaleNormal="100" workbookViewId="0"/>
  </sheetViews>
  <sheetFormatPr defaultColWidth="11" defaultRowHeight="15" x14ac:dyDescent="0.2"/>
  <cols>
    <col min="1" max="1" width="2.875" style="24" customWidth="1"/>
    <col min="2" max="2" width="5.125" style="24" customWidth="1"/>
    <col min="3" max="3" width="41.125" style="24" customWidth="1"/>
    <col min="4" max="4" width="2.875" style="24" customWidth="1"/>
    <col min="5" max="8" width="11.875" style="24" customWidth="1"/>
    <col min="9" max="16384" width="11" style="24"/>
  </cols>
  <sheetData>
    <row r="1" spans="1:8" ht="15" customHeight="1" x14ac:dyDescent="0.25">
      <c r="A1" s="51" t="s">
        <v>1312</v>
      </c>
      <c r="B1" s="51"/>
      <c r="C1" s="132"/>
      <c r="D1" s="132"/>
      <c r="E1" s="132"/>
      <c r="F1" s="132"/>
      <c r="G1" s="132"/>
      <c r="H1" s="132"/>
    </row>
    <row r="2" spans="1:8" ht="13.35" customHeight="1" x14ac:dyDescent="0.2">
      <c r="A2" s="5" t="s">
        <v>2</v>
      </c>
      <c r="B2" s="5"/>
      <c r="C2" s="132"/>
      <c r="D2" s="132"/>
      <c r="E2" s="132"/>
      <c r="F2" s="132"/>
      <c r="G2" s="132"/>
      <c r="H2" s="132"/>
    </row>
    <row r="3" spans="1:8" ht="13.35" customHeight="1" x14ac:dyDescent="0.2">
      <c r="A3" s="5" t="s">
        <v>1893</v>
      </c>
      <c r="B3" s="5"/>
      <c r="C3" s="132"/>
      <c r="D3" s="132"/>
      <c r="E3" s="133" t="s">
        <v>3</v>
      </c>
      <c r="F3" s="161"/>
      <c r="G3" s="161"/>
      <c r="H3" s="162"/>
    </row>
    <row r="4" spans="1:8" s="54" customFormat="1" ht="13.35" customHeight="1" x14ac:dyDescent="0.2">
      <c r="C4" s="218"/>
      <c r="D4" s="218"/>
      <c r="E4" s="394">
        <f>+'Sch A'!$A$6</f>
        <v>0</v>
      </c>
      <c r="F4" s="450"/>
      <c r="G4" s="450"/>
      <c r="H4" s="451"/>
    </row>
    <row r="5" spans="1:8" ht="13.35" customHeight="1" x14ac:dyDescent="0.2">
      <c r="A5" s="54"/>
      <c r="B5" s="54"/>
      <c r="C5" s="132"/>
      <c r="D5" s="132"/>
      <c r="E5" s="138" t="s">
        <v>4</v>
      </c>
      <c r="F5" s="54"/>
      <c r="G5" s="54"/>
      <c r="H5" s="139"/>
    </row>
    <row r="6" spans="1:8" ht="13.35" customHeight="1" x14ac:dyDescent="0.2">
      <c r="E6" s="446" t="s">
        <v>5</v>
      </c>
      <c r="F6" s="401">
        <f>+'Sch A'!$F$12</f>
        <v>0</v>
      </c>
      <c r="G6" s="446" t="s">
        <v>6</v>
      </c>
      <c r="H6" s="401">
        <f>+'Sch A'!$H$12</f>
        <v>0</v>
      </c>
    </row>
    <row r="7" spans="1:8" ht="13.35" customHeight="1" x14ac:dyDescent="0.2">
      <c r="E7" s="54"/>
      <c r="F7" s="478"/>
      <c r="G7" s="54"/>
      <c r="H7" s="478"/>
    </row>
    <row r="8" spans="1:8" s="106" customFormat="1" ht="24" customHeight="1" x14ac:dyDescent="0.2">
      <c r="A8" s="1737" t="s">
        <v>1313</v>
      </c>
      <c r="B8" s="1738"/>
      <c r="C8" s="1611"/>
      <c r="D8" s="1611"/>
      <c r="E8" s="1611"/>
      <c r="F8" s="1611"/>
      <c r="G8" s="1611"/>
      <c r="H8" s="1739"/>
    </row>
    <row r="9" spans="1:8" s="4" customFormat="1" ht="18" customHeight="1" x14ac:dyDescent="0.2">
      <c r="A9" s="804" t="s">
        <v>840</v>
      </c>
      <c r="B9" s="805" t="s">
        <v>1314</v>
      </c>
      <c r="C9" s="806"/>
      <c r="D9" s="807" t="s">
        <v>848</v>
      </c>
      <c r="E9" s="1740" t="s">
        <v>1315</v>
      </c>
      <c r="F9" s="1740"/>
      <c r="G9" s="1740"/>
      <c r="H9" s="1741"/>
    </row>
    <row r="10" spans="1:8" s="4" customFormat="1" ht="30" customHeight="1" x14ac:dyDescent="0.2">
      <c r="A10" s="1734"/>
      <c r="B10" s="1735"/>
      <c r="C10" s="1735"/>
      <c r="D10" s="1734"/>
      <c r="E10" s="1735"/>
      <c r="F10" s="1735"/>
      <c r="G10" s="1735"/>
      <c r="H10" s="1736"/>
    </row>
    <row r="11" spans="1:8" s="4" customFormat="1" ht="30" customHeight="1" x14ac:dyDescent="0.2">
      <c r="A11" s="804" t="s">
        <v>841</v>
      </c>
      <c r="B11" s="805" t="s">
        <v>1316</v>
      </c>
      <c r="C11" s="806"/>
      <c r="D11" s="807" t="s">
        <v>850</v>
      </c>
      <c r="E11" s="1740" t="s">
        <v>1317</v>
      </c>
      <c r="F11" s="1740"/>
      <c r="G11" s="1740"/>
      <c r="H11" s="1741"/>
    </row>
    <row r="12" spans="1:8" s="4" customFormat="1" ht="30" customHeight="1" x14ac:dyDescent="0.2">
      <c r="A12" s="1734"/>
      <c r="B12" s="1735"/>
      <c r="C12" s="1735"/>
      <c r="D12" s="1734"/>
      <c r="E12" s="1735"/>
      <c r="F12" s="1735"/>
      <c r="G12" s="1735"/>
      <c r="H12" s="1736"/>
    </row>
    <row r="13" spans="1:8" s="4" customFormat="1" ht="30" customHeight="1" x14ac:dyDescent="0.2">
      <c r="A13" s="804" t="s">
        <v>844</v>
      </c>
      <c r="B13" s="805" t="s">
        <v>1318</v>
      </c>
      <c r="C13" s="806"/>
      <c r="D13" s="807" t="s">
        <v>852</v>
      </c>
      <c r="E13" s="1740" t="s">
        <v>1319</v>
      </c>
      <c r="F13" s="1740"/>
      <c r="G13" s="1740"/>
      <c r="H13" s="1741"/>
    </row>
    <row r="14" spans="1:8" s="4" customFormat="1" ht="30" customHeight="1" x14ac:dyDescent="0.2">
      <c r="A14" s="1734"/>
      <c r="B14" s="1735"/>
      <c r="C14" s="1735"/>
      <c r="D14" s="1734"/>
      <c r="E14" s="1735"/>
      <c r="F14" s="1735"/>
      <c r="G14" s="1735"/>
      <c r="H14" s="1736"/>
    </row>
    <row r="15" spans="1:8" s="4" customFormat="1" ht="30" customHeight="1" x14ac:dyDescent="0.2">
      <c r="A15" s="804" t="s">
        <v>845</v>
      </c>
      <c r="B15" s="805" t="s">
        <v>1320</v>
      </c>
      <c r="C15" s="806"/>
      <c r="D15" s="807" t="s">
        <v>854</v>
      </c>
      <c r="E15" s="1740" t="s">
        <v>1321</v>
      </c>
      <c r="F15" s="1740"/>
      <c r="G15" s="1740"/>
      <c r="H15" s="1741"/>
    </row>
    <row r="16" spans="1:8" s="4" customFormat="1" ht="30" customHeight="1" x14ac:dyDescent="0.2">
      <c r="A16" s="1734"/>
      <c r="B16" s="1735"/>
      <c r="C16" s="1735"/>
      <c r="D16" s="1734"/>
      <c r="E16" s="1735"/>
      <c r="F16" s="1735"/>
      <c r="G16" s="1735"/>
      <c r="H16" s="1736"/>
    </row>
    <row r="17" spans="1:8" x14ac:dyDescent="0.2">
      <c r="A17" s="808"/>
      <c r="B17" s="808"/>
      <c r="C17" s="609"/>
      <c r="D17" s="809"/>
      <c r="E17" s="810"/>
      <c r="F17" s="811"/>
      <c r="G17" s="811"/>
      <c r="H17" s="811"/>
    </row>
    <row r="18" spans="1:8" ht="18" customHeight="1" x14ac:dyDescent="0.2">
      <c r="A18" s="1742" t="s">
        <v>1322</v>
      </c>
      <c r="B18" s="1743"/>
      <c r="C18" s="1743"/>
      <c r="D18" s="1744"/>
      <c r="E18" s="1686"/>
      <c r="F18" s="1670" t="s">
        <v>1323</v>
      </c>
      <c r="G18" s="1671"/>
      <c r="H18" s="1745"/>
    </row>
    <row r="19" spans="1:8" ht="28.5" x14ac:dyDescent="0.3">
      <c r="A19" s="719" t="s">
        <v>1324</v>
      </c>
      <c r="B19" s="654"/>
      <c r="C19" s="131"/>
      <c r="D19" s="131"/>
      <c r="E19" s="812"/>
      <c r="F19" s="813" t="s">
        <v>1325</v>
      </c>
      <c r="G19" s="813" t="s">
        <v>1326</v>
      </c>
      <c r="H19" s="813" t="s">
        <v>973</v>
      </c>
    </row>
    <row r="20" spans="1:8" ht="17.45" customHeight="1" x14ac:dyDescent="0.2">
      <c r="A20" s="814"/>
      <c r="B20" s="815"/>
      <c r="C20" s="815"/>
      <c r="D20" s="815"/>
      <c r="E20" s="815"/>
      <c r="F20" s="579"/>
      <c r="G20" s="816"/>
      <c r="H20" s="817">
        <f>ROUND(+F20*G20,0)</f>
        <v>0</v>
      </c>
    </row>
    <row r="21" spans="1:8" ht="17.45" customHeight="1" x14ac:dyDescent="0.2">
      <c r="A21" s="814"/>
      <c r="B21" s="815"/>
      <c r="C21" s="815"/>
      <c r="D21" s="815"/>
      <c r="E21" s="815"/>
      <c r="F21" s="579"/>
      <c r="G21" s="816"/>
      <c r="H21" s="817">
        <f>ROUND(+F21*G21,0)</f>
        <v>0</v>
      </c>
    </row>
    <row r="22" spans="1:8" ht="17.45" customHeight="1" x14ac:dyDescent="0.2">
      <c r="A22" s="814"/>
      <c r="B22" s="815"/>
      <c r="C22" s="815"/>
      <c r="D22" s="815"/>
      <c r="E22" s="815"/>
      <c r="F22" s="579"/>
      <c r="G22" s="816"/>
      <c r="H22" s="817">
        <f>ROUND(+F22*G22,0)</f>
        <v>0</v>
      </c>
    </row>
    <row r="23" spans="1:8" ht="17.45" customHeight="1" x14ac:dyDescent="0.2">
      <c r="A23" s="814"/>
      <c r="B23" s="815"/>
      <c r="C23" s="815"/>
      <c r="D23" s="815"/>
      <c r="E23" s="815"/>
      <c r="F23" s="789"/>
      <c r="G23" s="816"/>
      <c r="H23" s="817">
        <f>ROUND(+F23*G23,0)</f>
        <v>0</v>
      </c>
    </row>
    <row r="24" spans="1:8" ht="17.45" customHeight="1" x14ac:dyDescent="0.2">
      <c r="A24" s="818"/>
      <c r="B24" s="819"/>
      <c r="C24" s="819"/>
      <c r="D24" s="819"/>
      <c r="E24" s="819"/>
      <c r="F24" s="820"/>
      <c r="G24" s="816"/>
      <c r="H24" s="821">
        <f>ROUND(+F24*G24,0)</f>
        <v>0</v>
      </c>
    </row>
    <row r="25" spans="1:8" ht="17.45" customHeight="1" thickBot="1" x14ac:dyDescent="0.25">
      <c r="E25" s="250" t="s">
        <v>1185</v>
      </c>
      <c r="F25" s="822">
        <f>SUM(F20:F24)</f>
        <v>0</v>
      </c>
      <c r="G25" s="823"/>
      <c r="H25" s="824">
        <f>SUM(H20:H24)</f>
        <v>0</v>
      </c>
    </row>
    <row r="26" spans="1:8" ht="17.45" customHeight="1" thickTop="1" x14ac:dyDescent="0.2"/>
    <row r="27" spans="1:8" ht="17.45" customHeight="1" x14ac:dyDescent="0.2">
      <c r="A27" s="683" t="s">
        <v>1327</v>
      </c>
      <c r="B27" s="131"/>
      <c r="C27" s="131"/>
      <c r="D27" s="131"/>
      <c r="E27" s="131"/>
      <c r="F27" s="812"/>
      <c r="G27" s="825"/>
      <c r="H27" s="826">
        <f>+H25</f>
        <v>0</v>
      </c>
    </row>
    <row r="28" spans="1:8" ht="17.45" customHeight="1" x14ac:dyDescent="0.2">
      <c r="A28" s="827" t="s">
        <v>1328</v>
      </c>
      <c r="B28" s="828"/>
      <c r="C28" s="131"/>
      <c r="D28" s="131"/>
      <c r="E28" s="131"/>
      <c r="F28" s="812"/>
      <c r="G28" s="829"/>
      <c r="H28" s="830"/>
    </row>
    <row r="29" spans="1:8" ht="17.45" customHeight="1" x14ac:dyDescent="0.2">
      <c r="A29" s="827" t="s">
        <v>1329</v>
      </c>
      <c r="B29" s="828"/>
      <c r="C29" s="131"/>
      <c r="D29" s="131"/>
      <c r="E29" s="131"/>
      <c r="F29" s="812"/>
      <c r="G29" s="829"/>
      <c r="H29" s="831"/>
    </row>
    <row r="30" spans="1:8" ht="17.45" customHeight="1" x14ac:dyDescent="0.2">
      <c r="A30" s="827" t="s">
        <v>1330</v>
      </c>
      <c r="B30" s="828"/>
      <c r="C30" s="131"/>
      <c r="D30" s="131"/>
      <c r="E30" s="131"/>
      <c r="F30" s="812"/>
      <c r="G30" s="832"/>
      <c r="H30" s="833"/>
    </row>
    <row r="31" spans="1:8" ht="17.45" customHeight="1" x14ac:dyDescent="0.25">
      <c r="A31" s="834"/>
      <c r="B31" s="835" t="s">
        <v>1331</v>
      </c>
      <c r="C31" s="828"/>
      <c r="D31" s="131"/>
      <c r="E31" s="131"/>
      <c r="F31" s="812"/>
      <c r="G31" s="678"/>
      <c r="H31" s="836"/>
    </row>
    <row r="32" spans="1:8" ht="17.45" customHeight="1" x14ac:dyDescent="0.25">
      <c r="A32" s="834"/>
      <c r="B32" s="835" t="s">
        <v>1332</v>
      </c>
      <c r="C32" s="828"/>
      <c r="D32" s="131"/>
      <c r="E32" s="131"/>
      <c r="F32" s="812"/>
      <c r="G32" s="678"/>
      <c r="H32" s="837"/>
    </row>
    <row r="33" spans="1:8" ht="17.45" customHeight="1" x14ac:dyDescent="0.25">
      <c r="A33" s="834"/>
      <c r="B33" s="835" t="s">
        <v>511</v>
      </c>
      <c r="C33" s="828"/>
      <c r="D33" s="131"/>
      <c r="E33" s="131"/>
      <c r="F33" s="812"/>
      <c r="G33" s="838"/>
      <c r="H33" s="839">
        <f>SUM(G31:G33)</f>
        <v>0</v>
      </c>
    </row>
    <row r="34" spans="1:8" ht="17.45" customHeight="1" x14ac:dyDescent="0.2">
      <c r="A34" s="840" t="s">
        <v>1333</v>
      </c>
      <c r="B34" s="835"/>
      <c r="C34" s="131"/>
      <c r="D34" s="131"/>
      <c r="E34" s="131"/>
      <c r="F34" s="812"/>
      <c r="G34" s="829"/>
      <c r="H34" s="841"/>
    </row>
    <row r="35" spans="1:8" ht="17.45" customHeight="1" x14ac:dyDescent="0.2">
      <c r="A35" s="840" t="s">
        <v>1334</v>
      </c>
      <c r="B35" s="835"/>
      <c r="C35" s="131"/>
      <c r="D35" s="131"/>
      <c r="E35" s="131"/>
      <c r="F35" s="812"/>
      <c r="G35" s="829"/>
      <c r="H35" s="841"/>
    </row>
    <row r="36" spans="1:8" ht="17.45" customHeight="1" x14ac:dyDescent="0.2">
      <c r="A36" s="842" t="s">
        <v>1335</v>
      </c>
      <c r="B36" s="843"/>
      <c r="C36" s="844"/>
      <c r="D36" s="844"/>
      <c r="E36" s="844"/>
      <c r="F36" s="812"/>
      <c r="G36" s="829"/>
      <c r="H36" s="841"/>
    </row>
    <row r="37" spans="1:8" ht="17.45" customHeight="1" x14ac:dyDescent="0.2">
      <c r="A37" s="840" t="s">
        <v>1336</v>
      </c>
      <c r="B37" s="835"/>
      <c r="C37" s="131"/>
      <c r="D37" s="131"/>
      <c r="E37" s="131"/>
      <c r="F37" s="812"/>
      <c r="G37" s="829"/>
      <c r="H37" s="841"/>
    </row>
    <row r="38" spans="1:8" ht="17.45" customHeight="1" x14ac:dyDescent="0.2">
      <c r="A38" s="719" t="s">
        <v>1337</v>
      </c>
      <c r="B38" s="654"/>
      <c r="C38" s="131"/>
      <c r="D38" s="131"/>
      <c r="E38" s="131"/>
      <c r="F38" s="812"/>
      <c r="G38" s="829"/>
      <c r="H38" s="841"/>
    </row>
    <row r="39" spans="1:8" ht="17.45" customHeight="1" x14ac:dyDescent="0.2">
      <c r="A39" s="719" t="s">
        <v>1338</v>
      </c>
      <c r="B39" s="654"/>
      <c r="C39" s="131"/>
      <c r="D39" s="131"/>
      <c r="E39" s="131"/>
      <c r="F39" s="812"/>
      <c r="G39" s="829"/>
      <c r="H39" s="841"/>
    </row>
    <row r="40" spans="1:8" ht="17.45" customHeight="1" x14ac:dyDescent="0.2">
      <c r="A40" s="719" t="s">
        <v>1339</v>
      </c>
      <c r="B40" s="654"/>
      <c r="C40" s="131"/>
      <c r="D40" s="131"/>
      <c r="E40" s="131"/>
      <c r="F40" s="812"/>
      <c r="G40" s="829"/>
      <c r="H40" s="845">
        <f>SUM(H27:H38)-H39</f>
        <v>0</v>
      </c>
    </row>
    <row r="41" spans="1:8" ht="17.45" customHeight="1" x14ac:dyDescent="0.2">
      <c r="A41" s="846" t="s">
        <v>1340</v>
      </c>
      <c r="B41" s="77"/>
      <c r="C41" s="88"/>
      <c r="D41" s="88"/>
      <c r="E41" s="88"/>
      <c r="F41" s="812"/>
      <c r="G41" s="829"/>
      <c r="H41" s="1403"/>
    </row>
    <row r="42" spans="1:8" ht="17.45" customHeight="1" x14ac:dyDescent="0.2">
      <c r="A42" s="846" t="s">
        <v>1341</v>
      </c>
      <c r="B42" s="77"/>
      <c r="C42" s="88"/>
      <c r="D42" s="88"/>
      <c r="E42" s="88"/>
      <c r="F42" s="847"/>
      <c r="G42" s="829"/>
      <c r="H42" s="848">
        <f>ROUND(+H40*H41,0)</f>
        <v>0</v>
      </c>
    </row>
    <row r="43" spans="1:8" s="106" customFormat="1" ht="24" customHeight="1" x14ac:dyDescent="0.2">
      <c r="A43" s="1746" t="s">
        <v>1342</v>
      </c>
      <c r="B43" s="1747"/>
      <c r="C43" s="1748"/>
      <c r="D43" s="1748"/>
      <c r="E43" s="1748"/>
      <c r="F43" s="1748"/>
      <c r="G43" s="1748"/>
      <c r="H43" s="1749"/>
    </row>
  </sheetData>
  <sheetProtection algorithmName="SHA-512" hashValue="NGzpx1Afvitrnu997eeJ5/5cRTTIkEunjQ+p2YICM0etKjwftFsRTRb6PGKuLrztVjytSt6+16TUDTnWIsNrmA==" saltValue="/vVPIKgGsQO1sjaYlNilCA==" spinCount="100000" sheet="1" objects="1" scenarios="1"/>
  <mergeCells count="17">
    <mergeCell ref="A18:C18"/>
    <mergeCell ref="D18:E18"/>
    <mergeCell ref="F18:H18"/>
    <mergeCell ref="A43:H43"/>
    <mergeCell ref="E13:H13"/>
    <mergeCell ref="A14:C14"/>
    <mergeCell ref="D14:H14"/>
    <mergeCell ref="E15:H15"/>
    <mergeCell ref="A16:C16"/>
    <mergeCell ref="D16:H16"/>
    <mergeCell ref="A12:C12"/>
    <mergeCell ref="D12:H12"/>
    <mergeCell ref="A8:H8"/>
    <mergeCell ref="E9:H9"/>
    <mergeCell ref="A10:C10"/>
    <mergeCell ref="D10:H10"/>
    <mergeCell ref="E11:H11"/>
  </mergeCells>
  <printOptions horizontalCentered="1"/>
  <pageMargins left="0.5" right="0.5" top="1" bottom="0.75" header="0.5" footer="0.25"/>
  <pageSetup scale="79" orientation="portrait" r:id="rId1"/>
  <headerFooter>
    <oddFooter>&amp;CDUPLICATE AS NECESSARY</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45FA8-1AC0-4E59-BC26-7C730E46ECF6}">
  <sheetPr>
    <pageSetUpPr fitToPage="1"/>
  </sheetPr>
  <dimension ref="A1:I60"/>
  <sheetViews>
    <sheetView zoomScaleNormal="100" workbookViewId="0"/>
  </sheetViews>
  <sheetFormatPr defaultColWidth="11" defaultRowHeight="15" x14ac:dyDescent="0.2"/>
  <cols>
    <col min="1" max="1" width="2.875" style="24" customWidth="1"/>
    <col min="2" max="2" width="4.375" style="24" customWidth="1"/>
    <col min="3" max="3" width="13.625" style="24" customWidth="1"/>
    <col min="4" max="4" width="29.875" style="24" customWidth="1"/>
    <col min="5" max="5" width="4.375" style="24" customWidth="1"/>
    <col min="6" max="9" width="12.5" style="24" customWidth="1"/>
    <col min="10" max="16384" width="11" style="24"/>
  </cols>
  <sheetData>
    <row r="1" spans="1:9" ht="15" customHeight="1" x14ac:dyDescent="0.25">
      <c r="A1" s="51" t="s">
        <v>1343</v>
      </c>
      <c r="B1" s="319"/>
      <c r="C1" s="132"/>
      <c r="D1" s="132"/>
      <c r="E1" s="132"/>
      <c r="F1" s="132"/>
      <c r="G1" s="132"/>
    </row>
    <row r="2" spans="1:9" ht="13.35" customHeight="1" x14ac:dyDescent="0.2">
      <c r="A2" s="5" t="s">
        <v>2</v>
      </c>
      <c r="B2" s="319"/>
      <c r="C2" s="132"/>
      <c r="D2" s="132"/>
      <c r="E2" s="132"/>
      <c r="F2" s="132"/>
      <c r="G2" s="132"/>
    </row>
    <row r="3" spans="1:9" ht="13.35" customHeight="1" x14ac:dyDescent="0.2">
      <c r="A3" s="5" t="s">
        <v>1893</v>
      </c>
      <c r="B3" s="319"/>
      <c r="C3" s="132"/>
      <c r="F3" s="133" t="s">
        <v>3</v>
      </c>
      <c r="G3" s="161"/>
      <c r="H3" s="161"/>
      <c r="I3" s="162"/>
    </row>
    <row r="4" spans="1:9" s="54" customFormat="1" ht="13.35" customHeight="1" x14ac:dyDescent="0.2">
      <c r="F4" s="394">
        <f>+'Sch A'!$A$6</f>
        <v>0</v>
      </c>
      <c r="G4" s="450"/>
      <c r="H4" s="450"/>
      <c r="I4" s="451"/>
    </row>
    <row r="5" spans="1:9" ht="13.35" customHeight="1" x14ac:dyDescent="0.2">
      <c r="A5" s="54"/>
      <c r="B5" s="160"/>
      <c r="F5" s="138" t="s">
        <v>4</v>
      </c>
      <c r="G5" s="54"/>
      <c r="H5" s="54"/>
      <c r="I5" s="139"/>
    </row>
    <row r="6" spans="1:9" ht="13.35" customHeight="1" x14ac:dyDescent="0.2">
      <c r="F6" s="446" t="s">
        <v>5</v>
      </c>
      <c r="G6" s="401">
        <f>+'Sch A'!$F$12</f>
        <v>0</v>
      </c>
      <c r="H6" s="446" t="s">
        <v>6</v>
      </c>
      <c r="I6" s="401">
        <f>+'Sch A'!$H$12</f>
        <v>0</v>
      </c>
    </row>
    <row r="7" spans="1:9" ht="13.35" customHeight="1" x14ac:dyDescent="0.2"/>
    <row r="8" spans="1:9" s="850" customFormat="1" ht="24" customHeight="1" x14ac:dyDescent="0.2">
      <c r="A8" s="849" t="s">
        <v>1344</v>
      </c>
      <c r="B8" s="849"/>
      <c r="C8" s="849"/>
      <c r="D8" s="1753"/>
      <c r="E8" s="1753"/>
      <c r="F8" s="1753"/>
      <c r="G8" s="1753"/>
      <c r="H8" s="1753"/>
      <c r="I8" s="1754"/>
    </row>
    <row r="9" spans="1:9" s="850" customFormat="1" ht="25.5" x14ac:dyDescent="0.2">
      <c r="A9" s="849"/>
      <c r="B9" s="851"/>
      <c r="C9" s="851"/>
      <c r="D9" s="851"/>
      <c r="E9" s="851"/>
      <c r="F9" s="851"/>
      <c r="G9" s="852"/>
      <c r="H9" s="853" t="s">
        <v>973</v>
      </c>
      <c r="I9" s="854" t="s">
        <v>1345</v>
      </c>
    </row>
    <row r="10" spans="1:9" s="860" customFormat="1" ht="18" customHeight="1" x14ac:dyDescent="0.2">
      <c r="A10" s="855" t="s">
        <v>840</v>
      </c>
      <c r="B10" s="856" t="s">
        <v>1346</v>
      </c>
      <c r="C10" s="856"/>
      <c r="D10" s="856"/>
      <c r="E10" s="131"/>
      <c r="F10" s="131"/>
      <c r="G10" s="857"/>
      <c r="H10" s="858"/>
      <c r="I10" s="859"/>
    </row>
    <row r="11" spans="1:9" s="860" customFormat="1" ht="18" customHeight="1" x14ac:dyDescent="0.2">
      <c r="A11" s="861"/>
      <c r="B11" s="862" t="s">
        <v>1195</v>
      </c>
      <c r="C11" s="863" t="s">
        <v>1347</v>
      </c>
      <c r="D11" s="88"/>
      <c r="E11" s="88"/>
      <c r="F11" s="88"/>
      <c r="G11" s="864"/>
      <c r="H11" s="865"/>
      <c r="I11" s="865"/>
    </row>
    <row r="12" spans="1:9" s="872" customFormat="1" ht="12" customHeight="1" x14ac:dyDescent="0.2">
      <c r="A12" s="866"/>
      <c r="B12" s="867"/>
      <c r="C12" s="868" t="s">
        <v>1348</v>
      </c>
      <c r="D12" s="869"/>
      <c r="E12" s="869"/>
      <c r="F12" s="532"/>
      <c r="G12" s="870"/>
      <c r="H12" s="871"/>
      <c r="I12" s="871"/>
    </row>
    <row r="13" spans="1:9" s="860" customFormat="1" ht="18" customHeight="1" x14ac:dyDescent="0.2">
      <c r="A13" s="873"/>
      <c r="B13" s="874" t="s">
        <v>1197</v>
      </c>
      <c r="C13" s="875" t="s">
        <v>1349</v>
      </c>
      <c r="D13" s="131"/>
      <c r="E13" s="131"/>
      <c r="F13" s="131"/>
      <c r="G13" s="857"/>
      <c r="H13" s="876"/>
      <c r="I13" s="858"/>
    </row>
    <row r="14" spans="1:9" s="860" customFormat="1" ht="18" customHeight="1" x14ac:dyDescent="0.2">
      <c r="A14" s="873"/>
      <c r="B14" s="874" t="s">
        <v>1199</v>
      </c>
      <c r="C14" s="875" t="s">
        <v>1350</v>
      </c>
      <c r="D14" s="131"/>
      <c r="E14" s="131"/>
      <c r="F14" s="131"/>
      <c r="G14" s="857"/>
      <c r="H14" s="876"/>
      <c r="I14" s="858"/>
    </row>
    <row r="15" spans="1:9" s="860" customFormat="1" ht="18" customHeight="1" x14ac:dyDescent="0.2">
      <c r="A15" s="861"/>
      <c r="B15" s="862" t="s">
        <v>1201</v>
      </c>
      <c r="C15" s="863" t="s">
        <v>77</v>
      </c>
      <c r="D15" s="88"/>
      <c r="E15" s="88"/>
      <c r="F15" s="88"/>
      <c r="G15" s="864"/>
      <c r="H15" s="1755"/>
      <c r="I15" s="865"/>
    </row>
    <row r="16" spans="1:9" s="872" customFormat="1" ht="12" customHeight="1" x14ac:dyDescent="0.2">
      <c r="A16" s="866"/>
      <c r="B16" s="867"/>
      <c r="C16" s="868" t="s">
        <v>1351</v>
      </c>
      <c r="D16" s="869"/>
      <c r="E16" s="869"/>
      <c r="F16" s="532"/>
      <c r="G16" s="870"/>
      <c r="H16" s="1756"/>
      <c r="I16" s="871"/>
    </row>
    <row r="17" spans="1:9" s="860" customFormat="1" ht="18" customHeight="1" x14ac:dyDescent="0.2">
      <c r="A17" s="873"/>
      <c r="B17" s="874" t="s">
        <v>1203</v>
      </c>
      <c r="C17" s="875" t="s">
        <v>1352</v>
      </c>
      <c r="D17" s="131"/>
      <c r="E17" s="131"/>
      <c r="F17" s="131"/>
      <c r="G17" s="857"/>
      <c r="H17" s="877"/>
      <c r="I17" s="858"/>
    </row>
    <row r="18" spans="1:9" s="860" customFormat="1" ht="18" customHeight="1" x14ac:dyDescent="0.25">
      <c r="A18" s="855" t="s">
        <v>841</v>
      </c>
      <c r="B18" s="856" t="s">
        <v>1353</v>
      </c>
      <c r="C18" s="878"/>
      <c r="D18" s="856"/>
      <c r="E18" s="131"/>
      <c r="F18" s="131"/>
      <c r="G18" s="857"/>
      <c r="H18" s="858"/>
      <c r="I18" s="879">
        <f>SUM(H11:H17)</f>
        <v>0</v>
      </c>
    </row>
    <row r="19" spans="1:9" s="860" customFormat="1" ht="18" customHeight="1" x14ac:dyDescent="0.25">
      <c r="A19" s="873" t="s">
        <v>1354</v>
      </c>
      <c r="B19" s="878"/>
      <c r="C19" s="878"/>
      <c r="D19" s="878"/>
      <c r="E19" s="878"/>
      <c r="F19" s="856"/>
      <c r="G19" s="880"/>
      <c r="H19" s="881"/>
      <c r="I19" s="882">
        <f>+I18-I10</f>
        <v>0</v>
      </c>
    </row>
    <row r="20" spans="1:9" s="872" customFormat="1" ht="24" customHeight="1" x14ac:dyDescent="0.2">
      <c r="A20" s="1746" t="s">
        <v>1355</v>
      </c>
      <c r="B20" s="1747"/>
      <c r="C20" s="1747"/>
      <c r="D20" s="1747"/>
      <c r="E20" s="1747"/>
      <c r="F20" s="1747"/>
      <c r="G20" s="1747"/>
      <c r="H20" s="1747"/>
      <c r="I20" s="1757"/>
    </row>
    <row r="22" spans="1:9" ht="24.95" customHeight="1" x14ac:dyDescent="0.2">
      <c r="A22" s="1758" t="s">
        <v>1356</v>
      </c>
      <c r="B22" s="1759"/>
      <c r="C22" s="1759"/>
      <c r="D22" s="1759"/>
      <c r="E22" s="1759"/>
      <c r="F22" s="1759"/>
      <c r="G22" s="1759"/>
      <c r="H22" s="1759"/>
      <c r="I22" s="1760"/>
    </row>
    <row r="23" spans="1:9" x14ac:dyDescent="0.2">
      <c r="A23" s="1406" t="s">
        <v>1868</v>
      </c>
      <c r="B23" s="1406"/>
      <c r="C23" s="1406"/>
      <c r="D23" s="883" t="s">
        <v>1357</v>
      </c>
      <c r="E23" s="884"/>
      <c r="F23" s="884"/>
      <c r="G23" s="885" t="s">
        <v>1867</v>
      </c>
      <c r="H23" s="884"/>
      <c r="I23" s="886"/>
    </row>
    <row r="24" spans="1:9" x14ac:dyDescent="0.2">
      <c r="A24" s="887" t="s">
        <v>1358</v>
      </c>
      <c r="B24" s="888"/>
      <c r="C24" s="889"/>
      <c r="D24" s="1750"/>
      <c r="E24" s="1751"/>
      <c r="F24" s="1751"/>
      <c r="G24" s="1752"/>
      <c r="H24" s="1752"/>
      <c r="I24" s="1752"/>
    </row>
    <row r="25" spans="1:9" x14ac:dyDescent="0.2">
      <c r="A25" s="887" t="s">
        <v>1359</v>
      </c>
      <c r="B25" s="887"/>
      <c r="C25" s="887"/>
      <c r="D25" s="1750"/>
      <c r="E25" s="1751"/>
      <c r="F25" s="1751"/>
      <c r="G25" s="1752"/>
      <c r="H25" s="1752"/>
      <c r="I25" s="1752"/>
    </row>
    <row r="26" spans="1:9" x14ac:dyDescent="0.2">
      <c r="A26" s="887" t="s">
        <v>1360</v>
      </c>
      <c r="B26" s="887"/>
      <c r="C26" s="887"/>
      <c r="D26" s="1750"/>
      <c r="E26" s="1751"/>
      <c r="F26" s="1751"/>
      <c r="G26" s="1752"/>
      <c r="H26" s="1752"/>
      <c r="I26" s="1752"/>
    </row>
    <row r="27" spans="1:9" x14ac:dyDescent="0.2">
      <c r="B27" s="890"/>
      <c r="C27" s="891"/>
      <c r="D27" s="892"/>
      <c r="E27" s="893"/>
      <c r="F27" s="892"/>
      <c r="G27" s="892"/>
      <c r="H27" s="892"/>
      <c r="I27" s="892"/>
    </row>
    <row r="28" spans="1:9" ht="24" x14ac:dyDescent="0.2">
      <c r="A28" s="887" t="s">
        <v>1361</v>
      </c>
      <c r="B28" s="887"/>
      <c r="C28" s="887"/>
      <c r="D28" s="894" t="s">
        <v>1362</v>
      </c>
      <c r="E28" s="520"/>
      <c r="F28" s="520"/>
      <c r="G28" s="520"/>
      <c r="H28" s="521"/>
      <c r="I28" s="895" t="s">
        <v>1363</v>
      </c>
    </row>
    <row r="29" spans="1:9" x14ac:dyDescent="0.2">
      <c r="A29" s="896" t="s">
        <v>1364</v>
      </c>
      <c r="B29" s="897"/>
      <c r="C29" s="897"/>
      <c r="D29" s="897"/>
      <c r="E29" s="897"/>
      <c r="F29" s="897"/>
      <c r="G29" s="897"/>
      <c r="H29" s="897"/>
      <c r="I29" s="898"/>
    </row>
    <row r="30" spans="1:9" x14ac:dyDescent="0.2">
      <c r="A30" s="899" t="s">
        <v>1365</v>
      </c>
      <c r="B30" s="900"/>
      <c r="C30" s="901"/>
      <c r="D30" s="902"/>
      <c r="E30" s="902"/>
      <c r="F30" s="902"/>
      <c r="G30" s="902"/>
      <c r="H30" s="902"/>
      <c r="I30" s="903" t="s">
        <v>1366</v>
      </c>
    </row>
    <row r="31" spans="1:9" x14ac:dyDescent="0.2">
      <c r="A31" s="899" t="s">
        <v>1367</v>
      </c>
      <c r="B31" s="900"/>
      <c r="C31" s="901"/>
      <c r="D31" s="902"/>
      <c r="E31" s="902"/>
      <c r="F31" s="902"/>
      <c r="G31" s="902"/>
      <c r="H31" s="902"/>
      <c r="I31" s="903" t="s">
        <v>1366</v>
      </c>
    </row>
    <row r="32" spans="1:9" x14ac:dyDescent="0.2">
      <c r="A32" s="899" t="s">
        <v>1368</v>
      </c>
      <c r="B32" s="900"/>
      <c r="C32" s="901"/>
      <c r="D32" s="902"/>
      <c r="E32" s="902"/>
      <c r="F32" s="902"/>
      <c r="G32" s="902"/>
      <c r="H32" s="902"/>
      <c r="I32" s="903" t="s">
        <v>1369</v>
      </c>
    </row>
    <row r="33" spans="1:9" x14ac:dyDescent="0.2">
      <c r="A33" s="899" t="s">
        <v>511</v>
      </c>
      <c r="B33" s="899"/>
      <c r="C33" s="904"/>
      <c r="D33" s="902"/>
      <c r="E33" s="902"/>
      <c r="F33" s="902"/>
      <c r="G33" s="902"/>
      <c r="H33" s="902"/>
      <c r="I33" s="903" t="s">
        <v>1366</v>
      </c>
    </row>
    <row r="34" spans="1:9" x14ac:dyDescent="0.2">
      <c r="A34" s="896" t="s">
        <v>1370</v>
      </c>
      <c r="B34" s="905"/>
      <c r="C34" s="906"/>
      <c r="D34" s="897"/>
      <c r="E34" s="897"/>
      <c r="F34" s="897"/>
      <c r="G34" s="897"/>
      <c r="H34" s="897"/>
      <c r="I34" s="898"/>
    </row>
    <row r="35" spans="1:9" x14ac:dyDescent="0.2">
      <c r="A35" s="899" t="s">
        <v>1314</v>
      </c>
      <c r="B35" s="900"/>
      <c r="C35" s="901"/>
      <c r="D35" s="902"/>
      <c r="E35" s="902"/>
      <c r="F35" s="902"/>
      <c r="G35" s="902"/>
      <c r="H35" s="902"/>
      <c r="I35" s="903" t="s">
        <v>638</v>
      </c>
    </row>
    <row r="36" spans="1:9" x14ac:dyDescent="0.2">
      <c r="A36" s="899" t="s">
        <v>1371</v>
      </c>
      <c r="B36" s="900"/>
      <c r="C36" s="901"/>
      <c r="D36" s="902"/>
      <c r="E36" s="902"/>
      <c r="F36" s="902"/>
      <c r="G36" s="902"/>
      <c r="H36" s="902"/>
      <c r="I36" s="903" t="s">
        <v>1372</v>
      </c>
    </row>
    <row r="37" spans="1:9" x14ac:dyDescent="0.2">
      <c r="A37" s="899" t="s">
        <v>1368</v>
      </c>
      <c r="B37" s="900"/>
      <c r="C37" s="901"/>
      <c r="D37" s="902"/>
      <c r="E37" s="902"/>
      <c r="F37" s="902"/>
      <c r="G37" s="902"/>
      <c r="H37" s="902"/>
      <c r="I37" s="903" t="s">
        <v>1369</v>
      </c>
    </row>
    <row r="38" spans="1:9" x14ac:dyDescent="0.2">
      <c r="B38" s="907"/>
      <c r="C38" s="892"/>
      <c r="D38" s="892"/>
      <c r="E38" s="893"/>
      <c r="F38" s="892"/>
      <c r="G38" s="892"/>
      <c r="H38" s="892"/>
      <c r="I38" s="892"/>
    </row>
    <row r="39" spans="1:9" x14ac:dyDescent="0.2">
      <c r="A39" s="908" t="s">
        <v>840</v>
      </c>
      <c r="B39" s="909" t="s">
        <v>1373</v>
      </c>
      <c r="C39" s="909"/>
      <c r="D39" s="909"/>
      <c r="E39" s="910"/>
      <c r="F39" s="909"/>
      <c r="G39" s="909"/>
      <c r="H39" s="909"/>
      <c r="I39" s="911"/>
    </row>
    <row r="40" spans="1:9" x14ac:dyDescent="0.2">
      <c r="A40" s="912"/>
      <c r="B40" s="913" t="s">
        <v>1374</v>
      </c>
      <c r="C40" s="1761"/>
      <c r="D40" s="1761"/>
      <c r="E40" s="914" t="s">
        <v>1375</v>
      </c>
      <c r="F40" s="1761"/>
      <c r="G40" s="1761"/>
      <c r="H40" s="1761"/>
      <c r="I40" s="1762"/>
    </row>
    <row r="41" spans="1:9" x14ac:dyDescent="0.2">
      <c r="A41" s="915"/>
      <c r="B41" s="916" t="s">
        <v>1376</v>
      </c>
      <c r="C41" s="1761"/>
      <c r="D41" s="1761"/>
      <c r="E41" s="914" t="s">
        <v>1377</v>
      </c>
      <c r="F41" s="1761"/>
      <c r="G41" s="1761"/>
      <c r="H41" s="1761"/>
      <c r="I41" s="1762"/>
    </row>
    <row r="42" spans="1:9" x14ac:dyDescent="0.2">
      <c r="A42" s="915"/>
      <c r="B42" s="916" t="s">
        <v>1378</v>
      </c>
      <c r="C42" s="1761"/>
      <c r="D42" s="1761"/>
      <c r="E42" s="914" t="s">
        <v>1379</v>
      </c>
      <c r="F42" s="1761"/>
      <c r="G42" s="1761"/>
      <c r="H42" s="1761"/>
      <c r="I42" s="1762"/>
    </row>
    <row r="43" spans="1:9" x14ac:dyDescent="0.2">
      <c r="A43" s="915"/>
      <c r="B43" s="916" t="s">
        <v>1380</v>
      </c>
      <c r="C43" s="1761"/>
      <c r="D43" s="1761"/>
      <c r="E43" s="914" t="s">
        <v>1381</v>
      </c>
      <c r="F43" s="1761"/>
      <c r="G43" s="1761"/>
      <c r="H43" s="1761"/>
      <c r="I43" s="1762"/>
    </row>
    <row r="44" spans="1:9" x14ac:dyDescent="0.2">
      <c r="B44" s="907"/>
      <c r="C44" s="892"/>
      <c r="D44" s="892"/>
      <c r="E44" s="907"/>
      <c r="F44" s="892"/>
      <c r="G44" s="892"/>
      <c r="H44" s="892"/>
      <c r="I44" s="892"/>
    </row>
    <row r="45" spans="1:9" x14ac:dyDescent="0.2">
      <c r="A45" s="917" t="s">
        <v>841</v>
      </c>
      <c r="B45" s="909" t="s">
        <v>1382</v>
      </c>
      <c r="C45" s="909"/>
      <c r="D45" s="909"/>
      <c r="E45" s="918"/>
      <c r="F45" s="909"/>
      <c r="G45" s="909"/>
      <c r="H45" s="909"/>
      <c r="I45" s="911"/>
    </row>
    <row r="46" spans="1:9" x14ac:dyDescent="0.2">
      <c r="A46" s="912"/>
      <c r="B46" s="913" t="s">
        <v>1374</v>
      </c>
      <c r="C46" s="1761"/>
      <c r="D46" s="1761"/>
      <c r="E46" s="914" t="s">
        <v>1375</v>
      </c>
      <c r="F46" s="1761"/>
      <c r="G46" s="1761"/>
      <c r="H46" s="1761"/>
      <c r="I46" s="1762"/>
    </row>
    <row r="47" spans="1:9" x14ac:dyDescent="0.2">
      <c r="A47" s="915"/>
      <c r="B47" s="916" t="s">
        <v>1376</v>
      </c>
      <c r="C47" s="1761"/>
      <c r="D47" s="1761"/>
      <c r="E47" s="914" t="s">
        <v>1377</v>
      </c>
      <c r="F47" s="1761"/>
      <c r="G47" s="1761"/>
      <c r="H47" s="1761"/>
      <c r="I47" s="1762"/>
    </row>
    <row r="48" spans="1:9" x14ac:dyDescent="0.2">
      <c r="A48" s="915"/>
      <c r="B48" s="916" t="s">
        <v>1378</v>
      </c>
      <c r="C48" s="1761"/>
      <c r="D48" s="1761"/>
      <c r="E48" s="914" t="s">
        <v>1379</v>
      </c>
      <c r="F48" s="1761"/>
      <c r="G48" s="1761"/>
      <c r="H48" s="1761"/>
      <c r="I48" s="1762"/>
    </row>
    <row r="49" spans="1:9" x14ac:dyDescent="0.2">
      <c r="A49" s="915"/>
      <c r="B49" s="916" t="s">
        <v>1380</v>
      </c>
      <c r="C49" s="1761"/>
      <c r="D49" s="1761"/>
      <c r="E49" s="914" t="s">
        <v>1381</v>
      </c>
      <c r="F49" s="1761"/>
      <c r="G49" s="1761"/>
      <c r="H49" s="1761"/>
      <c r="I49" s="1762"/>
    </row>
    <row r="50" spans="1:9" x14ac:dyDescent="0.2">
      <c r="B50" s="907"/>
      <c r="C50" s="892"/>
      <c r="D50" s="892"/>
      <c r="E50" s="893"/>
      <c r="F50" s="892"/>
      <c r="G50" s="892"/>
      <c r="H50" s="892"/>
      <c r="I50" s="892"/>
    </row>
    <row r="51" spans="1:9" x14ac:dyDescent="0.2">
      <c r="A51" s="917" t="s">
        <v>844</v>
      </c>
      <c r="B51" s="904" t="s">
        <v>1383</v>
      </c>
      <c r="C51" s="919"/>
      <c r="D51" s="919"/>
      <c r="E51" s="920"/>
      <c r="F51" s="919"/>
      <c r="G51" s="919"/>
      <c r="H51" s="919"/>
      <c r="I51" s="921"/>
    </row>
    <row r="52" spans="1:9" x14ac:dyDescent="0.2">
      <c r="A52" s="912"/>
      <c r="B52" s="913" t="s">
        <v>1374</v>
      </c>
      <c r="C52" s="1761"/>
      <c r="D52" s="1761"/>
      <c r="E52" s="914" t="s">
        <v>1375</v>
      </c>
      <c r="F52" s="1761"/>
      <c r="G52" s="1761"/>
      <c r="H52" s="1761"/>
      <c r="I52" s="1762"/>
    </row>
    <row r="53" spans="1:9" x14ac:dyDescent="0.2">
      <c r="A53" s="915"/>
      <c r="B53" s="916" t="s">
        <v>1376</v>
      </c>
      <c r="C53" s="1761"/>
      <c r="D53" s="1761"/>
      <c r="E53" s="914" t="s">
        <v>1377</v>
      </c>
      <c r="F53" s="1761"/>
      <c r="G53" s="1761"/>
      <c r="H53" s="1761"/>
      <c r="I53" s="1762"/>
    </row>
    <row r="54" spans="1:9" x14ac:dyDescent="0.2">
      <c r="A54" s="915"/>
      <c r="B54" s="916" t="s">
        <v>1378</v>
      </c>
      <c r="C54" s="1761"/>
      <c r="D54" s="1761"/>
      <c r="E54" s="914" t="s">
        <v>1379</v>
      </c>
      <c r="F54" s="1761"/>
      <c r="G54" s="1761"/>
      <c r="H54" s="1761"/>
      <c r="I54" s="1762"/>
    </row>
    <row r="55" spans="1:9" x14ac:dyDescent="0.2">
      <c r="A55" s="915"/>
      <c r="B55" s="916" t="s">
        <v>1380</v>
      </c>
      <c r="C55" s="922"/>
      <c r="D55" s="922"/>
      <c r="E55" s="914" t="s">
        <v>1381</v>
      </c>
      <c r="F55" s="1761"/>
      <c r="G55" s="1761"/>
      <c r="H55" s="1761"/>
      <c r="I55" s="1762"/>
    </row>
    <row r="56" spans="1:9" x14ac:dyDescent="0.2">
      <c r="B56" s="923"/>
      <c r="C56" s="924"/>
      <c r="D56" s="925"/>
      <c r="E56" s="923"/>
      <c r="F56" s="924"/>
      <c r="G56" s="925"/>
      <c r="H56" s="925"/>
      <c r="I56" s="926"/>
    </row>
    <row r="57" spans="1:9" x14ac:dyDescent="0.2">
      <c r="A57" s="927" t="s">
        <v>845</v>
      </c>
      <c r="B57" s="891" t="s">
        <v>1384</v>
      </c>
      <c r="C57" s="891"/>
      <c r="D57" s="928"/>
      <c r="E57" s="929"/>
      <c r="F57" s="929"/>
      <c r="G57" s="929"/>
      <c r="H57" s="929"/>
      <c r="I57" s="891"/>
    </row>
    <row r="58" spans="1:9" x14ac:dyDescent="0.2">
      <c r="B58" s="927"/>
      <c r="C58" s="891"/>
      <c r="D58" s="924"/>
      <c r="E58" s="925"/>
      <c r="F58" s="925"/>
      <c r="G58" s="925"/>
      <c r="H58" s="925"/>
      <c r="I58" s="891"/>
    </row>
    <row r="59" spans="1:9" x14ac:dyDescent="0.2">
      <c r="A59" s="927" t="s">
        <v>848</v>
      </c>
      <c r="B59" s="891" t="s">
        <v>1385</v>
      </c>
      <c r="C59" s="891"/>
      <c r="D59" s="891"/>
      <c r="E59" s="1551"/>
      <c r="F59" s="891" t="s">
        <v>1386</v>
      </c>
      <c r="G59" s="891"/>
      <c r="H59" s="891"/>
      <c r="I59" s="891"/>
    </row>
    <row r="60" spans="1:9" x14ac:dyDescent="0.2">
      <c r="B60" s="891"/>
      <c r="C60" s="891"/>
      <c r="D60" s="891"/>
      <c r="E60" s="1551"/>
      <c r="F60" s="891" t="s">
        <v>511</v>
      </c>
      <c r="G60" s="1763"/>
      <c r="H60" s="1763"/>
      <c r="I60" s="891"/>
    </row>
  </sheetData>
  <sheetProtection algorithmName="SHA-512" hashValue="KObaoscaeP0cpTfMT28zgzf9SDCCG1EtqruP6tOBHCpSOfVBUlMjg0vTu5QvRUFacI7avdFgXrrwhANC6Ycvjw==" saltValue="koixyxUsTYqy51IDKz/acg==" spinCount="100000" sheet="1" objects="1" scenarios="1"/>
  <mergeCells count="34">
    <mergeCell ref="C54:D54"/>
    <mergeCell ref="F54:I54"/>
    <mergeCell ref="F55:I55"/>
    <mergeCell ref="G60:H60"/>
    <mergeCell ref="C49:D49"/>
    <mergeCell ref="F49:I49"/>
    <mergeCell ref="C52:D52"/>
    <mergeCell ref="F52:I52"/>
    <mergeCell ref="C53:D53"/>
    <mergeCell ref="F53:I53"/>
    <mergeCell ref="C46:D46"/>
    <mergeCell ref="F46:I46"/>
    <mergeCell ref="C47:D47"/>
    <mergeCell ref="F47:I47"/>
    <mergeCell ref="C48:D48"/>
    <mergeCell ref="F48:I48"/>
    <mergeCell ref="C41:D41"/>
    <mergeCell ref="F41:I41"/>
    <mergeCell ref="C42:D42"/>
    <mergeCell ref="F42:I42"/>
    <mergeCell ref="C43:D43"/>
    <mergeCell ref="F43:I43"/>
    <mergeCell ref="D25:F25"/>
    <mergeCell ref="G25:I25"/>
    <mergeCell ref="D26:F26"/>
    <mergeCell ref="G26:I26"/>
    <mergeCell ref="C40:D40"/>
    <mergeCell ref="F40:I40"/>
    <mergeCell ref="D24:F24"/>
    <mergeCell ref="G24:I24"/>
    <mergeCell ref="D8:I8"/>
    <mergeCell ref="H15:H16"/>
    <mergeCell ref="A20:I20"/>
    <mergeCell ref="A22:I22"/>
  </mergeCells>
  <printOptions horizontalCentered="1"/>
  <pageMargins left="0.5" right="0.5" top="1" bottom="0.75" header="0.5" footer="0.5"/>
  <pageSetup scale="67"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4E5EB-6C7D-4D04-9E68-5DCCA81882D5}">
  <dimension ref="A1:H74"/>
  <sheetViews>
    <sheetView zoomScaleNormal="100" workbookViewId="0"/>
  </sheetViews>
  <sheetFormatPr defaultColWidth="11" defaultRowHeight="15" x14ac:dyDescent="0.2"/>
  <cols>
    <col min="1" max="1" width="4" style="24" customWidth="1"/>
    <col min="2" max="2" width="17.125" style="24" customWidth="1"/>
    <col min="3" max="3" width="31.875" style="24" customWidth="1"/>
    <col min="4" max="4" width="4" style="24" customWidth="1"/>
    <col min="5" max="8" width="11" style="24" customWidth="1"/>
    <col min="9" max="16384" width="11" style="24"/>
  </cols>
  <sheetData>
    <row r="1" spans="1:8" ht="15" customHeight="1" x14ac:dyDescent="0.25">
      <c r="A1" s="51" t="s">
        <v>1387</v>
      </c>
      <c r="B1" s="132"/>
      <c r="C1" s="132"/>
      <c r="D1" s="132"/>
      <c r="E1" s="218"/>
      <c r="F1" s="132"/>
      <c r="G1" s="132"/>
      <c r="H1" s="132"/>
    </row>
    <row r="2" spans="1:8" ht="13.35" customHeight="1" x14ac:dyDescent="0.2">
      <c r="A2" s="5" t="s">
        <v>2</v>
      </c>
      <c r="B2" s="132"/>
      <c r="C2" s="132"/>
      <c r="D2" s="132"/>
      <c r="E2" s="218"/>
      <c r="F2" s="132"/>
      <c r="G2" s="132"/>
      <c r="H2" s="132"/>
    </row>
    <row r="3" spans="1:8" ht="13.35" customHeight="1" x14ac:dyDescent="0.2">
      <c r="A3" s="5" t="s">
        <v>1893</v>
      </c>
      <c r="B3" s="132"/>
      <c r="C3" s="132"/>
      <c r="D3" s="132"/>
      <c r="E3" s="133" t="s">
        <v>3</v>
      </c>
      <c r="F3" s="161"/>
      <c r="G3" s="161"/>
      <c r="H3" s="162"/>
    </row>
    <row r="4" spans="1:8" s="54" customFormat="1" ht="13.35" customHeight="1" x14ac:dyDescent="0.2">
      <c r="E4" s="394">
        <f>+'Sch A'!$A$6</f>
        <v>0</v>
      </c>
      <c r="F4" s="450"/>
      <c r="G4" s="450"/>
      <c r="H4" s="451"/>
    </row>
    <row r="5" spans="1:8" ht="13.35" customHeight="1" x14ac:dyDescent="0.2">
      <c r="A5" s="54"/>
      <c r="E5" s="138" t="s">
        <v>4</v>
      </c>
      <c r="F5" s="54"/>
      <c r="G5" s="54"/>
      <c r="H5" s="139"/>
    </row>
    <row r="6" spans="1:8" ht="13.35" customHeight="1" x14ac:dyDescent="0.25">
      <c r="C6" s="452"/>
      <c r="D6" s="452"/>
      <c r="E6" s="446" t="s">
        <v>5</v>
      </c>
      <c r="F6" s="401">
        <f>+'Sch A'!$F$12</f>
        <v>0</v>
      </c>
      <c r="G6" s="446" t="s">
        <v>6</v>
      </c>
      <c r="H6" s="401">
        <f>+'Sch A'!$H$12</f>
        <v>0</v>
      </c>
    </row>
    <row r="7" spans="1:8" ht="15" customHeight="1" x14ac:dyDescent="0.2">
      <c r="A7" s="160"/>
      <c r="B7" s="24" t="s">
        <v>1388</v>
      </c>
      <c r="C7" s="53"/>
      <c r="E7" s="87"/>
      <c r="F7" s="87"/>
      <c r="G7" s="87"/>
      <c r="H7" s="87"/>
    </row>
    <row r="8" spans="1:8" s="934" customFormat="1" ht="24" customHeight="1" x14ac:dyDescent="0.2">
      <c r="A8" s="888" t="s">
        <v>1361</v>
      </c>
      <c r="B8" s="889"/>
      <c r="C8" s="930" t="s">
        <v>1362</v>
      </c>
      <c r="D8" s="931"/>
      <c r="E8" s="931"/>
      <c r="F8" s="931"/>
      <c r="G8" s="932"/>
      <c r="H8" s="933" t="s">
        <v>1363</v>
      </c>
    </row>
    <row r="9" spans="1:8" s="934" customFormat="1" ht="15" customHeight="1" x14ac:dyDescent="0.2">
      <c r="A9" s="935" t="s">
        <v>1364</v>
      </c>
      <c r="B9" s="906"/>
      <c r="C9" s="936"/>
      <c r="D9" s="937"/>
      <c r="E9" s="937"/>
      <c r="F9" s="937"/>
      <c r="G9" s="937"/>
      <c r="H9" s="938"/>
    </row>
    <row r="10" spans="1:8" s="891" customFormat="1" ht="15" customHeight="1" x14ac:dyDescent="0.2">
      <c r="A10" s="887" t="s">
        <v>1365</v>
      </c>
      <c r="B10" s="901"/>
      <c r="C10" s="1766"/>
      <c r="D10" s="1767"/>
      <c r="E10" s="1767"/>
      <c r="F10" s="1767"/>
      <c r="G10" s="1768"/>
      <c r="H10" s="939" t="s">
        <v>1366</v>
      </c>
    </row>
    <row r="11" spans="1:8" s="891" customFormat="1" ht="15" customHeight="1" x14ac:dyDescent="0.2">
      <c r="A11" s="887" t="s">
        <v>1367</v>
      </c>
      <c r="B11" s="901"/>
      <c r="C11" s="1769"/>
      <c r="D11" s="1770"/>
      <c r="E11" s="1770"/>
      <c r="F11" s="1770"/>
      <c r="G11" s="1771"/>
      <c r="H11" s="903" t="s">
        <v>1366</v>
      </c>
    </row>
    <row r="12" spans="1:8" s="891" customFormat="1" ht="15" customHeight="1" x14ac:dyDescent="0.2">
      <c r="A12" s="887" t="s">
        <v>1368</v>
      </c>
      <c r="B12" s="901"/>
      <c r="C12" s="1769"/>
      <c r="D12" s="1770"/>
      <c r="E12" s="1770"/>
      <c r="F12" s="1770"/>
      <c r="G12" s="1771"/>
      <c r="H12" s="903" t="s">
        <v>1369</v>
      </c>
    </row>
    <row r="13" spans="1:8" s="891" customFormat="1" ht="15" customHeight="1" x14ac:dyDescent="0.2">
      <c r="A13" s="888" t="s">
        <v>511</v>
      </c>
      <c r="B13" s="904"/>
      <c r="C13" s="1769"/>
      <c r="D13" s="1770"/>
      <c r="E13" s="1770"/>
      <c r="F13" s="1770"/>
      <c r="G13" s="1771"/>
      <c r="H13" s="903" t="s">
        <v>1366</v>
      </c>
    </row>
    <row r="14" spans="1:8" s="934" customFormat="1" ht="15" customHeight="1" x14ac:dyDescent="0.2">
      <c r="A14" s="935" t="s">
        <v>1370</v>
      </c>
      <c r="B14" s="906"/>
      <c r="C14" s="936"/>
      <c r="D14" s="937"/>
      <c r="E14" s="937"/>
      <c r="F14" s="937"/>
      <c r="G14" s="937"/>
      <c r="H14" s="938"/>
    </row>
    <row r="15" spans="1:8" s="891" customFormat="1" ht="15" customHeight="1" x14ac:dyDescent="0.2">
      <c r="A15" s="887" t="s">
        <v>1314</v>
      </c>
      <c r="B15" s="901"/>
      <c r="C15" s="1766"/>
      <c r="D15" s="1767"/>
      <c r="E15" s="1767"/>
      <c r="F15" s="1767"/>
      <c r="G15" s="1768"/>
      <c r="H15" s="939" t="s">
        <v>638</v>
      </c>
    </row>
    <row r="16" spans="1:8" s="891" customFormat="1" ht="15" customHeight="1" x14ac:dyDescent="0.2">
      <c r="A16" s="887" t="s">
        <v>1371</v>
      </c>
      <c r="B16" s="901"/>
      <c r="C16" s="1769"/>
      <c r="D16" s="1770"/>
      <c r="E16" s="1770"/>
      <c r="F16" s="1770"/>
      <c r="G16" s="1771"/>
      <c r="H16" s="903" t="s">
        <v>1372</v>
      </c>
    </row>
    <row r="17" spans="1:8" s="891" customFormat="1" ht="15" customHeight="1" x14ac:dyDescent="0.2">
      <c r="A17" s="887" t="s">
        <v>1368</v>
      </c>
      <c r="B17" s="901"/>
      <c r="C17" s="1772"/>
      <c r="D17" s="1773"/>
      <c r="E17" s="1773"/>
      <c r="F17" s="1773"/>
      <c r="G17" s="1774"/>
      <c r="H17" s="940" t="s">
        <v>1369</v>
      </c>
    </row>
    <row r="18" spans="1:8" s="891" customFormat="1" ht="15" customHeight="1" x14ac:dyDescent="0.2">
      <c r="A18" s="941"/>
      <c r="B18" s="942"/>
      <c r="C18" s="942"/>
      <c r="D18" s="941"/>
      <c r="E18" s="942"/>
      <c r="F18" s="942"/>
      <c r="G18" s="942"/>
      <c r="H18" s="942"/>
    </row>
    <row r="19" spans="1:8" s="891" customFormat="1" ht="15" customHeight="1" x14ac:dyDescent="0.2">
      <c r="A19" s="943" t="s">
        <v>840</v>
      </c>
      <c r="B19" s="944" t="s">
        <v>1373</v>
      </c>
      <c r="C19" s="944"/>
      <c r="D19" s="945"/>
      <c r="E19" s="944"/>
      <c r="F19" s="944"/>
      <c r="G19" s="944"/>
      <c r="H19" s="946"/>
    </row>
    <row r="20" spans="1:8" s="891" customFormat="1" ht="15" customHeight="1" x14ac:dyDescent="0.2">
      <c r="A20" s="947" t="s">
        <v>1389</v>
      </c>
      <c r="B20" s="1764"/>
      <c r="C20" s="1764"/>
      <c r="D20" s="947" t="s">
        <v>1375</v>
      </c>
      <c r="E20" s="1764"/>
      <c r="F20" s="1764"/>
      <c r="G20" s="1764"/>
      <c r="H20" s="1765"/>
    </row>
    <row r="21" spans="1:8" s="891" customFormat="1" ht="15" customHeight="1" x14ac:dyDescent="0.2">
      <c r="A21" s="947" t="s">
        <v>1390</v>
      </c>
      <c r="B21" s="1764"/>
      <c r="C21" s="1764"/>
      <c r="D21" s="947" t="s">
        <v>1377</v>
      </c>
      <c r="E21" s="1764"/>
      <c r="F21" s="1764"/>
      <c r="G21" s="1764"/>
      <c r="H21" s="1765"/>
    </row>
    <row r="22" spans="1:8" s="891" customFormat="1" ht="15" customHeight="1" x14ac:dyDescent="0.2">
      <c r="A22" s="947" t="s">
        <v>1391</v>
      </c>
      <c r="B22" s="1764"/>
      <c r="C22" s="1764"/>
      <c r="D22" s="947" t="s">
        <v>1379</v>
      </c>
      <c r="E22" s="1764"/>
      <c r="F22" s="1764"/>
      <c r="G22" s="1764"/>
      <c r="H22" s="1765"/>
    </row>
    <row r="23" spans="1:8" s="891" customFormat="1" ht="15" customHeight="1" x14ac:dyDescent="0.2">
      <c r="A23" s="947" t="s">
        <v>1392</v>
      </c>
      <c r="B23" s="1764"/>
      <c r="C23" s="1764"/>
      <c r="D23" s="947" t="s">
        <v>1381</v>
      </c>
      <c r="E23" s="1764"/>
      <c r="F23" s="1764"/>
      <c r="G23" s="1764"/>
      <c r="H23" s="1765"/>
    </row>
    <row r="24" spans="1:8" s="891" customFormat="1" ht="15" customHeight="1" x14ac:dyDescent="0.2">
      <c r="A24" s="914"/>
      <c r="B24" s="942"/>
      <c r="C24" s="942"/>
      <c r="D24" s="907"/>
      <c r="E24" s="942"/>
      <c r="F24" s="942"/>
      <c r="G24" s="942"/>
      <c r="H24" s="942"/>
    </row>
    <row r="25" spans="1:8" s="891" customFormat="1" ht="15" customHeight="1" x14ac:dyDescent="0.2">
      <c r="A25" s="943" t="s">
        <v>841</v>
      </c>
      <c r="B25" s="944" t="s">
        <v>1382</v>
      </c>
      <c r="C25" s="944"/>
      <c r="D25" s="948"/>
      <c r="E25" s="944"/>
      <c r="F25" s="944"/>
      <c r="G25" s="944"/>
      <c r="H25" s="946"/>
    </row>
    <row r="26" spans="1:8" s="891" customFormat="1" ht="15" customHeight="1" x14ac:dyDescent="0.2">
      <c r="A26" s="947" t="s">
        <v>1389</v>
      </c>
      <c r="B26" s="1764"/>
      <c r="C26" s="1765"/>
      <c r="D26" s="947" t="s">
        <v>1375</v>
      </c>
      <c r="E26" s="1764"/>
      <c r="F26" s="1764"/>
      <c r="G26" s="1764"/>
      <c r="H26" s="1765"/>
    </row>
    <row r="27" spans="1:8" s="891" customFormat="1" ht="15" customHeight="1" x14ac:dyDescent="0.2">
      <c r="A27" s="947" t="s">
        <v>1390</v>
      </c>
      <c r="B27" s="1764"/>
      <c r="C27" s="1765"/>
      <c r="D27" s="947" t="s">
        <v>1377</v>
      </c>
      <c r="E27" s="1764"/>
      <c r="F27" s="1764"/>
      <c r="G27" s="1764"/>
      <c r="H27" s="1765"/>
    </row>
    <row r="28" spans="1:8" s="891" customFormat="1" ht="15" customHeight="1" x14ac:dyDescent="0.2">
      <c r="A28" s="947" t="s">
        <v>1391</v>
      </c>
      <c r="B28" s="1764"/>
      <c r="C28" s="1765"/>
      <c r="D28" s="947" t="s">
        <v>1379</v>
      </c>
      <c r="E28" s="1764"/>
      <c r="F28" s="1764"/>
      <c r="G28" s="1764"/>
      <c r="H28" s="1765"/>
    </row>
    <row r="29" spans="1:8" s="891" customFormat="1" ht="15" customHeight="1" x14ac:dyDescent="0.2">
      <c r="A29" s="947" t="s">
        <v>1392</v>
      </c>
      <c r="B29" s="1764"/>
      <c r="C29" s="1765"/>
      <c r="D29" s="947" t="s">
        <v>1381</v>
      </c>
      <c r="E29" s="1764"/>
      <c r="F29" s="1764"/>
      <c r="G29" s="1764"/>
      <c r="H29" s="1765"/>
    </row>
    <row r="30" spans="1:8" s="891" customFormat="1" ht="15" customHeight="1" x14ac:dyDescent="0.2">
      <c r="A30" s="914"/>
      <c r="B30" s="942"/>
      <c r="C30" s="942"/>
      <c r="D30" s="941"/>
      <c r="E30" s="942"/>
      <c r="F30" s="942"/>
      <c r="G30" s="942"/>
      <c r="H30" s="942"/>
    </row>
    <row r="31" spans="1:8" s="891" customFormat="1" ht="15" customHeight="1" x14ac:dyDescent="0.2">
      <c r="A31" s="943" t="s">
        <v>844</v>
      </c>
      <c r="B31" s="949" t="s">
        <v>1383</v>
      </c>
      <c r="C31" s="949"/>
      <c r="D31" s="950"/>
      <c r="E31" s="949"/>
      <c r="F31" s="949"/>
      <c r="G31" s="949"/>
      <c r="H31" s="951"/>
    </row>
    <row r="32" spans="1:8" s="891" customFormat="1" ht="15" customHeight="1" x14ac:dyDescent="0.2">
      <c r="A32" s="947" t="s">
        <v>1389</v>
      </c>
      <c r="B32" s="1764"/>
      <c r="C32" s="1764"/>
      <c r="D32" s="947" t="s">
        <v>1392</v>
      </c>
      <c r="E32" s="1764"/>
      <c r="F32" s="1764"/>
      <c r="G32" s="1764"/>
      <c r="H32" s="1765"/>
    </row>
    <row r="33" spans="1:8" s="891" customFormat="1" ht="15" customHeight="1" x14ac:dyDescent="0.2">
      <c r="A33" s="947" t="s">
        <v>1390</v>
      </c>
      <c r="B33" s="1764"/>
      <c r="C33" s="1764"/>
      <c r="D33" s="947" t="s">
        <v>1375</v>
      </c>
      <c r="E33" s="1764"/>
      <c r="F33" s="1764"/>
      <c r="G33" s="1764"/>
      <c r="H33" s="1765"/>
    </row>
    <row r="34" spans="1:8" s="891" customFormat="1" ht="15" customHeight="1" x14ac:dyDescent="0.2">
      <c r="A34" s="947" t="s">
        <v>1391</v>
      </c>
      <c r="B34" s="1764"/>
      <c r="C34" s="1764"/>
      <c r="D34" s="947" t="s">
        <v>1377</v>
      </c>
      <c r="E34" s="1764"/>
      <c r="F34" s="1764"/>
      <c r="G34" s="1764"/>
      <c r="H34" s="1765"/>
    </row>
    <row r="35" spans="1:8" s="891" customFormat="1" ht="15" customHeight="1" x14ac:dyDescent="0.2">
      <c r="A35" s="923"/>
      <c r="B35" s="924"/>
      <c r="C35" s="925"/>
      <c r="D35" s="923"/>
      <c r="E35" s="924"/>
      <c r="F35" s="925"/>
      <c r="G35" s="925"/>
      <c r="H35" s="952"/>
    </row>
    <row r="36" spans="1:8" s="891" customFormat="1" ht="15" customHeight="1" x14ac:dyDescent="0.2">
      <c r="A36" s="927" t="s">
        <v>1393</v>
      </c>
      <c r="B36" s="953" t="s">
        <v>1384</v>
      </c>
      <c r="C36" s="1763"/>
      <c r="D36" s="1763"/>
      <c r="E36" s="1763"/>
      <c r="F36" s="1763"/>
      <c r="G36" s="1763"/>
    </row>
    <row r="37" spans="1:8" s="891" customFormat="1" ht="15" customHeight="1" x14ac:dyDescent="0.2">
      <c r="A37" s="927"/>
      <c r="C37" s="924"/>
      <c r="D37" s="954"/>
      <c r="E37" s="925"/>
      <c r="F37" s="925"/>
      <c r="G37" s="925"/>
    </row>
    <row r="38" spans="1:8" s="891" customFormat="1" ht="15" customHeight="1" x14ac:dyDescent="0.2">
      <c r="A38" s="927" t="s">
        <v>1394</v>
      </c>
      <c r="B38" s="891" t="s">
        <v>1385</v>
      </c>
      <c r="D38" s="955"/>
      <c r="E38" s="891" t="s">
        <v>1386</v>
      </c>
    </row>
    <row r="39" spans="1:8" s="891" customFormat="1" ht="15" customHeight="1" x14ac:dyDescent="0.2">
      <c r="D39" s="955"/>
      <c r="E39" s="891" t="s">
        <v>511</v>
      </c>
      <c r="F39" s="1763"/>
      <c r="G39" s="1763"/>
    </row>
    <row r="42" spans="1:8" ht="14.25" customHeight="1" x14ac:dyDescent="0.2">
      <c r="A42" s="160"/>
      <c r="B42" s="24" t="s">
        <v>1395</v>
      </c>
      <c r="C42" s="53"/>
    </row>
    <row r="43" spans="1:8" ht="24" customHeight="1" x14ac:dyDescent="0.2">
      <c r="A43" s="956" t="s">
        <v>1361</v>
      </c>
      <c r="B43" s="957"/>
      <c r="C43" s="958" t="s">
        <v>1362</v>
      </c>
      <c r="D43" s="959"/>
      <c r="E43" s="959"/>
      <c r="F43" s="959"/>
      <c r="G43" s="960"/>
      <c r="H43" s="961" t="s">
        <v>1363</v>
      </c>
    </row>
    <row r="44" spans="1:8" ht="15" customHeight="1" x14ac:dyDescent="0.2">
      <c r="A44" s="962" t="s">
        <v>1364</v>
      </c>
      <c r="B44" s="963"/>
      <c r="C44" s="964"/>
      <c r="D44" s="964"/>
      <c r="E44" s="964"/>
      <c r="F44" s="964"/>
      <c r="G44" s="964"/>
      <c r="H44" s="965"/>
    </row>
    <row r="45" spans="1:8" ht="15" customHeight="1" x14ac:dyDescent="0.2">
      <c r="A45" s="887" t="s">
        <v>1365</v>
      </c>
      <c r="B45" s="901"/>
      <c r="C45" s="1777"/>
      <c r="D45" s="1773"/>
      <c r="E45" s="1773"/>
      <c r="F45" s="1773"/>
      <c r="G45" s="1778"/>
      <c r="H45" s="966" t="s">
        <v>1366</v>
      </c>
    </row>
    <row r="46" spans="1:8" ht="15" customHeight="1" x14ac:dyDescent="0.2">
      <c r="A46" s="887" t="s">
        <v>1367</v>
      </c>
      <c r="B46" s="901"/>
      <c r="C46" s="1779"/>
      <c r="D46" s="1773"/>
      <c r="E46" s="1773"/>
      <c r="F46" s="1773"/>
      <c r="G46" s="1780"/>
      <c r="H46" s="967" t="s">
        <v>1366</v>
      </c>
    </row>
    <row r="47" spans="1:8" ht="15" customHeight="1" x14ac:dyDescent="0.2">
      <c r="A47" s="887" t="s">
        <v>1368</v>
      </c>
      <c r="B47" s="901"/>
      <c r="C47" s="1779"/>
      <c r="D47" s="1781"/>
      <c r="E47" s="1781"/>
      <c r="F47" s="1781"/>
      <c r="G47" s="1780"/>
      <c r="H47" s="967" t="s">
        <v>1369</v>
      </c>
    </row>
    <row r="48" spans="1:8" ht="15" customHeight="1" x14ac:dyDescent="0.2">
      <c r="A48" s="968" t="s">
        <v>511</v>
      </c>
      <c r="B48" s="969"/>
      <c r="C48" s="1779"/>
      <c r="D48" s="1781"/>
      <c r="E48" s="1781"/>
      <c r="F48" s="1781"/>
      <c r="G48" s="1780"/>
      <c r="H48" s="967" t="s">
        <v>1366</v>
      </c>
    </row>
    <row r="49" spans="1:8" ht="15" customHeight="1" x14ac:dyDescent="0.2">
      <c r="A49" s="970" t="s">
        <v>1370</v>
      </c>
      <c r="B49" s="971"/>
      <c r="C49" s="964"/>
      <c r="D49" s="964"/>
      <c r="E49" s="964"/>
      <c r="F49" s="964"/>
      <c r="G49" s="964"/>
      <c r="H49" s="972"/>
    </row>
    <row r="50" spans="1:8" ht="15" customHeight="1" x14ac:dyDescent="0.2">
      <c r="A50" s="887" t="s">
        <v>1314</v>
      </c>
      <c r="B50" s="901"/>
      <c r="C50" s="1782"/>
      <c r="D50" s="1773"/>
      <c r="E50" s="1773"/>
      <c r="F50" s="1773"/>
      <c r="G50" s="1783"/>
      <c r="H50" s="973" t="s">
        <v>638</v>
      </c>
    </row>
    <row r="51" spans="1:8" ht="15" customHeight="1" x14ac:dyDescent="0.2">
      <c r="A51" s="887" t="s">
        <v>1371</v>
      </c>
      <c r="B51" s="901"/>
      <c r="C51" s="1782"/>
      <c r="D51" s="1784"/>
      <c r="E51" s="1784"/>
      <c r="F51" s="1784"/>
      <c r="G51" s="1783"/>
      <c r="H51" s="973" t="s">
        <v>1372</v>
      </c>
    </row>
    <row r="52" spans="1:8" ht="15" customHeight="1" x14ac:dyDescent="0.2">
      <c r="A52" s="887" t="s">
        <v>1368</v>
      </c>
      <c r="B52" s="901"/>
      <c r="C52" s="1782"/>
      <c r="D52" s="1784"/>
      <c r="E52" s="1784"/>
      <c r="F52" s="1784"/>
      <c r="G52" s="1783"/>
      <c r="H52" s="973" t="s">
        <v>1369</v>
      </c>
    </row>
    <row r="53" spans="1:8" ht="15" customHeight="1" x14ac:dyDescent="0.2">
      <c r="A53" s="974"/>
      <c r="B53" s="975"/>
      <c r="C53" s="975"/>
      <c r="D53" s="974"/>
      <c r="E53" s="975"/>
      <c r="F53" s="975"/>
      <c r="G53" s="975"/>
      <c r="H53" s="975"/>
    </row>
    <row r="54" spans="1:8" ht="15" customHeight="1" x14ac:dyDescent="0.2">
      <c r="A54" s="943" t="s">
        <v>840</v>
      </c>
      <c r="B54" s="976" t="s">
        <v>1373</v>
      </c>
      <c r="C54" s="976"/>
      <c r="D54" s="976"/>
      <c r="E54" s="976"/>
      <c r="F54" s="976"/>
      <c r="G54" s="976"/>
      <c r="H54" s="977"/>
    </row>
    <row r="55" spans="1:8" ht="15" customHeight="1" x14ac:dyDescent="0.2">
      <c r="A55" s="947" t="s">
        <v>1389</v>
      </c>
      <c r="B55" s="1775"/>
      <c r="C55" s="1776"/>
      <c r="D55" s="947" t="s">
        <v>1375</v>
      </c>
      <c r="E55" s="1775"/>
      <c r="F55" s="1775"/>
      <c r="G55" s="1775"/>
      <c r="H55" s="1776"/>
    </row>
    <row r="56" spans="1:8" ht="15" customHeight="1" x14ac:dyDescent="0.2">
      <c r="A56" s="947" t="s">
        <v>1390</v>
      </c>
      <c r="B56" s="1775"/>
      <c r="C56" s="1776"/>
      <c r="D56" s="947" t="s">
        <v>1377</v>
      </c>
      <c r="E56" s="1775"/>
      <c r="F56" s="1775"/>
      <c r="G56" s="1775"/>
      <c r="H56" s="1776"/>
    </row>
    <row r="57" spans="1:8" ht="15" customHeight="1" x14ac:dyDescent="0.2">
      <c r="A57" s="947" t="s">
        <v>1391</v>
      </c>
      <c r="B57" s="1775"/>
      <c r="C57" s="1776"/>
      <c r="D57" s="947" t="s">
        <v>1379</v>
      </c>
      <c r="E57" s="1775"/>
      <c r="F57" s="1775"/>
      <c r="G57" s="1775"/>
      <c r="H57" s="1776"/>
    </row>
    <row r="58" spans="1:8" ht="15" customHeight="1" x14ac:dyDescent="0.2">
      <c r="A58" s="947" t="s">
        <v>1392</v>
      </c>
      <c r="B58" s="1775"/>
      <c r="C58" s="1776"/>
      <c r="D58" s="947" t="s">
        <v>1381</v>
      </c>
      <c r="E58" s="1775"/>
      <c r="F58" s="1775"/>
      <c r="G58" s="1775"/>
      <c r="H58" s="1776"/>
    </row>
    <row r="59" spans="1:8" ht="15" customHeight="1" x14ac:dyDescent="0.2">
      <c r="A59" s="914"/>
      <c r="B59" s="975"/>
      <c r="C59" s="975"/>
      <c r="D59" s="974"/>
      <c r="E59" s="975"/>
      <c r="F59" s="975"/>
      <c r="G59" s="975"/>
      <c r="H59" s="975"/>
    </row>
    <row r="60" spans="1:8" ht="15" customHeight="1" x14ac:dyDescent="0.2">
      <c r="A60" s="943" t="s">
        <v>841</v>
      </c>
      <c r="B60" s="976" t="s">
        <v>1382</v>
      </c>
      <c r="C60" s="976"/>
      <c r="D60" s="978"/>
      <c r="E60" s="976"/>
      <c r="F60" s="976"/>
      <c r="G60" s="976"/>
      <c r="H60" s="977"/>
    </row>
    <row r="61" spans="1:8" ht="15" customHeight="1" x14ac:dyDescent="0.2">
      <c r="A61" s="947" t="s">
        <v>1389</v>
      </c>
      <c r="B61" s="1775"/>
      <c r="C61" s="1776"/>
      <c r="D61" s="947" t="s">
        <v>1375</v>
      </c>
      <c r="E61" s="1775"/>
      <c r="F61" s="1775"/>
      <c r="G61" s="1775"/>
      <c r="H61" s="1776"/>
    </row>
    <row r="62" spans="1:8" ht="15" customHeight="1" x14ac:dyDescent="0.2">
      <c r="A62" s="947" t="s">
        <v>1390</v>
      </c>
      <c r="B62" s="1775"/>
      <c r="C62" s="1776"/>
      <c r="D62" s="947" t="s">
        <v>1377</v>
      </c>
      <c r="E62" s="1775"/>
      <c r="F62" s="1775"/>
      <c r="G62" s="1775"/>
      <c r="H62" s="1776"/>
    </row>
    <row r="63" spans="1:8" ht="15" customHeight="1" x14ac:dyDescent="0.2">
      <c r="A63" s="947" t="s">
        <v>1391</v>
      </c>
      <c r="B63" s="1775"/>
      <c r="C63" s="1776"/>
      <c r="D63" s="947" t="s">
        <v>1379</v>
      </c>
      <c r="E63" s="1775"/>
      <c r="F63" s="1775"/>
      <c r="G63" s="1775"/>
      <c r="H63" s="1776"/>
    </row>
    <row r="64" spans="1:8" ht="15" customHeight="1" x14ac:dyDescent="0.2">
      <c r="A64" s="947" t="s">
        <v>1392</v>
      </c>
      <c r="B64" s="1775"/>
      <c r="C64" s="1776"/>
      <c r="D64" s="947" t="s">
        <v>1381</v>
      </c>
      <c r="E64" s="1775"/>
      <c r="F64" s="1775"/>
      <c r="G64" s="1775"/>
      <c r="H64" s="1776"/>
    </row>
    <row r="65" spans="1:8" ht="15" customHeight="1" x14ac:dyDescent="0.2">
      <c r="A65" s="914"/>
      <c r="B65" s="975"/>
      <c r="C65" s="975"/>
      <c r="D65" s="974"/>
      <c r="E65" s="975"/>
      <c r="F65" s="975"/>
      <c r="G65" s="975"/>
      <c r="H65" s="975"/>
    </row>
    <row r="66" spans="1:8" ht="15" customHeight="1" x14ac:dyDescent="0.2">
      <c r="A66" s="943" t="s">
        <v>844</v>
      </c>
      <c r="B66" s="979" t="s">
        <v>1383</v>
      </c>
      <c r="C66" s="979"/>
      <c r="D66" s="980"/>
      <c r="E66" s="979"/>
      <c r="F66" s="979"/>
      <c r="G66" s="979"/>
      <c r="H66" s="981"/>
    </row>
    <row r="67" spans="1:8" ht="15" customHeight="1" x14ac:dyDescent="0.2">
      <c r="A67" s="947" t="s">
        <v>1389</v>
      </c>
      <c r="B67" s="1775"/>
      <c r="C67" s="1776"/>
      <c r="D67" s="947" t="s">
        <v>1392</v>
      </c>
      <c r="E67" s="1775"/>
      <c r="F67" s="1775"/>
      <c r="G67" s="1775"/>
      <c r="H67" s="1776"/>
    </row>
    <row r="68" spans="1:8" ht="15" customHeight="1" x14ac:dyDescent="0.2">
      <c r="A68" s="947" t="s">
        <v>1390</v>
      </c>
      <c r="B68" s="1775"/>
      <c r="C68" s="1776"/>
      <c r="D68" s="947" t="s">
        <v>1375</v>
      </c>
      <c r="E68" s="1775"/>
      <c r="F68" s="1775"/>
      <c r="G68" s="1775"/>
      <c r="H68" s="1776"/>
    </row>
    <row r="69" spans="1:8" ht="15" customHeight="1" x14ac:dyDescent="0.2">
      <c r="A69" s="947" t="s">
        <v>1391</v>
      </c>
      <c r="B69" s="1775"/>
      <c r="C69" s="1776"/>
      <c r="D69" s="947" t="s">
        <v>1377</v>
      </c>
      <c r="E69" s="1775"/>
      <c r="F69" s="1775"/>
      <c r="G69" s="1775"/>
      <c r="H69" s="1776"/>
    </row>
    <row r="70" spans="1:8" ht="15" customHeight="1" x14ac:dyDescent="0.2">
      <c r="A70" s="923"/>
      <c r="B70" s="924"/>
      <c r="C70" s="925"/>
      <c r="D70" s="923"/>
      <c r="E70" s="924"/>
      <c r="F70" s="925"/>
      <c r="G70" s="925"/>
      <c r="H70" s="982"/>
    </row>
    <row r="71" spans="1:8" ht="15" customHeight="1" x14ac:dyDescent="0.2">
      <c r="A71" s="927" t="s">
        <v>1393</v>
      </c>
      <c r="B71" s="953" t="s">
        <v>1384</v>
      </c>
      <c r="C71" s="1763"/>
      <c r="D71" s="1763"/>
      <c r="E71" s="1763"/>
      <c r="F71" s="1763"/>
      <c r="G71" s="1763"/>
      <c r="H71" s="891"/>
    </row>
    <row r="72" spans="1:8" ht="15" customHeight="1" x14ac:dyDescent="0.2">
      <c r="A72" s="927"/>
      <c r="B72" s="891"/>
      <c r="C72" s="924"/>
      <c r="D72" s="954"/>
      <c r="E72" s="925"/>
      <c r="F72" s="925"/>
      <c r="G72" s="925"/>
      <c r="H72" s="891"/>
    </row>
    <row r="73" spans="1:8" ht="15" customHeight="1" x14ac:dyDescent="0.2">
      <c r="A73" s="927" t="s">
        <v>1394</v>
      </c>
      <c r="B73" s="891" t="s">
        <v>1385</v>
      </c>
      <c r="C73" s="891"/>
      <c r="D73" s="955"/>
      <c r="E73" s="891" t="s">
        <v>1386</v>
      </c>
      <c r="F73" s="891"/>
      <c r="G73" s="891"/>
      <c r="H73" s="891"/>
    </row>
    <row r="74" spans="1:8" ht="15" customHeight="1" x14ac:dyDescent="0.2">
      <c r="A74" s="891"/>
      <c r="B74" s="891"/>
      <c r="C74" s="891"/>
      <c r="D74" s="955"/>
      <c r="E74" s="891" t="s">
        <v>511</v>
      </c>
      <c r="F74" s="1763"/>
      <c r="G74" s="1763"/>
      <c r="H74" s="891"/>
    </row>
  </sheetData>
  <sheetProtection algorithmName="SHA-512" hashValue="qsxjY/7obwAosmIwQjTajz+yYwKFGwwVQJhdWRf/F0OMLv7ToU0XAF/Cr+RB6/wQjpIiOFdilOInj/ioH4g16g==" saltValue="Nd+eeBgZ+pa4vBGr2YzFGA==" spinCount="100000" sheet="1" objects="1" scenarios="1"/>
  <mergeCells count="62">
    <mergeCell ref="F74:G74"/>
    <mergeCell ref="B63:C63"/>
    <mergeCell ref="E63:H63"/>
    <mergeCell ref="B64:C64"/>
    <mergeCell ref="E64:H64"/>
    <mergeCell ref="B67:C67"/>
    <mergeCell ref="E67:H67"/>
    <mergeCell ref="B68:C68"/>
    <mergeCell ref="E68:H68"/>
    <mergeCell ref="B69:C69"/>
    <mergeCell ref="E69:H69"/>
    <mergeCell ref="C71:G71"/>
    <mergeCell ref="B58:C58"/>
    <mergeCell ref="E58:H58"/>
    <mergeCell ref="B61:C61"/>
    <mergeCell ref="E61:H61"/>
    <mergeCell ref="B62:C62"/>
    <mergeCell ref="E62:H62"/>
    <mergeCell ref="B57:C57"/>
    <mergeCell ref="E57:H57"/>
    <mergeCell ref="C45:G45"/>
    <mergeCell ref="C46:G46"/>
    <mergeCell ref="C47:G47"/>
    <mergeCell ref="C48:G48"/>
    <mergeCell ref="C50:G50"/>
    <mergeCell ref="C51:G51"/>
    <mergeCell ref="C52:G52"/>
    <mergeCell ref="B55:C55"/>
    <mergeCell ref="E55:H55"/>
    <mergeCell ref="B56:C56"/>
    <mergeCell ref="E56:H56"/>
    <mergeCell ref="F39:G39"/>
    <mergeCell ref="B28:C28"/>
    <mergeCell ref="E28:H28"/>
    <mergeCell ref="B29:C29"/>
    <mergeCell ref="E29:H29"/>
    <mergeCell ref="B32:C32"/>
    <mergeCell ref="E32:H32"/>
    <mergeCell ref="B33:C33"/>
    <mergeCell ref="E33:H33"/>
    <mergeCell ref="B34:C34"/>
    <mergeCell ref="E34:H34"/>
    <mergeCell ref="C36:G36"/>
    <mergeCell ref="B23:C23"/>
    <mergeCell ref="E23:H23"/>
    <mergeCell ref="B26:C26"/>
    <mergeCell ref="E26:H26"/>
    <mergeCell ref="B27:C27"/>
    <mergeCell ref="E27:H27"/>
    <mergeCell ref="B22:C22"/>
    <mergeCell ref="E22:H22"/>
    <mergeCell ref="C10:G10"/>
    <mergeCell ref="C11:G11"/>
    <mergeCell ref="C12:G12"/>
    <mergeCell ref="C13:G13"/>
    <mergeCell ref="C15:G15"/>
    <mergeCell ref="C16:G16"/>
    <mergeCell ref="C17:G17"/>
    <mergeCell ref="B20:C20"/>
    <mergeCell ref="E20:H20"/>
    <mergeCell ref="B21:C21"/>
    <mergeCell ref="E21:H21"/>
  </mergeCells>
  <printOptions horizontalCentered="1"/>
  <pageMargins left="0.5" right="0.5" top="1" bottom="0.75" header="0.5" footer="0.25"/>
  <pageSetup scale="87" fitToHeight="2" orientation="portrait" r:id="rId1"/>
  <headerFooter alignWithMargins="0"/>
  <rowBreaks count="1" manualBreakCount="1">
    <brk id="41" max="7"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71F56-F8C7-4133-8A08-F694AC0F4187}">
  <sheetPr>
    <pageSetUpPr fitToPage="1"/>
  </sheetPr>
  <dimension ref="A1:O31"/>
  <sheetViews>
    <sheetView zoomScaleNormal="100" workbookViewId="0"/>
  </sheetViews>
  <sheetFormatPr defaultColWidth="11" defaultRowHeight="15" x14ac:dyDescent="0.2"/>
  <cols>
    <col min="1" max="1" width="42" style="24" customWidth="1"/>
    <col min="2" max="11" width="12.75" style="24" customWidth="1"/>
    <col min="12" max="14" width="10.75" style="24" customWidth="1"/>
    <col min="15" max="15" width="0" style="24" hidden="1" customWidth="1"/>
    <col min="16" max="16384" width="11" style="24"/>
  </cols>
  <sheetData>
    <row r="1" spans="1:15" ht="15" customHeight="1" x14ac:dyDescent="0.25">
      <c r="A1" s="51" t="s">
        <v>1899</v>
      </c>
      <c r="B1" s="132"/>
      <c r="C1" s="132"/>
      <c r="D1" s="132"/>
      <c r="E1" s="132"/>
      <c r="F1" s="132"/>
    </row>
    <row r="2" spans="1:15" s="54" customFormat="1" ht="13.35" customHeight="1" x14ac:dyDescent="0.2">
      <c r="A2" s="5" t="s">
        <v>2</v>
      </c>
      <c r="O2" s="54" t="s">
        <v>1901</v>
      </c>
    </row>
    <row r="3" spans="1:15" s="54" customFormat="1" ht="13.35" customHeight="1" x14ac:dyDescent="0.2">
      <c r="A3" s="5" t="s">
        <v>1893</v>
      </c>
      <c r="C3" s="983" t="s">
        <v>3</v>
      </c>
      <c r="D3" s="984"/>
      <c r="E3" s="984"/>
      <c r="F3" s="985"/>
      <c r="O3" s="54" t="s">
        <v>1902</v>
      </c>
    </row>
    <row r="4" spans="1:15" ht="13.35" customHeight="1" x14ac:dyDescent="0.2">
      <c r="A4" s="54"/>
      <c r="C4" s="394">
        <f>+'Sch A'!$A$6</f>
        <v>0</v>
      </c>
      <c r="D4" s="450"/>
      <c r="E4" s="450"/>
      <c r="F4" s="451"/>
      <c r="O4" s="54" t="s">
        <v>1903</v>
      </c>
    </row>
    <row r="5" spans="1:15" ht="13.35" customHeight="1" x14ac:dyDescent="0.2">
      <c r="C5" s="138" t="s">
        <v>4</v>
      </c>
      <c r="D5" s="54"/>
      <c r="E5" s="54"/>
      <c r="F5" s="139"/>
      <c r="O5" s="54" t="s">
        <v>1904</v>
      </c>
    </row>
    <row r="6" spans="1:15" ht="13.35" customHeight="1" x14ac:dyDescent="0.2">
      <c r="C6" s="446" t="s">
        <v>5</v>
      </c>
      <c r="D6" s="401">
        <f>+'Sch A'!$F$12</f>
        <v>0</v>
      </c>
      <c r="E6" s="446" t="s">
        <v>6</v>
      </c>
      <c r="F6" s="401">
        <f>+'Sch A'!$H$12</f>
        <v>0</v>
      </c>
    </row>
    <row r="7" spans="1:15" ht="13.35" customHeight="1" x14ac:dyDescent="0.2">
      <c r="C7" s="1437"/>
      <c r="D7" s="1438"/>
      <c r="E7" s="1437"/>
      <c r="F7" s="1438"/>
    </row>
    <row r="8" spans="1:15" s="991" customFormat="1" ht="25.5" x14ac:dyDescent="0.2">
      <c r="A8" s="987" t="s">
        <v>9</v>
      </c>
      <c r="B8" s="988" t="s">
        <v>1396</v>
      </c>
      <c r="C8" s="988" t="s">
        <v>1397</v>
      </c>
      <c r="D8" s="988" t="s">
        <v>1398</v>
      </c>
      <c r="E8" s="989" t="s">
        <v>1399</v>
      </c>
      <c r="F8" s="990" t="s">
        <v>506</v>
      </c>
    </row>
    <row r="9" spans="1:15" s="991" customFormat="1" ht="18" customHeight="1" x14ac:dyDescent="0.2">
      <c r="A9" s="992" t="s">
        <v>1400</v>
      </c>
      <c r="B9" s="993"/>
      <c r="C9" s="994"/>
      <c r="D9" s="994"/>
      <c r="E9" s="994"/>
      <c r="F9" s="995"/>
    </row>
    <row r="10" spans="1:15" s="991" customFormat="1" ht="18" customHeight="1" x14ac:dyDescent="0.2">
      <c r="A10" s="996" t="s">
        <v>1401</v>
      </c>
      <c r="B10" s="997"/>
      <c r="C10" s="997"/>
      <c r="D10" s="997"/>
      <c r="E10" s="998"/>
      <c r="F10" s="999">
        <f>SUM(B10:E10)</f>
        <v>0</v>
      </c>
    </row>
    <row r="11" spans="1:15" s="991" customFormat="1" ht="18" customHeight="1" x14ac:dyDescent="0.2">
      <c r="A11" s="1000" t="s">
        <v>1402</v>
      </c>
      <c r="B11" s="1001"/>
      <c r="C11" s="1001"/>
      <c r="D11" s="1001"/>
      <c r="E11" s="998"/>
      <c r="F11" s="1002">
        <f>SUM(B11:E11)</f>
        <v>0</v>
      </c>
    </row>
    <row r="12" spans="1:15" s="991" customFormat="1" ht="18" customHeight="1" x14ac:dyDescent="0.2">
      <c r="A12" s="1003" t="s">
        <v>1403</v>
      </c>
      <c r="B12" s="1004"/>
      <c r="C12" s="1004"/>
      <c r="D12" s="1004"/>
      <c r="E12" s="998"/>
      <c r="F12" s="1002">
        <f>SUM(B12:E12)</f>
        <v>0</v>
      </c>
    </row>
    <row r="13" spans="1:15" s="991" customFormat="1" ht="18" customHeight="1" x14ac:dyDescent="0.2">
      <c r="A13" s="1005" t="s">
        <v>1404</v>
      </c>
      <c r="B13" s="1006">
        <f>SUM(B10:B12)</f>
        <v>0</v>
      </c>
      <c r="C13" s="1006">
        <f>SUM(C10:C12)</f>
        <v>0</v>
      </c>
      <c r="D13" s="1006">
        <f>SUM(D10:D12)</f>
        <v>0</v>
      </c>
      <c r="E13" s="1006">
        <f>SUM(E10:E12)</f>
        <v>0</v>
      </c>
      <c r="F13" s="1007">
        <f>SUM(F10:F12)</f>
        <v>0</v>
      </c>
    </row>
    <row r="14" spans="1:15" s="991" customFormat="1" ht="18" customHeight="1" x14ac:dyDescent="0.2">
      <c r="A14" s="1008" t="s">
        <v>1405</v>
      </c>
      <c r="B14" s="993"/>
      <c r="C14" s="994"/>
      <c r="D14" s="994"/>
      <c r="E14" s="994"/>
      <c r="F14" s="995"/>
    </row>
    <row r="15" spans="1:15" s="991" customFormat="1" ht="18" customHeight="1" x14ac:dyDescent="0.2">
      <c r="A15" s="996" t="s">
        <v>1401</v>
      </c>
      <c r="B15" s="1009"/>
      <c r="C15" s="1009"/>
      <c r="D15" s="1009"/>
      <c r="E15" s="998"/>
      <c r="F15" s="1010">
        <f>SUM(B15:E15)</f>
        <v>0</v>
      </c>
    </row>
    <row r="16" spans="1:15" s="991" customFormat="1" ht="18" customHeight="1" x14ac:dyDescent="0.2">
      <c r="A16" s="1404" t="s">
        <v>1864</v>
      </c>
      <c r="B16" s="1001"/>
      <c r="C16" s="1001"/>
      <c r="D16" s="1001"/>
      <c r="E16" s="998"/>
      <c r="F16" s="1002">
        <f>SUM(B16:E16)</f>
        <v>0</v>
      </c>
    </row>
    <row r="17" spans="1:14" s="991" customFormat="1" ht="30" x14ac:dyDescent="0.2">
      <c r="A17" s="1405" t="s">
        <v>1865</v>
      </c>
      <c r="B17" s="1004"/>
      <c r="C17" s="1004"/>
      <c r="D17" s="1004"/>
      <c r="E17" s="998"/>
      <c r="F17" s="1002">
        <f>SUM(B17:E17)</f>
        <v>0</v>
      </c>
    </row>
    <row r="18" spans="1:14" s="991" customFormat="1" ht="18" customHeight="1" thickBot="1" x14ac:dyDescent="0.25">
      <c r="A18" s="1005" t="s">
        <v>1404</v>
      </c>
      <c r="B18" s="1011">
        <f>SUM(B15:B17)</f>
        <v>0</v>
      </c>
      <c r="C18" s="1011">
        <f>SUM(C15:C17)</f>
        <v>0</v>
      </c>
      <c r="D18" s="1011">
        <f>SUM(D15:D17)</f>
        <v>0</v>
      </c>
      <c r="E18" s="1011">
        <f>SUM(E15:E17)</f>
        <v>0</v>
      </c>
      <c r="F18" s="1012">
        <f>SUM(F15:F17)</f>
        <v>0</v>
      </c>
      <c r="G18" s="291" t="s">
        <v>1408</v>
      </c>
      <c r="H18" s="292">
        <f>+'Sch C-4'!C42</f>
        <v>0</v>
      </c>
      <c r="I18" s="317"/>
    </row>
    <row r="19" spans="1:14" ht="15.75" thickTop="1" x14ac:dyDescent="0.2">
      <c r="A19" s="1013" t="s">
        <v>1406</v>
      </c>
      <c r="B19" s="1014"/>
      <c r="C19" s="1014"/>
      <c r="D19" s="1014"/>
      <c r="E19" s="1015"/>
      <c r="F19" s="1015" t="s">
        <v>700</v>
      </c>
      <c r="G19" s="291" t="s">
        <v>504</v>
      </c>
      <c r="H19" s="1024">
        <f>+H18-F16</f>
        <v>0</v>
      </c>
      <c r="I19" s="449" t="str">
        <f>IF(H19=0,"OK","S/B Zero unless D-1/D-2 Adjust and Reclass")</f>
        <v>OK</v>
      </c>
    </row>
    <row r="20" spans="1:14" s="106" customFormat="1" ht="12" x14ac:dyDescent="0.2">
      <c r="A20" s="1014"/>
      <c r="B20" s="1014"/>
      <c r="C20" s="1014"/>
      <c r="D20" s="1014"/>
      <c r="E20" s="1016"/>
      <c r="F20" s="1016"/>
    </row>
    <row r="21" spans="1:14" s="106" customFormat="1" ht="15.75" x14ac:dyDescent="0.25">
      <c r="A21" s="1017" t="s">
        <v>1407</v>
      </c>
      <c r="B21" s="1018"/>
      <c r="C21" s="1019"/>
      <c r="D21" s="1020"/>
      <c r="E21" s="1021"/>
      <c r="F21" s="1022"/>
    </row>
    <row r="22" spans="1:14" ht="15.75" x14ac:dyDescent="0.25">
      <c r="A22" s="51"/>
      <c r="D22" s="51"/>
      <c r="E22" s="51"/>
      <c r="F22" s="1023"/>
    </row>
    <row r="24" spans="1:14" x14ac:dyDescent="0.2">
      <c r="A24" s="1509" t="s">
        <v>1989</v>
      </c>
      <c r="B24" s="1510"/>
      <c r="C24" s="1510"/>
      <c r="D24" s="1510"/>
      <c r="E24" s="1510"/>
      <c r="F24" s="1510"/>
      <c r="G24" s="1510"/>
      <c r="H24" s="1510"/>
      <c r="I24" s="1510"/>
      <c r="J24" s="1510"/>
      <c r="K24" s="1510"/>
      <c r="L24" s="1510"/>
      <c r="M24" s="1510"/>
      <c r="N24" s="1511"/>
    </row>
    <row r="25" spans="1:14" ht="38.25" x14ac:dyDescent="0.2">
      <c r="A25" s="1429" t="s">
        <v>1900</v>
      </c>
      <c r="B25" s="1430" t="s">
        <v>1894</v>
      </c>
      <c r="C25" s="1430" t="s">
        <v>1905</v>
      </c>
      <c r="D25" s="1430" t="s">
        <v>1549</v>
      </c>
      <c r="E25" s="1430" t="s">
        <v>1895</v>
      </c>
      <c r="F25" s="1430" t="s">
        <v>1896</v>
      </c>
      <c r="G25" s="1430" t="s">
        <v>1897</v>
      </c>
      <c r="H25" s="1470" t="s">
        <v>1396</v>
      </c>
      <c r="I25" s="1470" t="s">
        <v>1397</v>
      </c>
      <c r="J25" s="1470" t="s">
        <v>1398</v>
      </c>
      <c r="K25" s="1430" t="s">
        <v>1399</v>
      </c>
      <c r="L25" s="1431" t="s">
        <v>1898</v>
      </c>
      <c r="M25" s="1471" t="s">
        <v>1906</v>
      </c>
      <c r="N25" s="1471" t="s">
        <v>1907</v>
      </c>
    </row>
    <row r="26" spans="1:14" x14ac:dyDescent="0.2">
      <c r="A26" s="1432"/>
      <c r="B26" s="1432"/>
      <c r="C26" s="1433"/>
      <c r="D26" s="1436">
        <f>'Sch A'!$B$17</f>
        <v>0</v>
      </c>
      <c r="E26" s="1434"/>
      <c r="F26" s="1434"/>
      <c r="G26" s="1435"/>
      <c r="H26" s="1435"/>
      <c r="I26" s="1435"/>
      <c r="J26" s="1435"/>
      <c r="K26" s="1435"/>
      <c r="L26" s="1436">
        <f t="shared" ref="L26:L30" si="0">SUM(G26:K26)</f>
        <v>0</v>
      </c>
      <c r="M26" s="1436">
        <f>SUM(H26:J26)</f>
        <v>0</v>
      </c>
      <c r="N26" s="1439">
        <f>IF(D26&gt;0,(M26/D26),0)</f>
        <v>0</v>
      </c>
    </row>
    <row r="27" spans="1:14" x14ac:dyDescent="0.2">
      <c r="A27" s="1432"/>
      <c r="B27" s="1432"/>
      <c r="C27" s="1433"/>
      <c r="D27" s="1436">
        <f>'Sch A'!$B$17</f>
        <v>0</v>
      </c>
      <c r="E27" s="1434"/>
      <c r="F27" s="1434"/>
      <c r="G27" s="1435"/>
      <c r="H27" s="1435"/>
      <c r="I27" s="1435"/>
      <c r="J27" s="1435"/>
      <c r="K27" s="1435"/>
      <c r="L27" s="1436">
        <f t="shared" si="0"/>
        <v>0</v>
      </c>
      <c r="M27" s="1436">
        <f t="shared" ref="M27:M30" si="1">SUM(H27:J27)</f>
        <v>0</v>
      </c>
      <c r="N27" s="1439">
        <f>IF(D27&gt;0,(M27/D27),0)</f>
        <v>0</v>
      </c>
    </row>
    <row r="28" spans="1:14" x14ac:dyDescent="0.2">
      <c r="A28" s="1432"/>
      <c r="B28" s="1432"/>
      <c r="C28" s="1433"/>
      <c r="D28" s="1436">
        <f>'Sch A'!$B$17</f>
        <v>0</v>
      </c>
      <c r="E28" s="1434"/>
      <c r="F28" s="1434"/>
      <c r="G28" s="1435"/>
      <c r="H28" s="1435"/>
      <c r="I28" s="1435"/>
      <c r="J28" s="1435"/>
      <c r="K28" s="1435"/>
      <c r="L28" s="1436">
        <f t="shared" si="0"/>
        <v>0</v>
      </c>
      <c r="M28" s="1436">
        <f t="shared" si="1"/>
        <v>0</v>
      </c>
      <c r="N28" s="1439">
        <f>IF(D28&gt;0,(M28/D28),0)</f>
        <v>0</v>
      </c>
    </row>
    <row r="29" spans="1:14" x14ac:dyDescent="0.2">
      <c r="A29" s="1432"/>
      <c r="B29" s="1432"/>
      <c r="C29" s="1433"/>
      <c r="D29" s="1436">
        <f>'Sch A'!$B$17</f>
        <v>0</v>
      </c>
      <c r="E29" s="1434"/>
      <c r="F29" s="1434"/>
      <c r="G29" s="1435"/>
      <c r="H29" s="1435"/>
      <c r="I29" s="1435"/>
      <c r="J29" s="1435"/>
      <c r="K29" s="1435"/>
      <c r="L29" s="1436">
        <f t="shared" si="0"/>
        <v>0</v>
      </c>
      <c r="M29" s="1436">
        <f t="shared" si="1"/>
        <v>0</v>
      </c>
      <c r="N29" s="1439">
        <f>IF(D29&gt;0,(M29/D29),0)</f>
        <v>0</v>
      </c>
    </row>
    <row r="30" spans="1:14" x14ac:dyDescent="0.2">
      <c r="A30" s="1432"/>
      <c r="B30" s="1432"/>
      <c r="C30" s="1433"/>
      <c r="D30" s="1436">
        <f>'Sch A'!$B$17</f>
        <v>0</v>
      </c>
      <c r="E30" s="1434"/>
      <c r="F30" s="1434"/>
      <c r="G30" s="1435"/>
      <c r="H30" s="1435"/>
      <c r="I30" s="1435"/>
      <c r="J30" s="1435"/>
      <c r="K30" s="1435"/>
      <c r="L30" s="1436">
        <f t="shared" si="0"/>
        <v>0</v>
      </c>
      <c r="M30" s="1436">
        <f t="shared" si="1"/>
        <v>0</v>
      </c>
      <c r="N30" s="1439">
        <f>IF(D30&gt;0,(M30/D30),0)</f>
        <v>0</v>
      </c>
    </row>
    <row r="31" spans="1:14" x14ac:dyDescent="0.2">
      <c r="A31" s="1013" t="s">
        <v>1988</v>
      </c>
      <c r="L31" s="1436">
        <f>SUM(L26:L30)</f>
        <v>0</v>
      </c>
      <c r="M31" s="1436">
        <f>SUM(M26:M30)</f>
        <v>0</v>
      </c>
      <c r="N31" s="1439">
        <f>IF(M31&gt;0,(M31/D26),0)</f>
        <v>0</v>
      </c>
    </row>
  </sheetData>
  <sheetProtection algorithmName="SHA-512" hashValue="Caf8dfiR7TGAo3HHpVkfZY31kH5qa08hQQbLbQFoCwytniFxD4ryUmYvwxjbBt6cOh40y0usGr5e3rAdTOHxPA==" saltValue="O4YWvmlFfQLUDUi9ovKxWA==" spinCount="100000" sheet="1" objects="1" scenarios="1"/>
  <dataValidations disablePrompts="1" count="1">
    <dataValidation type="list" allowBlank="1" showInputMessage="1" showErrorMessage="1" sqref="B26:B30" xr:uid="{A49BBDC9-F317-410D-8324-243A3286CD13}">
      <formula1>$O$2:$O$5</formula1>
    </dataValidation>
  </dataValidations>
  <printOptions horizontalCentered="1"/>
  <pageMargins left="0.5" right="0.5" top="1" bottom="0.75" header="0.5" footer="0.5"/>
  <pageSetup scale="82"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02E8A-4332-4A54-96C3-C7AFBDD5EADF}">
  <sheetPr>
    <pageSetUpPr fitToPage="1"/>
  </sheetPr>
  <dimension ref="A1:F57"/>
  <sheetViews>
    <sheetView zoomScaleNormal="100" workbookViewId="0"/>
  </sheetViews>
  <sheetFormatPr defaultColWidth="10" defaultRowHeight="15" x14ac:dyDescent="0.2"/>
  <cols>
    <col min="1" max="1" width="9.625" style="3" customWidth="1"/>
    <col min="2" max="2" width="41.125" style="3" customWidth="1"/>
    <col min="3" max="6" width="9.625" style="3" customWidth="1"/>
    <col min="7" max="16384" width="10" style="3"/>
  </cols>
  <sheetData>
    <row r="1" spans="1:6" ht="15.75" customHeight="1" x14ac:dyDescent="0.25">
      <c r="A1" s="1" t="s">
        <v>0</v>
      </c>
      <c r="B1" s="2"/>
    </row>
    <row r="2" spans="1:6" s="5" customFormat="1" ht="15" customHeight="1" x14ac:dyDescent="0.2">
      <c r="A2" s="4" t="s">
        <v>1</v>
      </c>
    </row>
    <row r="3" spans="1:6" s="5" customFormat="1" ht="13.35" customHeight="1" x14ac:dyDescent="0.2">
      <c r="A3" s="5" t="s">
        <v>2</v>
      </c>
      <c r="C3" s="37" t="s">
        <v>3</v>
      </c>
      <c r="D3" s="38"/>
      <c r="E3" s="38"/>
      <c r="F3" s="39"/>
    </row>
    <row r="4" spans="1:6" s="5" customFormat="1" ht="13.35" customHeight="1" x14ac:dyDescent="0.2">
      <c r="A4" s="5" t="s">
        <v>1893</v>
      </c>
      <c r="C4" s="6">
        <f>+'Sch A'!$A$6</f>
        <v>0</v>
      </c>
      <c r="D4" s="7"/>
      <c r="E4" s="7"/>
      <c r="F4" s="8"/>
    </row>
    <row r="5" spans="1:6" ht="13.35" customHeight="1" x14ac:dyDescent="0.2">
      <c r="C5" s="9" t="s">
        <v>4</v>
      </c>
      <c r="D5" s="5"/>
      <c r="E5" s="5"/>
      <c r="F5" s="10"/>
    </row>
    <row r="6" spans="1:6" ht="13.35" customHeight="1" x14ac:dyDescent="0.2">
      <c r="C6" s="11" t="s">
        <v>5</v>
      </c>
      <c r="D6" s="12">
        <f>+'Sch A'!$F$12</f>
        <v>0</v>
      </c>
      <c r="E6" s="11" t="s">
        <v>6</v>
      </c>
      <c r="F6" s="12">
        <f>+'Sch A'!$H$12</f>
        <v>0</v>
      </c>
    </row>
    <row r="7" spans="1:6" ht="13.35" customHeight="1" x14ac:dyDescent="0.2"/>
    <row r="8" spans="1:6" s="5" customFormat="1" ht="12.75" x14ac:dyDescent="0.2">
      <c r="A8" s="40"/>
      <c r="B8" s="41"/>
      <c r="C8" s="42"/>
      <c r="D8" s="43"/>
      <c r="E8" s="44" t="s">
        <v>7</v>
      </c>
      <c r="F8" s="45"/>
    </row>
    <row r="9" spans="1:6" s="5" customFormat="1" ht="25.5" x14ac:dyDescent="0.2">
      <c r="A9" s="14" t="s">
        <v>8</v>
      </c>
      <c r="B9" s="15" t="s">
        <v>9</v>
      </c>
      <c r="C9" s="16"/>
      <c r="D9" s="17"/>
      <c r="E9" s="18" t="s">
        <v>10</v>
      </c>
      <c r="F9" s="18" t="s">
        <v>11</v>
      </c>
    </row>
    <row r="10" spans="1:6" ht="15.75" x14ac:dyDescent="0.25">
      <c r="A10" s="19" t="s">
        <v>12</v>
      </c>
      <c r="B10" s="1426" t="s">
        <v>13</v>
      </c>
      <c r="C10" s="20"/>
      <c r="D10" s="21"/>
      <c r="E10" s="22"/>
      <c r="F10" s="46"/>
    </row>
    <row r="11" spans="1:6" x14ac:dyDescent="0.2">
      <c r="A11" s="19" t="s">
        <v>14</v>
      </c>
      <c r="B11" s="1426" t="s">
        <v>15</v>
      </c>
      <c r="C11" s="20"/>
      <c r="D11" s="20"/>
      <c r="E11" s="22"/>
      <c r="F11" s="46"/>
    </row>
    <row r="12" spans="1:6" x14ac:dyDescent="0.2">
      <c r="A12" s="19" t="s">
        <v>16</v>
      </c>
      <c r="B12" s="1426" t="s">
        <v>1890</v>
      </c>
      <c r="C12" s="20"/>
      <c r="D12" s="20"/>
      <c r="E12" s="22"/>
      <c r="F12" s="46"/>
    </row>
    <row r="13" spans="1:6" x14ac:dyDescent="0.2">
      <c r="A13" s="19" t="s">
        <v>17</v>
      </c>
      <c r="B13" s="20" t="s">
        <v>18</v>
      </c>
      <c r="C13" s="20"/>
      <c r="D13" s="20"/>
      <c r="E13" s="22"/>
      <c r="F13" s="46"/>
    </row>
    <row r="14" spans="1:6" x14ac:dyDescent="0.2">
      <c r="A14" s="1481" t="s">
        <v>1974</v>
      </c>
      <c r="B14" s="1426" t="s">
        <v>1975</v>
      </c>
      <c r="C14" s="20"/>
      <c r="D14" s="20"/>
      <c r="E14" s="22"/>
      <c r="F14" s="46"/>
    </row>
    <row r="15" spans="1:6" x14ac:dyDescent="0.2">
      <c r="A15" s="19" t="s">
        <v>19</v>
      </c>
      <c r="B15" s="20" t="s">
        <v>20</v>
      </c>
      <c r="C15" s="20"/>
      <c r="D15" s="20"/>
      <c r="E15" s="22"/>
      <c r="F15" s="46"/>
    </row>
    <row r="16" spans="1:6" x14ac:dyDescent="0.2">
      <c r="A16" s="19" t="s">
        <v>21</v>
      </c>
      <c r="B16" s="20" t="s">
        <v>22</v>
      </c>
      <c r="C16" s="20"/>
      <c r="D16" s="20"/>
      <c r="E16" s="22"/>
      <c r="F16" s="46"/>
    </row>
    <row r="17" spans="1:6" x14ac:dyDescent="0.2">
      <c r="A17" s="19" t="s">
        <v>23</v>
      </c>
      <c r="B17" s="1426" t="s">
        <v>1973</v>
      </c>
      <c r="C17" s="20"/>
      <c r="D17" s="20"/>
      <c r="E17" s="22"/>
      <c r="F17" s="46"/>
    </row>
    <row r="18" spans="1:6" x14ac:dyDescent="0.2">
      <c r="A18" s="19" t="s">
        <v>24</v>
      </c>
      <c r="B18" s="20" t="s">
        <v>25</v>
      </c>
      <c r="C18" s="20"/>
      <c r="D18" s="20"/>
      <c r="E18" s="22"/>
      <c r="F18" s="46"/>
    </row>
    <row r="19" spans="1:6" x14ac:dyDescent="0.2">
      <c r="A19" s="19" t="s">
        <v>26</v>
      </c>
      <c r="B19" s="20" t="s">
        <v>27</v>
      </c>
      <c r="C19" s="20"/>
      <c r="D19" s="20"/>
      <c r="E19" s="22"/>
      <c r="F19" s="46"/>
    </row>
    <row r="20" spans="1:6" x14ac:dyDescent="0.2">
      <c r="A20" s="19" t="s">
        <v>28</v>
      </c>
      <c r="B20" s="20" t="s">
        <v>29</v>
      </c>
      <c r="C20" s="20"/>
      <c r="D20" s="20"/>
      <c r="E20" s="22"/>
      <c r="F20" s="46"/>
    </row>
    <row r="21" spans="1:6" x14ac:dyDescent="0.2">
      <c r="A21" s="19" t="s">
        <v>30</v>
      </c>
      <c r="B21" s="20" t="s">
        <v>31</v>
      </c>
      <c r="C21" s="20"/>
      <c r="D21" s="20"/>
      <c r="E21" s="22"/>
      <c r="F21" s="22"/>
    </row>
    <row r="22" spans="1:6" x14ac:dyDescent="0.2">
      <c r="A22" s="19" t="s">
        <v>32</v>
      </c>
      <c r="B22" s="20" t="s">
        <v>33</v>
      </c>
      <c r="C22" s="20"/>
      <c r="D22" s="20"/>
      <c r="E22" s="22"/>
      <c r="F22" s="22"/>
    </row>
    <row r="23" spans="1:6" x14ac:dyDescent="0.2">
      <c r="A23" s="19" t="s">
        <v>34</v>
      </c>
      <c r="B23" s="20" t="s">
        <v>35</v>
      </c>
      <c r="C23" s="20"/>
      <c r="D23" s="20"/>
      <c r="E23" s="22"/>
      <c r="F23" s="22"/>
    </row>
    <row r="24" spans="1:6" x14ac:dyDescent="0.2">
      <c r="A24" s="19" t="s">
        <v>36</v>
      </c>
      <c r="B24" s="20" t="s">
        <v>37</v>
      </c>
      <c r="C24" s="20"/>
      <c r="D24" s="20"/>
      <c r="E24" s="22"/>
      <c r="F24" s="22"/>
    </row>
    <row r="25" spans="1:6" x14ac:dyDescent="0.2">
      <c r="A25" s="1481" t="s">
        <v>1971</v>
      </c>
      <c r="B25" s="1426" t="s">
        <v>1972</v>
      </c>
      <c r="C25" s="491"/>
      <c r="D25" s="491"/>
      <c r="E25" s="1480"/>
      <c r="F25" s="1480"/>
    </row>
    <row r="26" spans="1:6" x14ac:dyDescent="0.2">
      <c r="A26" s="19" t="s">
        <v>38</v>
      </c>
      <c r="B26" s="20" t="s">
        <v>39</v>
      </c>
      <c r="C26" s="20"/>
      <c r="D26" s="20"/>
      <c r="E26" s="22"/>
      <c r="F26" s="46"/>
    </row>
    <row r="27" spans="1:6" x14ac:dyDescent="0.2">
      <c r="A27" s="19" t="s">
        <v>40</v>
      </c>
      <c r="B27" s="20" t="s">
        <v>41</v>
      </c>
      <c r="C27" s="20"/>
      <c r="D27" s="20"/>
      <c r="E27" s="22"/>
      <c r="F27" s="46"/>
    </row>
    <row r="28" spans="1:6" x14ac:dyDescent="0.2">
      <c r="A28" s="19" t="s">
        <v>42</v>
      </c>
      <c r="B28" s="20" t="s">
        <v>43</v>
      </c>
      <c r="C28" s="20"/>
      <c r="D28" s="20"/>
      <c r="E28" s="22"/>
      <c r="F28" s="46"/>
    </row>
    <row r="29" spans="1:6" x14ac:dyDescent="0.2">
      <c r="A29" s="19" t="s">
        <v>44</v>
      </c>
      <c r="B29" s="20" t="s">
        <v>45</v>
      </c>
      <c r="C29" s="20"/>
      <c r="D29" s="20"/>
      <c r="E29" s="22"/>
      <c r="F29" s="22"/>
    </row>
    <row r="30" spans="1:6" x14ac:dyDescent="0.2">
      <c r="A30" s="19" t="s">
        <v>46</v>
      </c>
      <c r="B30" s="20" t="s">
        <v>47</v>
      </c>
      <c r="C30" s="20"/>
      <c r="D30" s="20"/>
      <c r="E30" s="22"/>
      <c r="F30" s="22"/>
    </row>
    <row r="31" spans="1:6" x14ac:dyDescent="0.2">
      <c r="A31" s="19" t="s">
        <v>48</v>
      </c>
      <c r="B31" s="20" t="s">
        <v>49</v>
      </c>
      <c r="C31" s="20"/>
      <c r="D31" s="20"/>
      <c r="E31" s="22"/>
      <c r="F31" s="22"/>
    </row>
    <row r="32" spans="1:6" x14ac:dyDescent="0.2">
      <c r="A32" s="19" t="s">
        <v>50</v>
      </c>
      <c r="B32" s="20" t="s">
        <v>51</v>
      </c>
      <c r="C32" s="20"/>
      <c r="D32" s="20"/>
      <c r="E32" s="22"/>
      <c r="F32" s="22"/>
    </row>
    <row r="33" spans="1:6" x14ac:dyDescent="0.2">
      <c r="A33" s="19" t="s">
        <v>52</v>
      </c>
      <c r="B33" s="20" t="s">
        <v>53</v>
      </c>
      <c r="C33" s="20"/>
      <c r="D33" s="20"/>
      <c r="E33" s="22"/>
      <c r="F33" s="46"/>
    </row>
    <row r="34" spans="1:6" x14ac:dyDescent="0.2">
      <c r="A34" s="19" t="s">
        <v>54</v>
      </c>
      <c r="B34" s="20" t="s">
        <v>55</v>
      </c>
      <c r="C34" s="20"/>
      <c r="D34" s="20"/>
      <c r="E34" s="22"/>
      <c r="F34" s="46"/>
    </row>
    <row r="35" spans="1:6" x14ac:dyDescent="0.2">
      <c r="A35" s="19" t="s">
        <v>56</v>
      </c>
      <c r="B35" s="20" t="s">
        <v>57</v>
      </c>
      <c r="C35" s="20"/>
      <c r="D35" s="20"/>
      <c r="E35" s="22"/>
      <c r="F35" s="46"/>
    </row>
    <row r="36" spans="1:6" x14ac:dyDescent="0.2">
      <c r="A36" s="19" t="s">
        <v>58</v>
      </c>
      <c r="B36" s="20" t="s">
        <v>59</v>
      </c>
      <c r="C36" s="20"/>
      <c r="D36" s="20"/>
      <c r="E36" s="22"/>
      <c r="F36" s="46"/>
    </row>
    <row r="37" spans="1:6" x14ac:dyDescent="0.2">
      <c r="A37" s="19" t="s">
        <v>60</v>
      </c>
      <c r="B37" s="20" t="s">
        <v>61</v>
      </c>
      <c r="C37" s="20"/>
      <c r="D37" s="20"/>
      <c r="E37" s="22"/>
      <c r="F37" s="22"/>
    </row>
    <row r="38" spans="1:6" x14ac:dyDescent="0.2">
      <c r="A38" s="19" t="s">
        <v>62</v>
      </c>
      <c r="B38" s="20" t="s">
        <v>63</v>
      </c>
      <c r="C38" s="20"/>
      <c r="D38" s="20"/>
      <c r="E38" s="22"/>
      <c r="F38" s="46"/>
    </row>
    <row r="39" spans="1:6" x14ac:dyDescent="0.2">
      <c r="A39" s="19" t="s">
        <v>64</v>
      </c>
      <c r="B39" s="20" t="s">
        <v>65</v>
      </c>
      <c r="C39" s="20"/>
      <c r="D39" s="20"/>
      <c r="E39" s="22"/>
      <c r="F39" s="22"/>
    </row>
    <row r="40" spans="1:6" x14ac:dyDescent="0.2">
      <c r="A40" s="19" t="s">
        <v>66</v>
      </c>
      <c r="B40" s="20" t="s">
        <v>67</v>
      </c>
      <c r="C40" s="20"/>
      <c r="D40" s="20"/>
      <c r="E40" s="22"/>
      <c r="F40" s="22"/>
    </row>
    <row r="41" spans="1:6" x14ac:dyDescent="0.2">
      <c r="A41" s="19" t="s">
        <v>68</v>
      </c>
      <c r="B41" s="20" t="s">
        <v>69</v>
      </c>
      <c r="C41" s="20"/>
      <c r="D41" s="20"/>
      <c r="E41" s="22"/>
      <c r="F41" s="22"/>
    </row>
    <row r="42" spans="1:6" x14ac:dyDescent="0.2">
      <c r="A42" s="19" t="s">
        <v>70</v>
      </c>
      <c r="B42" s="20" t="s">
        <v>71</v>
      </c>
      <c r="C42" s="20"/>
      <c r="D42" s="20"/>
      <c r="E42" s="22"/>
      <c r="F42" s="22"/>
    </row>
    <row r="43" spans="1:6" x14ac:dyDescent="0.2">
      <c r="A43" s="19" t="s">
        <v>72</v>
      </c>
      <c r="B43" s="20" t="s">
        <v>73</v>
      </c>
      <c r="C43" s="20"/>
      <c r="D43" s="20"/>
      <c r="E43" s="22"/>
      <c r="F43" s="22"/>
    </row>
    <row r="44" spans="1:6" x14ac:dyDescent="0.2">
      <c r="A44" s="19" t="s">
        <v>74</v>
      </c>
      <c r="B44" s="20" t="s">
        <v>75</v>
      </c>
      <c r="C44" s="20"/>
      <c r="D44" s="20"/>
      <c r="E44" s="22"/>
      <c r="F44" s="46"/>
    </row>
    <row r="45" spans="1:6" x14ac:dyDescent="0.2">
      <c r="A45" s="19" t="s">
        <v>76</v>
      </c>
      <c r="B45" s="20" t="s">
        <v>77</v>
      </c>
      <c r="C45" s="20"/>
      <c r="D45" s="20"/>
      <c r="E45" s="22"/>
      <c r="F45" s="46"/>
    </row>
    <row r="46" spans="1:6" x14ac:dyDescent="0.2">
      <c r="A46" s="19" t="s">
        <v>78</v>
      </c>
      <c r="B46" s="20" t="s">
        <v>79</v>
      </c>
      <c r="C46" s="20"/>
      <c r="D46" s="20"/>
      <c r="E46" s="22"/>
      <c r="F46" s="46"/>
    </row>
    <row r="47" spans="1:6" x14ac:dyDescent="0.2">
      <c r="A47" s="19" t="s">
        <v>80</v>
      </c>
      <c r="B47" s="20" t="s">
        <v>81</v>
      </c>
      <c r="C47" s="20"/>
      <c r="D47" s="20"/>
      <c r="E47" s="22"/>
      <c r="F47" s="22"/>
    </row>
    <row r="48" spans="1:6" x14ac:dyDescent="0.2">
      <c r="A48" s="19" t="s">
        <v>82</v>
      </c>
      <c r="B48" s="20" t="s">
        <v>83</v>
      </c>
      <c r="C48" s="20"/>
      <c r="D48" s="20"/>
      <c r="E48" s="22"/>
      <c r="F48" s="22"/>
    </row>
    <row r="49" spans="1:6" x14ac:dyDescent="0.2">
      <c r="A49" s="19" t="s">
        <v>84</v>
      </c>
      <c r="B49" s="20" t="s">
        <v>85</v>
      </c>
      <c r="C49" s="20"/>
      <c r="D49" s="20"/>
      <c r="E49" s="22"/>
      <c r="F49" s="22"/>
    </row>
    <row r="50" spans="1:6" x14ac:dyDescent="0.2">
      <c r="A50" s="19" t="s">
        <v>86</v>
      </c>
      <c r="B50" s="20" t="s">
        <v>87</v>
      </c>
      <c r="C50" s="20"/>
      <c r="D50" s="20"/>
      <c r="E50" s="22"/>
      <c r="F50" s="46"/>
    </row>
    <row r="51" spans="1:6" x14ac:dyDescent="0.2">
      <c r="A51" s="19" t="s">
        <v>88</v>
      </c>
      <c r="B51" s="20" t="s">
        <v>89</v>
      </c>
      <c r="C51" s="20"/>
      <c r="D51" s="20"/>
      <c r="E51" s="22"/>
      <c r="F51" s="22"/>
    </row>
    <row r="52" spans="1:6" x14ac:dyDescent="0.2">
      <c r="A52" s="23" t="s">
        <v>90</v>
      </c>
      <c r="B52" s="24" t="s">
        <v>91</v>
      </c>
      <c r="C52" s="24"/>
      <c r="D52" s="24"/>
      <c r="E52" s="22"/>
      <c r="F52" s="22"/>
    </row>
    <row r="53" spans="1:6" x14ac:dyDescent="0.2">
      <c r="A53" s="47" t="s">
        <v>92</v>
      </c>
      <c r="B53" s="48" t="s">
        <v>93</v>
      </c>
      <c r="C53" s="49"/>
      <c r="D53" s="50"/>
      <c r="E53" s="22"/>
      <c r="F53" s="22"/>
    </row>
    <row r="54" spans="1:6" x14ac:dyDescent="0.2">
      <c r="A54" s="19" t="s">
        <v>94</v>
      </c>
      <c r="B54" s="20" t="s">
        <v>95</v>
      </c>
      <c r="C54" s="20"/>
      <c r="D54" s="20"/>
      <c r="E54" s="22"/>
      <c r="F54" s="22"/>
    </row>
    <row r="55" spans="1:6" x14ac:dyDescent="0.2">
      <c r="A55" s="19" t="s">
        <v>96</v>
      </c>
      <c r="B55" s="20" t="s">
        <v>97</v>
      </c>
      <c r="C55" s="20"/>
      <c r="D55" s="20"/>
      <c r="E55" s="22"/>
      <c r="F55" s="22"/>
    </row>
    <row r="56" spans="1:6" x14ac:dyDescent="0.2">
      <c r="A56" s="19" t="s">
        <v>98</v>
      </c>
      <c r="B56" s="20" t="s">
        <v>99</v>
      </c>
      <c r="C56" s="20"/>
      <c r="D56" s="20"/>
      <c r="E56" s="22"/>
      <c r="F56" s="46"/>
    </row>
    <row r="57" spans="1:6" x14ac:dyDescent="0.2">
      <c r="A57" s="19" t="s">
        <v>100</v>
      </c>
      <c r="B57" s="20" t="s">
        <v>101</v>
      </c>
      <c r="C57" s="20"/>
      <c r="D57" s="20"/>
      <c r="E57" s="22"/>
      <c r="F57" s="46"/>
    </row>
  </sheetData>
  <sheetProtection algorithmName="SHA-512" hashValue="AbYi6sx5iJGKsIep2BN+dcj5kBmnKByvxKPekVYfmvQ36gdeckYy0h24wd86j8muYLQGkuOxwSZ2hpVARi/2/Q==" saltValue="ygYK6LEEavPMhiFzbQ7KjQ==" spinCount="100000" sheet="1" objects="1" scenarios="1"/>
  <hyperlinks>
    <hyperlink ref="B10" location="Name_of_Facility" display="General Information and Certification" xr:uid="{EE992679-0744-4334-BB4A-410E11B8AF80}"/>
  </hyperlinks>
  <printOptions horizontalCentered="1"/>
  <pageMargins left="0.75" right="0.75" top="1" bottom="0.75" header="0.5" footer="0.25"/>
  <pageSetup scale="8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CEF7B-FFC5-4722-AE22-64D71ED773E2}">
  <sheetPr>
    <pageSetUpPr fitToPage="1"/>
  </sheetPr>
  <dimension ref="A1:I54"/>
  <sheetViews>
    <sheetView zoomScaleNormal="100" workbookViewId="0"/>
  </sheetViews>
  <sheetFormatPr defaultColWidth="11" defaultRowHeight="15" x14ac:dyDescent="0.2"/>
  <cols>
    <col min="1" max="2" width="23.125" style="24" customWidth="1"/>
    <col min="3" max="6" width="15.125" style="24" customWidth="1"/>
    <col min="7" max="9" width="9.875" style="24" customWidth="1"/>
    <col min="10" max="10" width="14.375" style="24" customWidth="1"/>
    <col min="11" max="16384" width="11" style="24"/>
  </cols>
  <sheetData>
    <row r="1" spans="1:9" ht="15" customHeight="1" x14ac:dyDescent="0.25">
      <c r="A1" s="51" t="s">
        <v>1409</v>
      </c>
      <c r="B1" s="132"/>
      <c r="C1" s="132"/>
      <c r="D1" s="132"/>
      <c r="E1" s="132"/>
      <c r="F1" s="132"/>
    </row>
    <row r="2" spans="1:9" s="54" customFormat="1" ht="13.35" customHeight="1" x14ac:dyDescent="0.2">
      <c r="A2" s="5" t="s">
        <v>2</v>
      </c>
      <c r="B2" s="218"/>
    </row>
    <row r="3" spans="1:9" s="54" customFormat="1" ht="13.35" customHeight="1" x14ac:dyDescent="0.2">
      <c r="A3" s="5" t="s">
        <v>1893</v>
      </c>
      <c r="B3" s="218"/>
      <c r="C3" s="983" t="s">
        <v>3</v>
      </c>
      <c r="D3" s="984"/>
      <c r="E3" s="984"/>
      <c r="F3" s="985"/>
    </row>
    <row r="4" spans="1:9" ht="13.35" customHeight="1" x14ac:dyDescent="0.2">
      <c r="A4" s="54"/>
      <c r="C4" s="394">
        <f>+'Sch A'!$A$6</f>
        <v>0</v>
      </c>
      <c r="D4" s="450"/>
      <c r="E4" s="450"/>
      <c r="F4" s="451"/>
    </row>
    <row r="5" spans="1:9" ht="13.35" customHeight="1" x14ac:dyDescent="0.2">
      <c r="C5" s="138" t="s">
        <v>4</v>
      </c>
      <c r="D5" s="54"/>
      <c r="E5" s="54"/>
      <c r="F5" s="139"/>
    </row>
    <row r="6" spans="1:9" ht="13.35" customHeight="1" x14ac:dyDescent="0.2">
      <c r="C6" s="446" t="s">
        <v>5</v>
      </c>
      <c r="D6" s="401">
        <f>+'Sch A'!$F$12</f>
        <v>0</v>
      </c>
      <c r="E6" s="446" t="s">
        <v>6</v>
      </c>
      <c r="F6" s="401">
        <f>+'Sch A'!$H$12</f>
        <v>0</v>
      </c>
    </row>
    <row r="7" spans="1:9" ht="13.35" customHeight="1" x14ac:dyDescent="0.2">
      <c r="A7" s="986"/>
      <c r="B7" s="986"/>
      <c r="C7" s="986"/>
      <c r="D7" s="986"/>
      <c r="E7" s="986"/>
      <c r="F7" s="986"/>
      <c r="G7" s="986"/>
      <c r="H7" s="986"/>
      <c r="I7" s="986"/>
    </row>
    <row r="8" spans="1:9" ht="15.75" x14ac:dyDescent="0.25">
      <c r="A8" s="1025" t="s">
        <v>1410</v>
      </c>
      <c r="B8" s="1026" t="s">
        <v>1411</v>
      </c>
      <c r="C8" s="1027" t="s">
        <v>1303</v>
      </c>
      <c r="D8" s="1027" t="s">
        <v>1404</v>
      </c>
      <c r="E8" s="1027" t="s">
        <v>560</v>
      </c>
      <c r="F8" s="1028" t="s">
        <v>805</v>
      </c>
      <c r="G8" s="452"/>
      <c r="H8" s="452"/>
      <c r="I8" s="452"/>
    </row>
    <row r="9" spans="1:9" ht="19.5" customHeight="1" x14ac:dyDescent="0.2">
      <c r="A9" s="1029"/>
      <c r="B9" s="1029"/>
      <c r="C9" s="621"/>
      <c r="D9" s="621"/>
      <c r="E9" s="1030"/>
      <c r="F9" s="621"/>
      <c r="G9" s="986"/>
      <c r="H9" s="986"/>
      <c r="I9" s="986"/>
    </row>
    <row r="10" spans="1:9" ht="19.5" customHeight="1" x14ac:dyDescent="0.2">
      <c r="A10" s="1029"/>
      <c r="B10" s="1031"/>
      <c r="C10" s="621"/>
      <c r="D10" s="621"/>
      <c r="E10" s="1032"/>
      <c r="F10" s="621"/>
      <c r="G10" s="986"/>
      <c r="H10" s="986"/>
      <c r="I10" s="986"/>
    </row>
    <row r="11" spans="1:9" ht="19.5" customHeight="1" x14ac:dyDescent="0.2">
      <c r="A11" s="1029"/>
      <c r="B11" s="1029"/>
      <c r="C11" s="621"/>
      <c r="D11" s="621"/>
      <c r="E11" s="1032"/>
      <c r="F11" s="621"/>
      <c r="G11" s="986"/>
      <c r="H11" s="986"/>
      <c r="I11" s="986"/>
    </row>
    <row r="12" spans="1:9" ht="19.5" customHeight="1" x14ac:dyDescent="0.2">
      <c r="A12" s="1029"/>
      <c r="B12" s="1031"/>
      <c r="C12" s="621"/>
      <c r="D12" s="621"/>
      <c r="E12" s="1032"/>
      <c r="F12" s="621"/>
      <c r="G12" s="986"/>
      <c r="H12" s="986"/>
      <c r="I12" s="986"/>
    </row>
    <row r="13" spans="1:9" ht="19.5" customHeight="1" x14ac:dyDescent="0.2">
      <c r="A13" s="1029"/>
      <c r="B13" s="1029"/>
      <c r="C13" s="621"/>
      <c r="D13" s="621"/>
      <c r="E13" s="1032"/>
      <c r="F13" s="621"/>
      <c r="G13" s="986"/>
      <c r="H13" s="986"/>
      <c r="I13" s="986"/>
    </row>
    <row r="14" spans="1:9" ht="19.5" customHeight="1" x14ac:dyDescent="0.2">
      <c r="A14" s="1029"/>
      <c r="B14" s="1031"/>
      <c r="C14" s="621"/>
      <c r="D14" s="621"/>
      <c r="E14" s="1032"/>
      <c r="F14" s="621"/>
      <c r="G14" s="986"/>
      <c r="H14" s="986"/>
      <c r="I14" s="986"/>
    </row>
    <row r="15" spans="1:9" ht="19.5" customHeight="1" x14ac:dyDescent="0.2">
      <c r="A15" s="1029"/>
      <c r="B15" s="1029"/>
      <c r="C15" s="621"/>
      <c r="D15" s="621"/>
      <c r="E15" s="1032"/>
      <c r="F15" s="621"/>
      <c r="G15" s="986"/>
      <c r="H15" s="986"/>
      <c r="I15" s="986"/>
    </row>
    <row r="16" spans="1:9" ht="19.5" customHeight="1" x14ac:dyDescent="0.2">
      <c r="A16" s="1029"/>
      <c r="B16" s="1031"/>
      <c r="C16" s="621"/>
      <c r="D16" s="621"/>
      <c r="E16" s="1032"/>
      <c r="F16" s="621"/>
      <c r="G16" s="986"/>
      <c r="H16" s="986"/>
      <c r="I16" s="986"/>
    </row>
    <row r="17" spans="1:9" ht="19.5" customHeight="1" x14ac:dyDescent="0.2">
      <c r="A17" s="1029"/>
      <c r="B17" s="1029"/>
      <c r="C17" s="621"/>
      <c r="D17" s="621"/>
      <c r="E17" s="1032"/>
      <c r="F17" s="621"/>
      <c r="G17" s="986"/>
      <c r="H17" s="986"/>
      <c r="I17" s="986"/>
    </row>
    <row r="18" spans="1:9" ht="19.5" customHeight="1" x14ac:dyDescent="0.2">
      <c r="A18" s="1029"/>
      <c r="B18" s="1031"/>
      <c r="C18" s="621"/>
      <c r="D18" s="621"/>
      <c r="E18" s="1033"/>
      <c r="F18" s="621"/>
      <c r="G18" s="986"/>
      <c r="H18" s="986"/>
      <c r="I18" s="986"/>
    </row>
    <row r="19" spans="1:9" ht="19.5" customHeight="1" thickBot="1" x14ac:dyDescent="0.25">
      <c r="A19" s="1034"/>
      <c r="B19" s="1035" t="s">
        <v>506</v>
      </c>
      <c r="C19" s="1036">
        <f>SUM(C9:C18)</f>
        <v>0</v>
      </c>
      <c r="D19" s="1036">
        <f>SUM(D9:D18)</f>
        <v>0</v>
      </c>
      <c r="E19" s="1037"/>
      <c r="F19" s="1525">
        <f>SUM(F9:F18)</f>
        <v>0</v>
      </c>
      <c r="G19" s="986"/>
    </row>
    <row r="20" spans="1:9" s="106" customFormat="1" ht="12.75" thickTop="1" x14ac:dyDescent="0.2">
      <c r="B20" s="1038"/>
      <c r="C20" s="1039"/>
      <c r="D20" s="1039"/>
      <c r="E20" s="1038"/>
      <c r="F20" s="1040" t="s">
        <v>700</v>
      </c>
      <c r="G20" s="1041"/>
    </row>
    <row r="21" spans="1:9" s="106" customFormat="1" ht="12" x14ac:dyDescent="0.2">
      <c r="A21" s="106" t="s">
        <v>1412</v>
      </c>
    </row>
    <row r="22" spans="1:9" x14ac:dyDescent="0.2">
      <c r="A22" s="218"/>
      <c r="B22" s="218"/>
      <c r="C22" s="218"/>
      <c r="D22" s="218"/>
      <c r="E22" s="291" t="s">
        <v>1413</v>
      </c>
      <c r="F22" s="1042">
        <f>+'Sch C-4'!C43</f>
        <v>0</v>
      </c>
      <c r="G22" s="317"/>
      <c r="H22" s="986"/>
      <c r="I22" s="986"/>
    </row>
    <row r="23" spans="1:9" x14ac:dyDescent="0.2">
      <c r="A23" s="218"/>
      <c r="B23" s="218"/>
      <c r="C23" s="218"/>
      <c r="D23" s="218"/>
      <c r="E23" s="291" t="s">
        <v>504</v>
      </c>
      <c r="F23" s="1024">
        <f>+F19-F22</f>
        <v>0</v>
      </c>
      <c r="G23" s="1043"/>
      <c r="H23" s="986"/>
      <c r="I23" s="986"/>
    </row>
    <row r="24" spans="1:9" x14ac:dyDescent="0.2">
      <c r="A24" s="218"/>
      <c r="B24" s="218"/>
      <c r="C24" s="218"/>
      <c r="D24" s="218"/>
      <c r="E24" s="218"/>
      <c r="F24" s="218"/>
      <c r="G24" s="986"/>
      <c r="H24" s="986"/>
      <c r="I24" s="986"/>
    </row>
    <row r="25" spans="1:9" x14ac:dyDescent="0.2">
      <c r="A25" s="218"/>
      <c r="B25" s="218"/>
      <c r="C25" s="218"/>
      <c r="D25" s="218"/>
      <c r="E25" s="218"/>
      <c r="F25" s="218"/>
      <c r="G25" s="986"/>
      <c r="H25" s="986"/>
      <c r="I25" s="986"/>
    </row>
    <row r="26" spans="1:9" x14ac:dyDescent="0.2">
      <c r="A26" s="218"/>
      <c r="B26" s="218"/>
      <c r="C26" s="218"/>
      <c r="D26" s="218"/>
      <c r="E26" s="218"/>
      <c r="F26" s="218"/>
      <c r="G26" s="986"/>
      <c r="H26" s="986"/>
      <c r="I26" s="986"/>
    </row>
    <row r="27" spans="1:9" x14ac:dyDescent="0.2">
      <c r="A27" s="218"/>
      <c r="B27" s="218"/>
      <c r="C27" s="218"/>
      <c r="D27" s="218"/>
      <c r="E27" s="218"/>
      <c r="F27" s="218"/>
      <c r="G27" s="986"/>
      <c r="H27" s="986"/>
      <c r="I27" s="986"/>
    </row>
    <row r="28" spans="1:9" x14ac:dyDescent="0.2">
      <c r="A28" s="218"/>
      <c r="B28" s="218"/>
      <c r="C28" s="218"/>
      <c r="D28" s="218"/>
      <c r="E28" s="218"/>
      <c r="F28" s="218"/>
      <c r="G28" s="986"/>
      <c r="H28" s="986"/>
      <c r="I28" s="986"/>
    </row>
    <row r="29" spans="1:9" x14ac:dyDescent="0.2">
      <c r="A29" s="218"/>
      <c r="B29" s="218"/>
      <c r="C29" s="218"/>
      <c r="D29" s="218"/>
      <c r="E29" s="218"/>
      <c r="F29" s="218"/>
      <c r="G29" s="986"/>
      <c r="H29" s="986"/>
      <c r="I29" s="986"/>
    </row>
    <row r="30" spans="1:9" x14ac:dyDescent="0.2">
      <c r="A30" s="218"/>
      <c r="B30" s="218"/>
      <c r="C30" s="218"/>
      <c r="D30" s="218"/>
      <c r="E30" s="218"/>
      <c r="F30" s="218"/>
      <c r="G30" s="986"/>
      <c r="H30" s="986"/>
      <c r="I30" s="986"/>
    </row>
    <row r="31" spans="1:9" x14ac:dyDescent="0.2">
      <c r="A31" s="218"/>
      <c r="B31" s="218"/>
      <c r="C31" s="218"/>
      <c r="D31" s="218"/>
      <c r="E31" s="218"/>
      <c r="F31" s="218"/>
      <c r="G31" s="986"/>
      <c r="H31" s="986"/>
      <c r="I31" s="986"/>
    </row>
    <row r="32" spans="1:9" x14ac:dyDescent="0.2">
      <c r="A32" s="218"/>
      <c r="B32" s="218"/>
      <c r="C32" s="218"/>
      <c r="D32" s="218"/>
      <c r="E32" s="218"/>
      <c r="F32" s="218"/>
      <c r="G32" s="986"/>
      <c r="H32" s="986"/>
      <c r="I32" s="986"/>
    </row>
    <row r="33" spans="1:9" x14ac:dyDescent="0.2">
      <c r="A33" s="218"/>
      <c r="B33" s="218"/>
      <c r="C33" s="218"/>
      <c r="D33" s="218"/>
      <c r="E33" s="218"/>
      <c r="F33" s="218"/>
      <c r="G33" s="986"/>
      <c r="H33" s="986"/>
      <c r="I33" s="986"/>
    </row>
    <row r="34" spans="1:9" x14ac:dyDescent="0.2">
      <c r="A34" s="218"/>
      <c r="B34" s="218"/>
      <c r="C34" s="218"/>
      <c r="D34" s="218"/>
      <c r="E34" s="218"/>
      <c r="F34" s="218"/>
      <c r="G34" s="986"/>
      <c r="H34" s="986"/>
      <c r="I34" s="986"/>
    </row>
    <row r="35" spans="1:9" x14ac:dyDescent="0.2">
      <c r="A35" s="218"/>
      <c r="B35" s="218"/>
      <c r="C35" s="218"/>
      <c r="D35" s="218"/>
      <c r="E35" s="218"/>
      <c r="F35" s="218"/>
      <c r="G35" s="986"/>
      <c r="H35" s="986"/>
      <c r="I35" s="986"/>
    </row>
    <row r="36" spans="1:9" x14ac:dyDescent="0.2">
      <c r="A36" s="218"/>
      <c r="B36" s="218"/>
      <c r="C36" s="218"/>
      <c r="D36" s="218"/>
      <c r="E36" s="218"/>
      <c r="F36" s="218"/>
      <c r="G36" s="986"/>
      <c r="H36" s="986"/>
      <c r="I36" s="986"/>
    </row>
    <row r="37" spans="1:9" x14ac:dyDescent="0.2">
      <c r="A37" s="218"/>
      <c r="B37" s="218"/>
      <c r="C37" s="218"/>
      <c r="D37" s="218"/>
      <c r="E37" s="218"/>
      <c r="F37" s="218"/>
      <c r="G37" s="986"/>
      <c r="H37" s="986"/>
      <c r="I37" s="986"/>
    </row>
    <row r="38" spans="1:9" x14ac:dyDescent="0.2">
      <c r="A38" s="218"/>
      <c r="B38" s="218"/>
      <c r="C38" s="218"/>
      <c r="D38" s="218"/>
      <c r="E38" s="218"/>
      <c r="F38" s="218"/>
      <c r="G38" s="986"/>
      <c r="H38" s="986"/>
      <c r="I38" s="986"/>
    </row>
    <row r="39" spans="1:9" x14ac:dyDescent="0.2">
      <c r="A39" s="218"/>
      <c r="B39" s="218"/>
      <c r="C39" s="218"/>
      <c r="D39" s="218"/>
      <c r="E39" s="218"/>
      <c r="F39" s="218"/>
      <c r="G39" s="986"/>
      <c r="H39" s="986"/>
      <c r="I39" s="986"/>
    </row>
    <row r="40" spans="1:9" x14ac:dyDescent="0.2">
      <c r="A40" s="218"/>
      <c r="B40" s="218"/>
      <c r="C40" s="218"/>
      <c r="D40" s="218"/>
      <c r="E40" s="218"/>
      <c r="F40" s="218"/>
      <c r="G40" s="986"/>
      <c r="H40" s="986"/>
      <c r="I40" s="986"/>
    </row>
    <row r="41" spans="1:9" x14ac:dyDescent="0.2">
      <c r="A41" s="218"/>
      <c r="B41" s="218"/>
      <c r="C41" s="218"/>
      <c r="D41" s="218"/>
      <c r="E41" s="218"/>
      <c r="F41" s="218"/>
      <c r="G41" s="986"/>
      <c r="H41" s="986"/>
      <c r="I41" s="986"/>
    </row>
    <row r="42" spans="1:9" x14ac:dyDescent="0.2">
      <c r="A42" s="218"/>
      <c r="B42" s="218"/>
      <c r="C42" s="218"/>
      <c r="D42" s="218"/>
      <c r="E42" s="218"/>
      <c r="F42" s="218"/>
      <c r="G42" s="986"/>
      <c r="H42" s="986"/>
      <c r="I42" s="986"/>
    </row>
    <row r="43" spans="1:9" x14ac:dyDescent="0.2">
      <c r="A43" s="218"/>
      <c r="B43" s="218"/>
      <c r="C43" s="218"/>
      <c r="D43" s="218"/>
      <c r="E43" s="218"/>
      <c r="F43" s="218"/>
      <c r="G43" s="986"/>
      <c r="H43" s="986"/>
      <c r="I43" s="986"/>
    </row>
    <row r="44" spans="1:9" x14ac:dyDescent="0.2">
      <c r="A44" s="218"/>
      <c r="B44" s="218"/>
      <c r="C44" s="218"/>
      <c r="D44" s="218"/>
      <c r="E44" s="218"/>
      <c r="F44" s="218"/>
      <c r="G44" s="986"/>
      <c r="H44" s="986"/>
      <c r="I44" s="986"/>
    </row>
    <row r="45" spans="1:9" x14ac:dyDescent="0.2">
      <c r="A45" s="218"/>
      <c r="B45" s="218"/>
      <c r="C45" s="218"/>
      <c r="D45" s="218"/>
      <c r="E45" s="218"/>
      <c r="F45" s="218"/>
      <c r="G45" s="986"/>
      <c r="H45" s="986"/>
      <c r="I45" s="986"/>
    </row>
    <row r="46" spans="1:9" x14ac:dyDescent="0.2">
      <c r="A46" s="218"/>
      <c r="B46" s="218"/>
      <c r="C46" s="218"/>
      <c r="D46" s="218"/>
      <c r="E46" s="218"/>
      <c r="F46" s="218"/>
      <c r="G46" s="986"/>
      <c r="H46" s="986"/>
      <c r="I46" s="986"/>
    </row>
    <row r="47" spans="1:9" x14ac:dyDescent="0.2">
      <c r="A47" s="218"/>
      <c r="B47" s="218"/>
      <c r="C47" s="218"/>
      <c r="D47" s="218"/>
      <c r="E47" s="218"/>
      <c r="F47" s="218"/>
      <c r="G47" s="986"/>
      <c r="H47" s="986"/>
      <c r="I47" s="986"/>
    </row>
    <row r="48" spans="1:9" x14ac:dyDescent="0.2">
      <c r="A48" s="218"/>
      <c r="B48" s="218"/>
      <c r="C48" s="218"/>
      <c r="D48" s="218"/>
      <c r="E48" s="218"/>
      <c r="F48" s="218"/>
      <c r="G48" s="986"/>
      <c r="H48" s="986"/>
      <c r="I48" s="986"/>
    </row>
    <row r="49" spans="1:9" x14ac:dyDescent="0.2">
      <c r="A49" s="218"/>
      <c r="B49" s="218"/>
      <c r="C49" s="218"/>
      <c r="D49" s="218"/>
      <c r="E49" s="218"/>
      <c r="F49" s="218"/>
      <c r="G49" s="986"/>
      <c r="H49" s="986"/>
      <c r="I49" s="986"/>
    </row>
    <row r="50" spans="1:9" x14ac:dyDescent="0.2">
      <c r="A50" s="218"/>
      <c r="B50" s="218"/>
      <c r="C50" s="218"/>
      <c r="D50" s="218"/>
      <c r="E50" s="218"/>
      <c r="F50" s="218"/>
      <c r="G50" s="986"/>
      <c r="H50" s="986"/>
      <c r="I50" s="986"/>
    </row>
    <row r="51" spans="1:9" x14ac:dyDescent="0.2">
      <c r="A51" s="218"/>
      <c r="B51" s="218"/>
      <c r="C51" s="218"/>
      <c r="D51" s="218"/>
      <c r="E51" s="218"/>
      <c r="F51" s="218"/>
      <c r="G51" s="986"/>
      <c r="H51" s="986"/>
      <c r="I51" s="986"/>
    </row>
    <row r="52" spans="1:9" x14ac:dyDescent="0.2">
      <c r="A52" s="218"/>
      <c r="B52" s="218"/>
      <c r="C52" s="218"/>
      <c r="D52" s="218"/>
      <c r="E52" s="218"/>
      <c r="F52" s="218"/>
      <c r="G52" s="986"/>
      <c r="H52" s="986"/>
      <c r="I52" s="986"/>
    </row>
    <row r="53" spans="1:9" x14ac:dyDescent="0.2">
      <c r="A53" s="218"/>
      <c r="B53" s="218"/>
      <c r="C53" s="218"/>
      <c r="D53" s="218"/>
      <c r="E53" s="218"/>
      <c r="F53" s="218"/>
      <c r="G53" s="986"/>
      <c r="H53" s="986"/>
      <c r="I53" s="986"/>
    </row>
    <row r="54" spans="1:9" x14ac:dyDescent="0.2">
      <c r="A54" s="218"/>
      <c r="B54" s="218"/>
      <c r="C54" s="218"/>
      <c r="D54" s="218"/>
      <c r="E54" s="218"/>
      <c r="F54" s="218"/>
      <c r="G54" s="986"/>
      <c r="H54" s="986"/>
      <c r="I54" s="986"/>
    </row>
  </sheetData>
  <sheetProtection algorithmName="SHA-512" hashValue="dYvWOAIoKCPpi8gFHCGPO66QcG0q4S6elNfn75b2T5QAUau9idQAoERCc+xwBfEDf862jnyzKrl0NrpfPaY0gw==" saltValue="MGPNHXPrJQXh8PP9CM5nRw==" spinCount="100000" sheet="1" objects="1" scenarios="1"/>
  <printOptions horizontalCentered="1"/>
  <pageMargins left="0.5" right="0.5" top="1" bottom="0.75" header="0.5" footer="0.5"/>
  <pageSetup scale="86"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CD06-1DDB-4793-8556-F50FF3D32AA2}">
  <sheetPr>
    <pageSetUpPr fitToPage="1"/>
  </sheetPr>
  <dimension ref="A1:H39"/>
  <sheetViews>
    <sheetView zoomScaleNormal="100" workbookViewId="0"/>
  </sheetViews>
  <sheetFormatPr defaultColWidth="11" defaultRowHeight="15" x14ac:dyDescent="0.2"/>
  <cols>
    <col min="1" max="1" width="2.875" style="24" customWidth="1"/>
    <col min="2" max="2" width="4" style="24" customWidth="1"/>
    <col min="3" max="3" width="34.375" style="24" customWidth="1"/>
    <col min="4" max="4" width="11.875" style="24" customWidth="1"/>
    <col min="5" max="8" width="13" style="24" customWidth="1"/>
    <col min="9" max="16384" width="11" style="24"/>
  </cols>
  <sheetData>
    <row r="1" spans="1:8" ht="15" customHeight="1" x14ac:dyDescent="0.25">
      <c r="A1" s="51" t="s">
        <v>1414</v>
      </c>
      <c r="B1" s="132"/>
      <c r="C1" s="132"/>
      <c r="D1" s="132"/>
      <c r="E1" s="132"/>
      <c r="F1" s="132"/>
      <c r="G1" s="132"/>
      <c r="H1" s="132"/>
    </row>
    <row r="2" spans="1:8" ht="13.35" customHeight="1" x14ac:dyDescent="0.2">
      <c r="A2" s="5" t="s">
        <v>2</v>
      </c>
      <c r="B2" s="132"/>
      <c r="C2" s="132"/>
      <c r="D2" s="132"/>
      <c r="E2" s="132"/>
      <c r="F2" s="132"/>
      <c r="G2" s="132"/>
      <c r="H2" s="132"/>
    </row>
    <row r="3" spans="1:8" ht="13.35" customHeight="1" x14ac:dyDescent="0.2">
      <c r="A3" s="5" t="s">
        <v>1893</v>
      </c>
      <c r="B3" s="132"/>
      <c r="C3" s="132"/>
      <c r="D3" s="132"/>
      <c r="E3" s="983" t="s">
        <v>3</v>
      </c>
      <c r="F3" s="984"/>
      <c r="G3" s="984"/>
      <c r="H3" s="985"/>
    </row>
    <row r="4" spans="1:8" s="54" customFormat="1" ht="13.35" customHeight="1" x14ac:dyDescent="0.2">
      <c r="B4" s="218"/>
      <c r="C4" s="218"/>
      <c r="D4" s="218"/>
      <c r="E4" s="394">
        <f>+'Sch A'!$A$6</f>
        <v>0</v>
      </c>
      <c r="F4" s="450"/>
      <c r="G4" s="450"/>
      <c r="H4" s="451"/>
    </row>
    <row r="5" spans="1:8" ht="13.35" customHeight="1" x14ac:dyDescent="0.2">
      <c r="A5" s="54"/>
      <c r="E5" s="138" t="s">
        <v>4</v>
      </c>
      <c r="F5" s="54"/>
      <c r="G5" s="54"/>
      <c r="H5" s="139"/>
    </row>
    <row r="6" spans="1:8" ht="13.35" customHeight="1" x14ac:dyDescent="0.2">
      <c r="E6" s="446" t="s">
        <v>5</v>
      </c>
      <c r="F6" s="401">
        <f>+'Sch A'!$F$12</f>
        <v>0</v>
      </c>
      <c r="G6" s="446" t="s">
        <v>6</v>
      </c>
      <c r="H6" s="401">
        <f>+'Sch A'!$H$12</f>
        <v>0</v>
      </c>
    </row>
    <row r="7" spans="1:8" ht="13.35" customHeight="1" x14ac:dyDescent="0.2"/>
    <row r="8" spans="1:8" s="860" customFormat="1" ht="18" customHeight="1" x14ac:dyDescent="0.2">
      <c r="A8" s="873" t="s">
        <v>1415</v>
      </c>
      <c r="B8" s="1044"/>
      <c r="C8" s="1044"/>
      <c r="D8" s="1045"/>
      <c r="E8" s="1045"/>
      <c r="F8" s="1045"/>
      <c r="G8" s="1045"/>
      <c r="H8" s="1046"/>
    </row>
    <row r="9" spans="1:8" s="850" customFormat="1" ht="26.25" customHeight="1" x14ac:dyDescent="0.2">
      <c r="A9" s="1047"/>
      <c r="E9" s="1044"/>
      <c r="F9" s="1048"/>
      <c r="G9" s="1049" t="s">
        <v>973</v>
      </c>
      <c r="H9" s="854" t="s">
        <v>1416</v>
      </c>
    </row>
    <row r="10" spans="1:8" s="860" customFormat="1" ht="19.5" customHeight="1" x14ac:dyDescent="0.2">
      <c r="A10" s="1050" t="s">
        <v>840</v>
      </c>
      <c r="B10" s="1045" t="s">
        <v>1397</v>
      </c>
      <c r="C10" s="1045"/>
      <c r="D10" s="1051"/>
      <c r="E10" s="1021"/>
      <c r="F10" s="1046"/>
      <c r="G10" s="1052"/>
      <c r="H10" s="1053"/>
    </row>
    <row r="11" spans="1:8" s="860" customFormat="1" ht="19.5" customHeight="1" x14ac:dyDescent="0.2">
      <c r="A11" s="1054"/>
      <c r="B11" s="1055" t="s">
        <v>1195</v>
      </c>
      <c r="C11" s="1056" t="s">
        <v>1417</v>
      </c>
      <c r="D11" s="1051"/>
      <c r="E11" s="1021"/>
      <c r="F11" s="1046"/>
      <c r="G11" s="1057"/>
      <c r="H11" s="1058"/>
    </row>
    <row r="12" spans="1:8" s="860" customFormat="1" ht="19.5" customHeight="1" x14ac:dyDescent="0.2">
      <c r="A12" s="1054"/>
      <c r="B12" s="1055" t="s">
        <v>1197</v>
      </c>
      <c r="C12" s="1056" t="s">
        <v>1418</v>
      </c>
      <c r="D12" s="1051"/>
      <c r="E12" s="1021"/>
      <c r="F12" s="1046"/>
      <c r="G12" s="1059"/>
      <c r="H12" s="1060">
        <f>ROUND(G11*G12,0)</f>
        <v>0</v>
      </c>
    </row>
    <row r="13" spans="1:8" s="860" customFormat="1" ht="19.5" customHeight="1" x14ac:dyDescent="0.2">
      <c r="A13" s="1061" t="s">
        <v>841</v>
      </c>
      <c r="B13" s="1062" t="s">
        <v>1419</v>
      </c>
      <c r="C13" s="1062"/>
      <c r="D13" s="1051"/>
      <c r="E13" s="1021"/>
      <c r="F13" s="1063"/>
      <c r="G13" s="1052"/>
      <c r="H13" s="1053"/>
    </row>
    <row r="14" spans="1:8" s="860" customFormat="1" ht="19.5" customHeight="1" x14ac:dyDescent="0.2">
      <c r="A14" s="873"/>
      <c r="B14" s="1055" t="s">
        <v>1195</v>
      </c>
      <c r="C14" s="1056" t="s">
        <v>1420</v>
      </c>
      <c r="D14" s="1021"/>
      <c r="E14" s="1021"/>
      <c r="F14" s="1063"/>
      <c r="G14" s="1058"/>
      <c r="H14" s="1064"/>
    </row>
    <row r="15" spans="1:8" s="860" customFormat="1" ht="19.5" customHeight="1" x14ac:dyDescent="0.2">
      <c r="A15" s="1065"/>
      <c r="B15" s="1062"/>
      <c r="C15" s="1062"/>
      <c r="D15" s="1062"/>
      <c r="E15" s="1062"/>
      <c r="F15" s="1062"/>
      <c r="G15" s="1066" t="s">
        <v>506</v>
      </c>
      <c r="H15" s="1067">
        <f>SUM(H12:H14)</f>
        <v>0</v>
      </c>
    </row>
    <row r="16" spans="1:8" s="860" customFormat="1" ht="15" customHeight="1" x14ac:dyDescent="0.2">
      <c r="A16" s="873"/>
      <c r="B16" s="1045"/>
      <c r="C16" s="1045"/>
      <c r="D16" s="1045"/>
      <c r="E16" s="1045"/>
      <c r="F16" s="1045"/>
      <c r="G16" s="1045"/>
      <c r="H16" s="1046"/>
    </row>
    <row r="17" spans="1:8" s="860" customFormat="1" ht="18" customHeight="1" x14ac:dyDescent="0.2">
      <c r="A17" s="1068" t="s">
        <v>1421</v>
      </c>
      <c r="B17" s="1069"/>
      <c r="C17" s="1069"/>
      <c r="D17" s="1069"/>
      <c r="E17" s="1069"/>
      <c r="F17" s="1069"/>
      <c r="G17" s="1069"/>
      <c r="H17" s="1070"/>
    </row>
    <row r="18" spans="1:8" s="860" customFormat="1" ht="18" customHeight="1" x14ac:dyDescent="0.2">
      <c r="A18" s="1071"/>
      <c r="B18" s="1072"/>
      <c r="C18" s="1073"/>
      <c r="D18" s="1071"/>
      <c r="E18" s="1073"/>
      <c r="F18" s="1074"/>
      <c r="G18" s="1075" t="s">
        <v>1422</v>
      </c>
      <c r="H18" s="1076"/>
    </row>
    <row r="19" spans="1:8" s="860" customFormat="1" ht="18" customHeight="1" x14ac:dyDescent="0.2">
      <c r="A19" s="1077" t="s">
        <v>1423</v>
      </c>
      <c r="B19" s="1078"/>
      <c r="C19" s="1079"/>
      <c r="D19" s="1075" t="s">
        <v>1424</v>
      </c>
      <c r="E19" s="1076"/>
      <c r="F19" s="326" t="s">
        <v>560</v>
      </c>
      <c r="G19" s="1080" t="s">
        <v>1425</v>
      </c>
      <c r="H19" s="1081" t="s">
        <v>1426</v>
      </c>
    </row>
    <row r="20" spans="1:8" s="860" customFormat="1" ht="20.100000000000001" customHeight="1" x14ac:dyDescent="0.2">
      <c r="A20" s="1785"/>
      <c r="B20" s="1786"/>
      <c r="C20" s="1787"/>
      <c r="D20" s="1681"/>
      <c r="E20" s="1788"/>
      <c r="F20" s="1082"/>
      <c r="G20" s="1083"/>
      <c r="H20" s="1083"/>
    </row>
    <row r="21" spans="1:8" s="860" customFormat="1" ht="20.100000000000001" customHeight="1" x14ac:dyDescent="0.2">
      <c r="A21" s="1785"/>
      <c r="B21" s="1786"/>
      <c r="C21" s="1787"/>
      <c r="D21" s="1681"/>
      <c r="E21" s="1788"/>
      <c r="F21" s="1082"/>
      <c r="G21" s="1083"/>
      <c r="H21" s="1083"/>
    </row>
    <row r="22" spans="1:8" s="860" customFormat="1" ht="20.100000000000001" customHeight="1" x14ac:dyDescent="0.2">
      <c r="A22" s="1785"/>
      <c r="B22" s="1786"/>
      <c r="C22" s="1787"/>
      <c r="D22" s="1681"/>
      <c r="E22" s="1788"/>
      <c r="F22" s="1082"/>
      <c r="G22" s="1083"/>
      <c r="H22" s="1083"/>
    </row>
    <row r="23" spans="1:8" s="860" customFormat="1" ht="20.100000000000001" customHeight="1" x14ac:dyDescent="0.2">
      <c r="A23" s="1785"/>
      <c r="B23" s="1786"/>
      <c r="C23" s="1787"/>
      <c r="D23" s="1681"/>
      <c r="E23" s="1788"/>
      <c r="F23" s="1082"/>
      <c r="G23" s="1083"/>
      <c r="H23" s="1083"/>
    </row>
    <row r="24" spans="1:8" s="860" customFormat="1" ht="20.100000000000001" customHeight="1" x14ac:dyDescent="0.2">
      <c r="A24" s="1785"/>
      <c r="B24" s="1786"/>
      <c r="C24" s="1787"/>
      <c r="D24" s="1681"/>
      <c r="E24" s="1788"/>
      <c r="F24" s="1082"/>
      <c r="G24" s="1083"/>
      <c r="H24" s="1083"/>
    </row>
    <row r="25" spans="1:8" s="860" customFormat="1" ht="20.100000000000001" customHeight="1" x14ac:dyDescent="0.2">
      <c r="A25" s="1785"/>
      <c r="B25" s="1786"/>
      <c r="C25" s="1787"/>
      <c r="D25" s="1681"/>
      <c r="E25" s="1788"/>
      <c r="F25" s="1082"/>
      <c r="G25" s="1083"/>
      <c r="H25" s="1083"/>
    </row>
    <row r="26" spans="1:8" s="860" customFormat="1" ht="20.100000000000001" customHeight="1" x14ac:dyDescent="0.2">
      <c r="A26" s="1785"/>
      <c r="B26" s="1786"/>
      <c r="C26" s="1787"/>
      <c r="D26" s="1681"/>
      <c r="E26" s="1788"/>
      <c r="F26" s="1082"/>
      <c r="G26" s="1083"/>
      <c r="H26" s="1083"/>
    </row>
    <row r="27" spans="1:8" s="860" customFormat="1" ht="20.100000000000001" customHeight="1" x14ac:dyDescent="0.2">
      <c r="A27" s="1785"/>
      <c r="B27" s="1786"/>
      <c r="C27" s="1787"/>
      <c r="D27" s="1681"/>
      <c r="E27" s="1788"/>
      <c r="F27" s="1082"/>
      <c r="G27" s="1083"/>
      <c r="H27" s="1083"/>
    </row>
    <row r="28" spans="1:8" s="860" customFormat="1" ht="20.100000000000001" customHeight="1" x14ac:dyDescent="0.2">
      <c r="A28" s="1785"/>
      <c r="B28" s="1786"/>
      <c r="C28" s="1787"/>
      <c r="D28" s="1681"/>
      <c r="E28" s="1788"/>
      <c r="F28" s="1082"/>
      <c r="G28" s="1083"/>
      <c r="H28" s="1083"/>
    </row>
    <row r="29" spans="1:8" s="860" customFormat="1" ht="20.100000000000001" customHeight="1" x14ac:dyDescent="0.2">
      <c r="A29" s="1785"/>
      <c r="B29" s="1786"/>
      <c r="C29" s="1787"/>
      <c r="D29" s="1681"/>
      <c r="E29" s="1788"/>
      <c r="F29" s="1082"/>
      <c r="G29" s="1083"/>
      <c r="H29" s="1083"/>
    </row>
    <row r="30" spans="1:8" s="860" customFormat="1" ht="20.100000000000001" customHeight="1" x14ac:dyDescent="0.2">
      <c r="A30" s="1785"/>
      <c r="B30" s="1786"/>
      <c r="C30" s="1787"/>
      <c r="D30" s="1681"/>
      <c r="E30" s="1788"/>
      <c r="F30" s="1082"/>
      <c r="G30" s="1083"/>
      <c r="H30" s="1083"/>
    </row>
    <row r="31" spans="1:8" s="860" customFormat="1" ht="20.100000000000001" customHeight="1" x14ac:dyDescent="0.2">
      <c r="A31" s="1785"/>
      <c r="B31" s="1786"/>
      <c r="C31" s="1787"/>
      <c r="D31" s="1681"/>
      <c r="E31" s="1788"/>
      <c r="F31" s="1082"/>
      <c r="G31" s="1083"/>
      <c r="H31" s="1083"/>
    </row>
    <row r="32" spans="1:8" s="860" customFormat="1" ht="20.100000000000001" customHeight="1" x14ac:dyDescent="0.2">
      <c r="A32" s="1785"/>
      <c r="B32" s="1786"/>
      <c r="C32" s="1787"/>
      <c r="D32" s="1681"/>
      <c r="E32" s="1788"/>
      <c r="F32" s="1082"/>
      <c r="G32" s="1083"/>
      <c r="H32" s="1083"/>
    </row>
    <row r="33" spans="1:8" s="860" customFormat="1" ht="20.100000000000001" customHeight="1" x14ac:dyDescent="0.2">
      <c r="A33" s="1785"/>
      <c r="B33" s="1786"/>
      <c r="C33" s="1787"/>
      <c r="D33" s="1681"/>
      <c r="E33" s="1788"/>
      <c r="F33" s="1082"/>
      <c r="G33" s="1083"/>
      <c r="H33" s="1083"/>
    </row>
    <row r="34" spans="1:8" s="860" customFormat="1" ht="20.100000000000001" customHeight="1" x14ac:dyDescent="0.2">
      <c r="A34" s="1785"/>
      <c r="B34" s="1786"/>
      <c r="C34" s="1787"/>
      <c r="D34" s="1681"/>
      <c r="E34" s="1788"/>
      <c r="F34" s="1082"/>
      <c r="G34" s="1083"/>
      <c r="H34" s="1083"/>
    </row>
    <row r="35" spans="1:8" s="860" customFormat="1" ht="20.100000000000001" customHeight="1" x14ac:dyDescent="0.2">
      <c r="A35" s="1785"/>
      <c r="B35" s="1786"/>
      <c r="C35" s="1787"/>
      <c r="D35" s="1681"/>
      <c r="E35" s="1788"/>
      <c r="F35" s="1082"/>
      <c r="G35" s="1083"/>
      <c r="H35" s="1083"/>
    </row>
    <row r="36" spans="1:8" s="860" customFormat="1" ht="20.100000000000001" customHeight="1" x14ac:dyDescent="0.2">
      <c r="A36" s="1785"/>
      <c r="B36" s="1786"/>
      <c r="C36" s="1787"/>
      <c r="D36" s="1681"/>
      <c r="E36" s="1788"/>
      <c r="F36" s="1082"/>
      <c r="G36" s="1083"/>
      <c r="H36" s="1083"/>
    </row>
    <row r="37" spans="1:8" s="860" customFormat="1" ht="20.100000000000001" customHeight="1" x14ac:dyDescent="0.2">
      <c r="A37" s="1785"/>
      <c r="B37" s="1786"/>
      <c r="C37" s="1787"/>
      <c r="D37" s="1681"/>
      <c r="E37" s="1788"/>
      <c r="F37" s="1082"/>
      <c r="G37" s="1083"/>
      <c r="H37" s="1083"/>
    </row>
    <row r="38" spans="1:8" s="860" customFormat="1" ht="20.100000000000001" customHeight="1" x14ac:dyDescent="0.2">
      <c r="A38" s="1785"/>
      <c r="B38" s="1786"/>
      <c r="C38" s="1787"/>
      <c r="D38" s="1681"/>
      <c r="E38" s="1788"/>
      <c r="F38" s="1082"/>
      <c r="G38" s="1083"/>
      <c r="H38" s="1083"/>
    </row>
    <row r="39" spans="1:8" s="860" customFormat="1" ht="20.100000000000001" customHeight="1" x14ac:dyDescent="0.2">
      <c r="A39" s="1785"/>
      <c r="B39" s="1786"/>
      <c r="C39" s="1787"/>
      <c r="D39" s="1681"/>
      <c r="E39" s="1788"/>
      <c r="F39" s="1082"/>
      <c r="G39" s="1083"/>
      <c r="H39" s="1083"/>
    </row>
  </sheetData>
  <sheetProtection algorithmName="SHA-512" hashValue="kuYnkaXNpHjKG0YZMIUrE2XU19CU4gjigVooouMzY1WqNJXJ31daur9Ldp3StF+hxsrTV+HBhm7CMZr2uvfNpw==" saltValue="sUCkOsLIZAAIbtmWLDKxEQ==" spinCount="100000" sheet="1" objects="1" scenarios="1"/>
  <mergeCells count="40">
    <mergeCell ref="A38:C38"/>
    <mergeCell ref="D38:E38"/>
    <mergeCell ref="A39:C39"/>
    <mergeCell ref="D39:E39"/>
    <mergeCell ref="A35:C35"/>
    <mergeCell ref="D35:E35"/>
    <mergeCell ref="A36:C36"/>
    <mergeCell ref="D36:E36"/>
    <mergeCell ref="A37:C37"/>
    <mergeCell ref="D37:E37"/>
    <mergeCell ref="A32:C32"/>
    <mergeCell ref="D32:E32"/>
    <mergeCell ref="A33:C33"/>
    <mergeCell ref="D33:E33"/>
    <mergeCell ref="A34:C34"/>
    <mergeCell ref="D34:E34"/>
    <mergeCell ref="A29:C29"/>
    <mergeCell ref="D29:E29"/>
    <mergeCell ref="A30:C30"/>
    <mergeCell ref="D30:E30"/>
    <mergeCell ref="A31:C31"/>
    <mergeCell ref="D31:E31"/>
    <mergeCell ref="A26:C26"/>
    <mergeCell ref="D26:E26"/>
    <mergeCell ref="A27:C27"/>
    <mergeCell ref="D27:E27"/>
    <mergeCell ref="A28:C28"/>
    <mergeCell ref="D28:E28"/>
    <mergeCell ref="A23:C23"/>
    <mergeCell ref="D23:E23"/>
    <mergeCell ref="A24:C24"/>
    <mergeCell ref="D24:E24"/>
    <mergeCell ref="A25:C25"/>
    <mergeCell ref="D25:E25"/>
    <mergeCell ref="A20:C20"/>
    <mergeCell ref="D20:E20"/>
    <mergeCell ref="A21:C21"/>
    <mergeCell ref="D21:E21"/>
    <mergeCell ref="A22:C22"/>
    <mergeCell ref="D22:E22"/>
  </mergeCells>
  <printOptions horizontalCentered="1"/>
  <pageMargins left="0.5" right="0.5" top="1" bottom="0.75" header="0.5" footer="0.5"/>
  <pageSetup scale="8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78A21-01FC-45AA-9369-D092CF102566}">
  <sheetPr>
    <pageSetUpPr fitToPage="1"/>
  </sheetPr>
  <dimension ref="A1:E31"/>
  <sheetViews>
    <sheetView zoomScaleNormal="100" workbookViewId="0"/>
  </sheetViews>
  <sheetFormatPr defaultColWidth="11" defaultRowHeight="15" x14ac:dyDescent="0.2"/>
  <cols>
    <col min="1" max="1" width="47.875" style="24" customWidth="1"/>
    <col min="2" max="5" width="13" style="24" customWidth="1"/>
    <col min="6" max="16384" width="11" style="24"/>
  </cols>
  <sheetData>
    <row r="1" spans="1:5" ht="15" customHeight="1" x14ac:dyDescent="0.25">
      <c r="A1" s="51" t="s">
        <v>1427</v>
      </c>
      <c r="B1" s="132"/>
    </row>
    <row r="2" spans="1:5" ht="13.35" customHeight="1" x14ac:dyDescent="0.2">
      <c r="A2" s="5" t="s">
        <v>2</v>
      </c>
      <c r="B2" s="132"/>
    </row>
    <row r="3" spans="1:5" ht="13.35" customHeight="1" x14ac:dyDescent="0.2">
      <c r="A3" s="5" t="s">
        <v>1893</v>
      </c>
      <c r="B3" s="983" t="s">
        <v>3</v>
      </c>
      <c r="C3" s="984"/>
      <c r="D3" s="984"/>
      <c r="E3" s="985"/>
    </row>
    <row r="4" spans="1:5" s="54" customFormat="1" ht="13.35" customHeight="1" x14ac:dyDescent="0.2">
      <c r="B4" s="394">
        <f>+'Sch A'!$A$6</f>
        <v>0</v>
      </c>
      <c r="C4" s="450"/>
      <c r="D4" s="450"/>
      <c r="E4" s="451"/>
    </row>
    <row r="5" spans="1:5" ht="13.35" customHeight="1" x14ac:dyDescent="0.2">
      <c r="B5" s="138" t="s">
        <v>4</v>
      </c>
      <c r="C5" s="54"/>
      <c r="D5" s="54"/>
      <c r="E5" s="139"/>
    </row>
    <row r="6" spans="1:5" ht="13.35" customHeight="1" x14ac:dyDescent="0.2">
      <c r="B6" s="446" t="s">
        <v>5</v>
      </c>
      <c r="C6" s="401">
        <f>+'Sch A'!$F$12</f>
        <v>0</v>
      </c>
      <c r="D6" s="446" t="s">
        <v>6</v>
      </c>
      <c r="E6" s="401">
        <f>+'Sch A'!$H$12</f>
        <v>0</v>
      </c>
    </row>
    <row r="7" spans="1:5" ht="13.35" customHeight="1" x14ac:dyDescent="0.2"/>
    <row r="8" spans="1:5" ht="15" customHeight="1" x14ac:dyDescent="0.2">
      <c r="A8" s="24" t="s">
        <v>1428</v>
      </c>
    </row>
    <row r="9" spans="1:5" ht="15" customHeight="1" x14ac:dyDescent="0.2"/>
    <row r="10" spans="1:5" s="860" customFormat="1" ht="18" customHeight="1" x14ac:dyDescent="0.2">
      <c r="A10" s="1084" t="s">
        <v>1429</v>
      </c>
      <c r="B10" s="1785"/>
      <c r="C10" s="1786"/>
      <c r="D10" s="1786"/>
      <c r="E10" s="1787"/>
    </row>
    <row r="11" spans="1:5" s="860" customFormat="1" ht="18" customHeight="1" x14ac:dyDescent="0.2">
      <c r="A11" s="1084" t="s">
        <v>1430</v>
      </c>
      <c r="B11" s="1789"/>
      <c r="C11" s="1790"/>
      <c r="D11" s="1790"/>
      <c r="E11" s="1791"/>
    </row>
    <row r="12" spans="1:5" s="860" customFormat="1" ht="18" customHeight="1" x14ac:dyDescent="0.2">
      <c r="A12" s="1085" t="s">
        <v>1431</v>
      </c>
      <c r="B12" s="1792"/>
      <c r="C12" s="1793"/>
      <c r="D12" s="1793"/>
      <c r="E12" s="1794"/>
    </row>
    <row r="13" spans="1:5" s="860" customFormat="1" ht="18" customHeight="1" x14ac:dyDescent="0.2">
      <c r="A13" s="1084" t="s">
        <v>1432</v>
      </c>
      <c r="B13" s="1792"/>
      <c r="C13" s="1793"/>
      <c r="D13" s="1793"/>
      <c r="E13" s="1794"/>
    </row>
    <row r="14" spans="1:5" s="860" customFormat="1" x14ac:dyDescent="0.2">
      <c r="A14" s="1055"/>
      <c r="B14" s="1086"/>
      <c r="C14" s="1086"/>
      <c r="D14" s="1086"/>
      <c r="E14" s="1087"/>
    </row>
    <row r="15" spans="1:5" s="54" customFormat="1" ht="38.25" x14ac:dyDescent="0.2">
      <c r="A15" s="683" t="s">
        <v>773</v>
      </c>
      <c r="B15" s="1021"/>
      <c r="C15" s="1063"/>
      <c r="D15" s="1088" t="s">
        <v>1433</v>
      </c>
      <c r="E15" s="1088" t="s">
        <v>1434</v>
      </c>
    </row>
    <row r="16" spans="1:5" ht="15" customHeight="1" x14ac:dyDescent="0.2">
      <c r="A16" s="827" t="s">
        <v>77</v>
      </c>
      <c r="B16" s="1021"/>
      <c r="C16" s="1063"/>
      <c r="D16" s="1089"/>
      <c r="E16" s="817">
        <f>'Sch C-2a'!C10</f>
        <v>0</v>
      </c>
    </row>
    <row r="17" spans="1:5" ht="15" customHeight="1" x14ac:dyDescent="0.2">
      <c r="A17" s="827" t="s">
        <v>805</v>
      </c>
      <c r="B17" s="1021"/>
      <c r="C17" s="1063"/>
      <c r="D17" s="1089"/>
      <c r="E17" s="817">
        <f>'Sch C-2a'!C11</f>
        <v>0</v>
      </c>
    </row>
    <row r="18" spans="1:5" ht="15" customHeight="1" x14ac:dyDescent="0.2">
      <c r="A18" s="827" t="s">
        <v>807</v>
      </c>
      <c r="B18" s="1021"/>
      <c r="C18" s="1063"/>
      <c r="D18" s="1089"/>
      <c r="E18" s="817">
        <f>'Sch C-2a'!C12</f>
        <v>0</v>
      </c>
    </row>
    <row r="19" spans="1:5" ht="15" customHeight="1" x14ac:dyDescent="0.2">
      <c r="A19" s="827" t="s">
        <v>931</v>
      </c>
      <c r="B19" s="1021"/>
      <c r="C19" s="1063"/>
      <c r="D19" s="1089"/>
      <c r="E19" s="817">
        <f>'Sch C-2a'!C13</f>
        <v>0</v>
      </c>
    </row>
    <row r="20" spans="1:5" ht="15" customHeight="1" x14ac:dyDescent="0.2">
      <c r="A20" s="827" t="s">
        <v>808</v>
      </c>
      <c r="B20" s="1021"/>
      <c r="C20" s="1063"/>
      <c r="D20" s="1089"/>
      <c r="E20" s="817">
        <f>'Sch C-2a'!C14</f>
        <v>0</v>
      </c>
    </row>
    <row r="21" spans="1:5" ht="15" customHeight="1" x14ac:dyDescent="0.2">
      <c r="A21" s="1090" t="s">
        <v>1435</v>
      </c>
      <c r="B21" s="1021"/>
      <c r="C21" s="1063"/>
      <c r="D21" s="1089"/>
      <c r="E21" s="1428"/>
    </row>
    <row r="22" spans="1:5" ht="15" customHeight="1" x14ac:dyDescent="0.2">
      <c r="A22" s="827" t="s">
        <v>1436</v>
      </c>
      <c r="B22" s="1021"/>
      <c r="C22" s="1063"/>
      <c r="D22" s="1091">
        <f>SUM(D16:D21)</f>
        <v>0</v>
      </c>
      <c r="E22" s="817">
        <f>SUM(E16:E21)</f>
        <v>0</v>
      </c>
    </row>
    <row r="23" spans="1:5" ht="15" customHeight="1" x14ac:dyDescent="0.2">
      <c r="A23" s="1468" t="s">
        <v>1964</v>
      </c>
      <c r="B23" s="88"/>
      <c r="C23" s="36"/>
      <c r="D23" s="1092">
        <f>'Sch C-2a'!C23</f>
        <v>0</v>
      </c>
      <c r="E23" s="1092">
        <f>'Sch C-2a'!C23</f>
        <v>0</v>
      </c>
    </row>
    <row r="24" spans="1:5" ht="15" customHeight="1" x14ac:dyDescent="0.2">
      <c r="A24" s="1093"/>
      <c r="B24" s="1094"/>
      <c r="C24" s="1094"/>
      <c r="D24" s="1094"/>
      <c r="E24" s="1095"/>
    </row>
    <row r="25" spans="1:5" ht="15" customHeight="1" x14ac:dyDescent="0.2">
      <c r="A25" s="1469" t="s">
        <v>1965</v>
      </c>
      <c r="B25" s="534"/>
      <c r="C25" s="33"/>
      <c r="D25" s="456">
        <f>D22+D23</f>
        <v>0</v>
      </c>
      <c r="E25" s="456">
        <f>E22+E23</f>
        <v>0</v>
      </c>
    </row>
    <row r="26" spans="1:5" ht="15" customHeight="1" x14ac:dyDescent="0.2">
      <c r="A26" s="827" t="s">
        <v>1437</v>
      </c>
      <c r="B26" s="1021"/>
      <c r="C26" s="1063"/>
      <c r="D26" s="1096"/>
      <c r="E26" s="1097"/>
    </row>
    <row r="27" spans="1:5" ht="15" customHeight="1" x14ac:dyDescent="0.2">
      <c r="A27" s="674" t="s">
        <v>83</v>
      </c>
      <c r="B27" s="1021"/>
      <c r="C27" s="1063"/>
      <c r="D27" s="456" t="e">
        <f>ROUND(D25/D26,4)</f>
        <v>#DIV/0!</v>
      </c>
      <c r="E27" s="1098"/>
    </row>
    <row r="28" spans="1:5" s="106" customFormat="1" ht="15" customHeight="1" x14ac:dyDescent="0.2"/>
    <row r="29" spans="1:5" s="106" customFormat="1" ht="38.25" customHeight="1" x14ac:dyDescent="0.2">
      <c r="A29" s="1667" t="s">
        <v>1438</v>
      </c>
      <c r="B29" s="1667"/>
      <c r="C29" s="1667"/>
      <c r="D29" s="1667"/>
      <c r="E29" s="1667"/>
    </row>
    <row r="31" spans="1:5" s="54" customFormat="1" ht="12.75" x14ac:dyDescent="0.2"/>
  </sheetData>
  <sheetProtection algorithmName="SHA-512" hashValue="pjsYJtUNAr81BIiVd0WS7D1ZiSp9Pi2t/mxl4aYCnNSN72Zii+UYG0724hy+o5Kt9+jyZpsmR+3bwbDJtUSY1g==" saltValue="gg3rFHlwK7g154BLidsoWw==" spinCount="100000" sheet="1" objects="1" scenarios="1"/>
  <mergeCells count="5">
    <mergeCell ref="B10:E10"/>
    <mergeCell ref="B11:E11"/>
    <mergeCell ref="B12:E12"/>
    <mergeCell ref="B13:E13"/>
    <mergeCell ref="A29:E29"/>
  </mergeCells>
  <printOptions horizontalCentered="1"/>
  <pageMargins left="0.5" right="0.5" top="1" bottom="0.75" header="0.5" footer="0.5"/>
  <pageSetup scale="91"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5E6A-4F49-484D-9295-35D0D9229E2F}">
  <sheetPr>
    <pageSetUpPr fitToPage="1"/>
  </sheetPr>
  <dimension ref="A1:F26"/>
  <sheetViews>
    <sheetView zoomScaleNormal="100" workbookViewId="0"/>
  </sheetViews>
  <sheetFormatPr defaultColWidth="11" defaultRowHeight="15" x14ac:dyDescent="0.2"/>
  <cols>
    <col min="1" max="1" width="47.875" style="24" customWidth="1"/>
    <col min="2" max="6" width="12.125" style="24" customWidth="1"/>
    <col min="7" max="16384" width="11" style="24"/>
  </cols>
  <sheetData>
    <row r="1" spans="1:6" ht="15" customHeight="1" x14ac:dyDescent="0.25">
      <c r="A1" s="51" t="s">
        <v>1439</v>
      </c>
      <c r="B1" s="132"/>
      <c r="C1" s="132"/>
      <c r="D1" s="132"/>
    </row>
    <row r="2" spans="1:6" ht="13.35" customHeight="1" x14ac:dyDescent="0.2">
      <c r="A2" s="5" t="s">
        <v>2</v>
      </c>
      <c r="B2" s="132"/>
      <c r="C2" s="132"/>
      <c r="D2" s="132"/>
    </row>
    <row r="3" spans="1:6" ht="13.35" customHeight="1" x14ac:dyDescent="0.2">
      <c r="A3" s="5" t="s">
        <v>1893</v>
      </c>
      <c r="C3" s="983" t="s">
        <v>3</v>
      </c>
      <c r="D3" s="984"/>
      <c r="E3" s="984"/>
      <c r="F3" s="985"/>
    </row>
    <row r="4" spans="1:6" s="54" customFormat="1" ht="13.35" customHeight="1" x14ac:dyDescent="0.2">
      <c r="C4" s="394">
        <f>+'Sch A'!$A$6</f>
        <v>0</v>
      </c>
      <c r="D4" s="450"/>
      <c r="E4" s="450"/>
      <c r="F4" s="451"/>
    </row>
    <row r="5" spans="1:6" ht="13.35" customHeight="1" x14ac:dyDescent="0.2">
      <c r="C5" s="138" t="s">
        <v>4</v>
      </c>
      <c r="D5" s="54"/>
      <c r="E5" s="54"/>
      <c r="F5" s="139"/>
    </row>
    <row r="6" spans="1:6" ht="13.35" customHeight="1" x14ac:dyDescent="0.2">
      <c r="C6" s="446" t="s">
        <v>5</v>
      </c>
      <c r="D6" s="401">
        <f>+'Sch A'!$F$12</f>
        <v>0</v>
      </c>
      <c r="E6" s="446" t="s">
        <v>6</v>
      </c>
      <c r="F6" s="401">
        <f>+'Sch A'!$H$12</f>
        <v>0</v>
      </c>
    </row>
    <row r="7" spans="1:6" ht="13.35" customHeight="1" x14ac:dyDescent="0.2">
      <c r="A7" s="1099"/>
      <c r="B7" s="1099"/>
      <c r="C7" s="1099"/>
      <c r="D7" s="1099"/>
      <c r="E7" s="1099"/>
      <c r="F7" s="1099"/>
    </row>
    <row r="8" spans="1:6" ht="30" customHeight="1" x14ac:dyDescent="0.2">
      <c r="A8" s="1798" t="s">
        <v>1440</v>
      </c>
      <c r="B8" s="1798"/>
      <c r="C8" s="1798"/>
      <c r="D8" s="1798"/>
      <c r="E8" s="1798"/>
      <c r="F8" s="1798"/>
    </row>
    <row r="9" spans="1:6" x14ac:dyDescent="0.2">
      <c r="A9" s="1099"/>
      <c r="B9" s="1099"/>
      <c r="C9" s="1099"/>
      <c r="D9" s="1099"/>
      <c r="E9" s="1099"/>
      <c r="F9" s="1099"/>
    </row>
    <row r="10" spans="1:6" s="860" customFormat="1" ht="20.100000000000001" customHeight="1" x14ac:dyDescent="0.2">
      <c r="A10" s="873" t="s">
        <v>1430</v>
      </c>
      <c r="B10" s="1045"/>
      <c r="C10" s="1799"/>
      <c r="D10" s="1800"/>
      <c r="E10" s="1800"/>
      <c r="F10" s="1801"/>
    </row>
    <row r="11" spans="1:6" s="860" customFormat="1" x14ac:dyDescent="0.2">
      <c r="A11" s="1055"/>
      <c r="B11" s="1056"/>
      <c r="C11" s="1086"/>
      <c r="D11" s="1086"/>
      <c r="E11" s="1086"/>
      <c r="F11" s="1087"/>
    </row>
    <row r="12" spans="1:6" s="54" customFormat="1" ht="51" customHeight="1" x14ac:dyDescent="0.2">
      <c r="A12" s="683" t="s">
        <v>773</v>
      </c>
      <c r="B12" s="18" t="s">
        <v>1433</v>
      </c>
      <c r="C12" s="18" t="s">
        <v>1434</v>
      </c>
      <c r="D12" s="1100" t="s">
        <v>1441</v>
      </c>
      <c r="E12" s="1101" t="s">
        <v>1442</v>
      </c>
      <c r="F12" s="498" t="s">
        <v>1443</v>
      </c>
    </row>
    <row r="13" spans="1:6" ht="24" customHeight="1" x14ac:dyDescent="0.2">
      <c r="A13" s="1102" t="s">
        <v>77</v>
      </c>
      <c r="B13" s="619"/>
      <c r="C13" s="619"/>
      <c r="D13" s="1802"/>
      <c r="E13" s="1803"/>
      <c r="F13" s="1804"/>
    </row>
    <row r="14" spans="1:6" ht="24" customHeight="1" x14ac:dyDescent="0.2">
      <c r="A14" s="1102" t="s">
        <v>805</v>
      </c>
      <c r="B14" s="619"/>
      <c r="C14" s="619"/>
      <c r="D14" s="1795"/>
      <c r="E14" s="1796"/>
      <c r="F14" s="1797"/>
    </row>
    <row r="15" spans="1:6" ht="24" customHeight="1" x14ac:dyDescent="0.2">
      <c r="A15" s="1102" t="s">
        <v>807</v>
      </c>
      <c r="B15" s="619"/>
      <c r="C15" s="619"/>
      <c r="D15" s="1795"/>
      <c r="E15" s="1796"/>
      <c r="F15" s="1797"/>
    </row>
    <row r="16" spans="1:6" ht="24" customHeight="1" x14ac:dyDescent="0.2">
      <c r="A16" s="1102" t="s">
        <v>931</v>
      </c>
      <c r="B16" s="619"/>
      <c r="C16" s="619"/>
      <c r="D16" s="1795"/>
      <c r="E16" s="1796"/>
      <c r="F16" s="1797"/>
    </row>
    <row r="17" spans="1:6" ht="24" customHeight="1" x14ac:dyDescent="0.2">
      <c r="A17" s="1102" t="s">
        <v>808</v>
      </c>
      <c r="B17" s="619"/>
      <c r="C17" s="619"/>
      <c r="D17" s="1795"/>
      <c r="E17" s="1796"/>
      <c r="F17" s="1797"/>
    </row>
    <row r="18" spans="1:6" ht="24" customHeight="1" x14ac:dyDescent="0.2">
      <c r="A18" s="1103" t="s">
        <v>1435</v>
      </c>
      <c r="B18" s="619"/>
      <c r="C18" s="619"/>
      <c r="D18" s="1795"/>
      <c r="E18" s="1796"/>
      <c r="F18" s="1797"/>
    </row>
    <row r="19" spans="1:6" ht="24" customHeight="1" x14ac:dyDescent="0.2">
      <c r="A19" s="1102" t="s">
        <v>1444</v>
      </c>
      <c r="B19" s="1104">
        <f>SUM(B13:B18)</f>
        <v>0</v>
      </c>
      <c r="C19" s="1104">
        <f>SUM(C13:C18)</f>
        <v>0</v>
      </c>
      <c r="D19" s="1795"/>
      <c r="E19" s="1796"/>
      <c r="F19" s="1797"/>
    </row>
    <row r="20" spans="1:6" ht="24" customHeight="1" x14ac:dyDescent="0.35">
      <c r="A20" s="1103" t="s">
        <v>1445</v>
      </c>
      <c r="B20" s="1105"/>
      <c r="C20" s="1105"/>
      <c r="D20" s="1805"/>
      <c r="E20" s="1806"/>
      <c r="F20" s="1807"/>
    </row>
    <row r="21" spans="1:6" ht="24" customHeight="1" x14ac:dyDescent="0.2">
      <c r="A21" s="1106" t="s">
        <v>1446</v>
      </c>
      <c r="B21" s="1107" t="e">
        <f>ROUND(+$B$19/$B$20,4)</f>
        <v>#DIV/0!</v>
      </c>
      <c r="C21" s="1107" t="e">
        <f>ROUND(+$C$19/$C$20,4)</f>
        <v>#DIV/0!</v>
      </c>
      <c r="D21" s="1108" t="e">
        <f>C21-B21</f>
        <v>#DIV/0!</v>
      </c>
      <c r="E21" s="1109"/>
      <c r="F21" s="1110" t="e">
        <f>ROUND(+D21*E21,0)</f>
        <v>#DIV/0!</v>
      </c>
    </row>
    <row r="22" spans="1:6" s="106" customFormat="1" x14ac:dyDescent="0.2">
      <c r="A22" s="112"/>
      <c r="B22" s="1111"/>
      <c r="C22" s="1111"/>
      <c r="D22" s="24"/>
      <c r="E22" s="510" t="s">
        <v>1447</v>
      </c>
      <c r="F22" s="1112">
        <v>12</v>
      </c>
    </row>
    <row r="23" spans="1:6" ht="15.75" thickBot="1" x14ac:dyDescent="0.25">
      <c r="B23" s="1113"/>
      <c r="C23" s="1113"/>
      <c r="D23" s="132"/>
      <c r="E23" s="510" t="s">
        <v>1448</v>
      </c>
      <c r="F23" s="1114" t="e">
        <f>ROUND(+F21/F22,0)</f>
        <v>#DIV/0!</v>
      </c>
    </row>
    <row r="24" spans="1:6" s="106" customFormat="1" ht="12" customHeight="1" thickTop="1" x14ac:dyDescent="0.2">
      <c r="B24" s="1115"/>
      <c r="C24" s="1115"/>
      <c r="F24" s="1116" t="s">
        <v>1449</v>
      </c>
    </row>
    <row r="25" spans="1:6" s="106" customFormat="1" ht="23.1" customHeight="1" x14ac:dyDescent="0.2">
      <c r="A25" s="1667" t="s">
        <v>1450</v>
      </c>
      <c r="B25" s="1667"/>
      <c r="C25" s="1667"/>
      <c r="D25" s="1667"/>
      <c r="E25" s="1667"/>
      <c r="F25" s="1667"/>
    </row>
    <row r="26" spans="1:6" s="106" customFormat="1" ht="11.45" customHeight="1" x14ac:dyDescent="0.2">
      <c r="A26" s="1117" t="s">
        <v>1451</v>
      </c>
      <c r="B26" s="1117"/>
      <c r="C26" s="1117"/>
      <c r="D26" s="1117"/>
      <c r="E26" s="1117"/>
      <c r="F26" s="1117"/>
    </row>
  </sheetData>
  <sheetProtection algorithmName="SHA-512" hashValue="RKHK782GWTpTCWLNxC82e3vtswhZG2kA9w3rR9T0LVXyY8nOxo4GUkRyQ2gWpxZ+ctpcZChjz1yMAqlTJWeHMw==" saltValue="zw0RSCnwaPfJctNwWI7BRg==" spinCount="100000" sheet="1" objects="1" scenarios="1"/>
  <mergeCells count="11">
    <mergeCell ref="D17:F17"/>
    <mergeCell ref="D18:F18"/>
    <mergeCell ref="D19:F19"/>
    <mergeCell ref="D20:F20"/>
    <mergeCell ref="A25:F25"/>
    <mergeCell ref="D16:F16"/>
    <mergeCell ref="A8:F8"/>
    <mergeCell ref="C10:F10"/>
    <mergeCell ref="D13:F13"/>
    <mergeCell ref="D14:F14"/>
    <mergeCell ref="D15:F15"/>
  </mergeCells>
  <printOptions horizontalCentered="1"/>
  <pageMargins left="0.5" right="0.5" top="1" bottom="0.75" header="0.5" footer="0.5"/>
  <pageSetup scale="91"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AAE2-A7FA-4D60-B9B5-400D31AFF0E4}">
  <sheetPr>
    <pageSetUpPr fitToPage="1"/>
  </sheetPr>
  <dimension ref="A1:H37"/>
  <sheetViews>
    <sheetView zoomScaleNormal="100" workbookViewId="0"/>
  </sheetViews>
  <sheetFormatPr defaultColWidth="11" defaultRowHeight="15" x14ac:dyDescent="0.2"/>
  <cols>
    <col min="1" max="1" width="47.875" style="24" customWidth="1"/>
    <col min="2" max="5" width="14.125" style="24" customWidth="1"/>
    <col min="6" max="16384" width="11" style="24"/>
  </cols>
  <sheetData>
    <row r="1" spans="1:5" ht="15" customHeight="1" x14ac:dyDescent="0.25">
      <c r="A1" s="51" t="s">
        <v>1452</v>
      </c>
      <c r="B1" s="132"/>
      <c r="C1" s="132"/>
      <c r="D1" s="132"/>
      <c r="E1" s="132"/>
    </row>
    <row r="2" spans="1:5" s="54" customFormat="1" ht="13.35" customHeight="1" x14ac:dyDescent="0.2">
      <c r="A2" s="5" t="s">
        <v>2</v>
      </c>
    </row>
    <row r="3" spans="1:5" s="54" customFormat="1" ht="13.35" customHeight="1" x14ac:dyDescent="0.2">
      <c r="A3" s="5" t="s">
        <v>1893</v>
      </c>
      <c r="B3" s="983" t="s">
        <v>3</v>
      </c>
      <c r="C3" s="984"/>
      <c r="D3" s="984"/>
      <c r="E3" s="985"/>
    </row>
    <row r="4" spans="1:5" s="54" customFormat="1" ht="13.35" customHeight="1" x14ac:dyDescent="0.2">
      <c r="B4" s="394">
        <f>+'Sch A'!$A$6</f>
        <v>0</v>
      </c>
      <c r="C4" s="450"/>
      <c r="D4" s="450"/>
      <c r="E4" s="451"/>
    </row>
    <row r="5" spans="1:5" s="54" customFormat="1" ht="13.35" customHeight="1" x14ac:dyDescent="0.2">
      <c r="B5" s="138" t="s">
        <v>4</v>
      </c>
      <c r="E5" s="139"/>
    </row>
    <row r="6" spans="1:5" s="54" customFormat="1" ht="13.35" customHeight="1" x14ac:dyDescent="0.2">
      <c r="B6" s="446" t="s">
        <v>5</v>
      </c>
      <c r="C6" s="401">
        <f>+'Sch A'!$F$12</f>
        <v>0</v>
      </c>
      <c r="D6" s="446" t="s">
        <v>6</v>
      </c>
      <c r="E6" s="401">
        <f>+'Sch A'!$H$12</f>
        <v>0</v>
      </c>
    </row>
    <row r="7" spans="1:5" ht="13.35" customHeight="1" x14ac:dyDescent="0.2"/>
    <row r="8" spans="1:5" ht="38.25" x14ac:dyDescent="0.2">
      <c r="A8" s="683" t="s">
        <v>1453</v>
      </c>
      <c r="B8" s="18" t="s">
        <v>520</v>
      </c>
      <c r="C8" s="1118" t="s">
        <v>521</v>
      </c>
      <c r="D8" s="1119" t="s">
        <v>522</v>
      </c>
      <c r="E8" s="1120" t="s">
        <v>521</v>
      </c>
    </row>
    <row r="9" spans="1:5" ht="18" customHeight="1" x14ac:dyDescent="0.2">
      <c r="A9" s="683" t="s">
        <v>739</v>
      </c>
      <c r="B9" s="858"/>
      <c r="C9" s="1121"/>
      <c r="D9" s="858"/>
      <c r="E9" s="858"/>
    </row>
    <row r="10" spans="1:5" ht="18" customHeight="1" x14ac:dyDescent="0.2">
      <c r="A10" s="827" t="s">
        <v>1454</v>
      </c>
      <c r="B10" s="457"/>
      <c r="C10" s="1122"/>
      <c r="D10" s="1123"/>
      <c r="E10" s="1123"/>
    </row>
    <row r="11" spans="1:5" ht="18" customHeight="1" x14ac:dyDescent="0.2">
      <c r="A11" s="827" t="s">
        <v>1455</v>
      </c>
      <c r="B11" s="457"/>
      <c r="C11" s="1122"/>
      <c r="D11" s="1123"/>
      <c r="E11" s="1123"/>
    </row>
    <row r="12" spans="1:5" ht="18" customHeight="1" x14ac:dyDescent="0.2">
      <c r="A12" s="1090" t="s">
        <v>1456</v>
      </c>
      <c r="B12" s="724">
        <f>SUM(B10:B11)</f>
        <v>0</v>
      </c>
      <c r="C12" s="1124">
        <f>SUM(C10:C11)</f>
        <v>0</v>
      </c>
      <c r="D12" s="1125">
        <f>SUM(D10:D11)</f>
        <v>0</v>
      </c>
      <c r="E12" s="1125">
        <f>SUM(E10:E11)</f>
        <v>0</v>
      </c>
    </row>
    <row r="13" spans="1:5" ht="18" customHeight="1" x14ac:dyDescent="0.2">
      <c r="A13" s="827" t="s">
        <v>1457</v>
      </c>
      <c r="B13" s="457"/>
      <c r="C13" s="1122"/>
      <c r="D13" s="1123"/>
      <c r="E13" s="1123"/>
    </row>
    <row r="14" spans="1:5" ht="18" customHeight="1" x14ac:dyDescent="0.2">
      <c r="A14" s="827" t="s">
        <v>1458</v>
      </c>
      <c r="B14" s="457"/>
      <c r="C14" s="1122"/>
      <c r="D14" s="1123"/>
      <c r="E14" s="1123"/>
    </row>
    <row r="15" spans="1:5" ht="18" customHeight="1" x14ac:dyDescent="0.2">
      <c r="A15" s="1090" t="s">
        <v>1459</v>
      </c>
      <c r="B15" s="724">
        <f>SUM(B13:B14)</f>
        <v>0</v>
      </c>
      <c r="C15" s="1124">
        <f>SUM(C13:C14)</f>
        <v>0</v>
      </c>
      <c r="D15" s="1125">
        <f>SUM(D13:D14)</f>
        <v>0</v>
      </c>
      <c r="E15" s="1125">
        <f>SUM(E13:E14)</f>
        <v>0</v>
      </c>
    </row>
    <row r="16" spans="1:5" ht="18" customHeight="1" x14ac:dyDescent="0.2">
      <c r="A16" s="683" t="s">
        <v>742</v>
      </c>
      <c r="B16" s="858"/>
      <c r="C16" s="1121"/>
      <c r="D16" s="858"/>
      <c r="E16" s="858"/>
    </row>
    <row r="17" spans="1:5" ht="18" customHeight="1" x14ac:dyDescent="0.2">
      <c r="A17" s="827" t="s">
        <v>1460</v>
      </c>
      <c r="B17" s="457"/>
      <c r="C17" s="1122"/>
      <c r="D17" s="1123"/>
      <c r="E17" s="1123"/>
    </row>
    <row r="18" spans="1:5" ht="18" customHeight="1" x14ac:dyDescent="0.2">
      <c r="A18" s="827" t="s">
        <v>1461</v>
      </c>
      <c r="B18" s="457"/>
      <c r="C18" s="1122"/>
      <c r="D18" s="1123"/>
      <c r="E18" s="1123"/>
    </row>
    <row r="19" spans="1:5" ht="18" customHeight="1" x14ac:dyDescent="0.2">
      <c r="A19" s="827" t="s">
        <v>1455</v>
      </c>
      <c r="B19" s="457"/>
      <c r="C19" s="1122"/>
      <c r="D19" s="1123"/>
      <c r="E19" s="1123"/>
    </row>
    <row r="20" spans="1:5" ht="18" customHeight="1" x14ac:dyDescent="0.2">
      <c r="A20" s="827" t="s">
        <v>1462</v>
      </c>
      <c r="B20" s="457"/>
      <c r="C20" s="1122"/>
      <c r="D20" s="1123"/>
      <c r="E20" s="1123"/>
    </row>
    <row r="21" spans="1:5" ht="18" customHeight="1" x14ac:dyDescent="0.2">
      <c r="A21" s="1090" t="s">
        <v>1463</v>
      </c>
      <c r="B21" s="724">
        <f>SUM(B17:B20)</f>
        <v>0</v>
      </c>
      <c r="C21" s="1124">
        <f>SUM(C17:C20)</f>
        <v>0</v>
      </c>
      <c r="D21" s="1125">
        <f>SUM(D17:D20)</f>
        <v>0</v>
      </c>
      <c r="E21" s="1125">
        <f>SUM(E17:E20)</f>
        <v>0</v>
      </c>
    </row>
    <row r="22" spans="1:5" ht="18" customHeight="1" x14ac:dyDescent="0.2">
      <c r="A22" s="827" t="s">
        <v>1464</v>
      </c>
      <c r="B22" s="457"/>
      <c r="C22" s="1122"/>
      <c r="D22" s="1123"/>
      <c r="E22" s="1123"/>
    </row>
    <row r="23" spans="1:5" ht="18" customHeight="1" x14ac:dyDescent="0.2">
      <c r="A23" s="827" t="s">
        <v>1465</v>
      </c>
      <c r="B23" s="457"/>
      <c r="C23" s="1122"/>
      <c r="D23" s="1123"/>
      <c r="E23" s="1123"/>
    </row>
    <row r="24" spans="1:5" ht="18" customHeight="1" x14ac:dyDescent="0.2">
      <c r="A24" s="827" t="s">
        <v>1458</v>
      </c>
      <c r="B24" s="457"/>
      <c r="C24" s="1122"/>
      <c r="D24" s="1123"/>
      <c r="E24" s="1123"/>
    </row>
    <row r="25" spans="1:5" ht="18" customHeight="1" x14ac:dyDescent="0.2">
      <c r="A25" s="1090" t="s">
        <v>1466</v>
      </c>
      <c r="B25" s="724">
        <f>SUM(B22:B24)</f>
        <v>0</v>
      </c>
      <c r="C25" s="1124">
        <f>SUM(C22:C24)</f>
        <v>0</v>
      </c>
      <c r="D25" s="1125">
        <f>SUM(D22:D24)</f>
        <v>0</v>
      </c>
      <c r="E25" s="1125">
        <f>SUM(E22:E24)</f>
        <v>0</v>
      </c>
    </row>
    <row r="26" spans="1:5" ht="18" customHeight="1" x14ac:dyDescent="0.2">
      <c r="A26" s="683" t="s">
        <v>746</v>
      </c>
      <c r="B26" s="457"/>
      <c r="C26" s="1122"/>
      <c r="D26" s="1123"/>
      <c r="E26" s="1123"/>
    </row>
    <row r="27" spans="1:5" ht="18" customHeight="1" x14ac:dyDescent="0.2">
      <c r="A27" s="683" t="s">
        <v>747</v>
      </c>
      <c r="B27" s="457"/>
      <c r="C27" s="1122"/>
      <c r="D27" s="1123"/>
      <c r="E27" s="1123"/>
    </row>
    <row r="28" spans="1:5" ht="18" customHeight="1" x14ac:dyDescent="0.2">
      <c r="A28" s="683" t="s">
        <v>748</v>
      </c>
      <c r="B28" s="457"/>
      <c r="C28" s="1122"/>
      <c r="D28" s="1123"/>
      <c r="E28" s="1123"/>
    </row>
    <row r="29" spans="1:5" ht="18" customHeight="1" x14ac:dyDescent="0.2">
      <c r="A29" s="683" t="s">
        <v>750</v>
      </c>
      <c r="B29" s="457"/>
      <c r="C29" s="1122"/>
      <c r="D29" s="1123"/>
      <c r="E29" s="1123"/>
    </row>
    <row r="30" spans="1:5" ht="18" customHeight="1" x14ac:dyDescent="0.2">
      <c r="A30" s="683" t="s">
        <v>752</v>
      </c>
      <c r="B30" s="457"/>
      <c r="C30" s="1122"/>
      <c r="D30" s="1123"/>
      <c r="E30" s="1123"/>
    </row>
    <row r="31" spans="1:5" ht="18" customHeight="1" x14ac:dyDescent="0.2">
      <c r="A31" s="683" t="s">
        <v>754</v>
      </c>
      <c r="B31" s="457"/>
      <c r="C31" s="1122"/>
      <c r="D31" s="1123"/>
      <c r="E31" s="1123"/>
    </row>
    <row r="32" spans="1:5" ht="18" customHeight="1" x14ac:dyDescent="0.2">
      <c r="A32" s="683" t="s">
        <v>756</v>
      </c>
      <c r="B32" s="457"/>
      <c r="C32" s="1122"/>
      <c r="D32" s="1123"/>
      <c r="E32" s="1123"/>
    </row>
    <row r="33" spans="1:8" ht="18" customHeight="1" x14ac:dyDescent="0.2">
      <c r="A33" s="683" t="s">
        <v>757</v>
      </c>
      <c r="B33" s="457"/>
      <c r="C33" s="1122"/>
      <c r="D33" s="1123"/>
      <c r="E33" s="1123"/>
    </row>
    <row r="34" spans="1:8" ht="18" customHeight="1" x14ac:dyDescent="0.2">
      <c r="A34" s="683" t="s">
        <v>758</v>
      </c>
      <c r="B34" s="457"/>
      <c r="C34" s="1122"/>
      <c r="D34" s="1123"/>
      <c r="E34" s="1123"/>
    </row>
    <row r="35" spans="1:8" ht="18" customHeight="1" thickBot="1" x14ac:dyDescent="0.25">
      <c r="A35" s="510" t="s">
        <v>506</v>
      </c>
      <c r="B35" s="671">
        <f>+B12+B21+B25+B15+SUM(B26:B34)</f>
        <v>0</v>
      </c>
      <c r="C35" s="671">
        <f>+C12+C21+C25+C15+SUM(C26:C34)</f>
        <v>0</v>
      </c>
      <c r="D35" s="671">
        <f>+D12+D21+D25+D15+SUM(D26:D34)</f>
        <v>0</v>
      </c>
      <c r="E35" s="1126">
        <f>+E12+E21+E25+E15+SUM(E26:E34)</f>
        <v>0</v>
      </c>
      <c r="G35" s="292"/>
      <c r="H35" s="449"/>
    </row>
    <row r="36" spans="1:8" ht="15.75" thickTop="1" x14ac:dyDescent="0.2"/>
    <row r="37" spans="1:8" x14ac:dyDescent="0.2">
      <c r="A37" s="106"/>
    </row>
  </sheetData>
  <sheetProtection algorithmName="SHA-512" hashValue="G3YxHOVlHrOeffyvLMQJaIiuWuq+gVFWDFbqYGpBH/Bi87uxTrrXIW7znihNdfsTWE3BdaHSIQ/mKa9Iz24fZg==" saltValue="I912Fl8IvWEW6BBBsNvQhw==" spinCount="100000" sheet="1" objects="1" scenarios="1"/>
  <printOptions horizontalCentered="1"/>
  <pageMargins left="0.5" right="0.5" top="1" bottom="0.75" header="0.5" footer="0.5"/>
  <pageSetup scale="91"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F5AF-E24A-439C-B869-C3F3E6E562A3}">
  <sheetPr>
    <pageSetUpPr fitToPage="1"/>
  </sheetPr>
  <dimension ref="A1:H95"/>
  <sheetViews>
    <sheetView zoomScaleNormal="100" workbookViewId="0"/>
  </sheetViews>
  <sheetFormatPr defaultColWidth="11" defaultRowHeight="15" x14ac:dyDescent="0.2"/>
  <cols>
    <col min="1" max="1" width="21" style="24" customWidth="1"/>
    <col min="2" max="2" width="6.625" style="24" bestFit="1" customWidth="1"/>
    <col min="3" max="8" width="11.875" style="24" customWidth="1"/>
    <col min="9" max="16384" width="11" style="24"/>
  </cols>
  <sheetData>
    <row r="1" spans="1:8" ht="15" customHeight="1" x14ac:dyDescent="0.25">
      <c r="A1" s="51" t="s">
        <v>1467</v>
      </c>
      <c r="B1" s="51"/>
      <c r="C1" s="53"/>
      <c r="D1" s="53"/>
      <c r="E1" s="53"/>
      <c r="F1" s="53"/>
      <c r="G1" s="53"/>
    </row>
    <row r="2" spans="1:8" ht="15" customHeight="1" x14ac:dyDescent="0.25">
      <c r="A2" s="51" t="s">
        <v>1468</v>
      </c>
      <c r="B2" s="51"/>
      <c r="C2" s="53"/>
      <c r="D2" s="53"/>
      <c r="E2" s="53"/>
      <c r="F2" s="53"/>
    </row>
    <row r="3" spans="1:8" ht="13.35" customHeight="1" x14ac:dyDescent="0.2">
      <c r="A3" s="5" t="s">
        <v>2</v>
      </c>
      <c r="B3" s="54"/>
      <c r="E3" s="983" t="s">
        <v>3</v>
      </c>
      <c r="F3" s="984"/>
      <c r="G3" s="984"/>
      <c r="H3" s="985"/>
    </row>
    <row r="4" spans="1:8" ht="13.35" customHeight="1" x14ac:dyDescent="0.2">
      <c r="A4" s="5" t="s">
        <v>1893</v>
      </c>
      <c r="B4" s="160"/>
      <c r="E4" s="394">
        <f>+'Sch A'!$A$6</f>
        <v>0</v>
      </c>
      <c r="F4" s="450"/>
      <c r="G4" s="450"/>
      <c r="H4" s="451"/>
    </row>
    <row r="5" spans="1:8" ht="13.35" customHeight="1" x14ac:dyDescent="0.2">
      <c r="E5" s="138" t="s">
        <v>4</v>
      </c>
      <c r="F5" s="54"/>
      <c r="G5" s="54"/>
      <c r="H5" s="139"/>
    </row>
    <row r="6" spans="1:8" ht="13.35" customHeight="1" x14ac:dyDescent="0.2">
      <c r="E6" s="446" t="s">
        <v>5</v>
      </c>
      <c r="F6" s="401">
        <f>+'Sch A'!$F$12</f>
        <v>0</v>
      </c>
      <c r="G6" s="446" t="s">
        <v>6</v>
      </c>
      <c r="H6" s="401">
        <f>+'Sch A'!$H$12</f>
        <v>0</v>
      </c>
    </row>
    <row r="7" spans="1:8" s="346" customFormat="1" ht="13.35" customHeight="1" x14ac:dyDescent="0.2">
      <c r="A7" s="682"/>
      <c r="B7" s="682"/>
      <c r="C7" s="682"/>
      <c r="D7" s="682"/>
      <c r="E7" s="682"/>
      <c r="F7" s="682"/>
      <c r="G7" s="682"/>
      <c r="H7" s="682"/>
    </row>
    <row r="8" spans="1:8" s="1127" customFormat="1" ht="30" customHeight="1" x14ac:dyDescent="0.2">
      <c r="A8" s="1811" t="s">
        <v>1469</v>
      </c>
      <c r="B8" s="1811"/>
      <c r="C8" s="1811"/>
      <c r="D8" s="1811"/>
      <c r="E8" s="1811"/>
      <c r="F8" s="1811"/>
      <c r="G8" s="1811"/>
      <c r="H8" s="1811"/>
    </row>
    <row r="9" spans="1:8" s="1127" customFormat="1" x14ac:dyDescent="0.2">
      <c r="A9" s="1099"/>
      <c r="B9" s="1099"/>
      <c r="C9" s="1128"/>
      <c r="D9" s="1099"/>
      <c r="E9" s="1099"/>
      <c r="F9" s="1099"/>
      <c r="G9" s="1099"/>
      <c r="H9" s="1099"/>
    </row>
    <row r="10" spans="1:8" s="1127" customFormat="1" ht="15" customHeight="1" x14ac:dyDescent="0.2">
      <c r="A10" s="674" t="s">
        <v>1470</v>
      </c>
      <c r="B10" s="1129" t="s">
        <v>1471</v>
      </c>
      <c r="C10" s="1812"/>
      <c r="D10" s="1813"/>
      <c r="E10" s="320" t="s">
        <v>1472</v>
      </c>
      <c r="F10" s="1814"/>
      <c r="G10" s="1815"/>
      <c r="H10" s="1816"/>
    </row>
    <row r="11" spans="1:8" s="1127" customFormat="1" ht="15" customHeight="1" x14ac:dyDescent="0.2">
      <c r="A11" s="1679"/>
      <c r="B11" s="1817"/>
      <c r="C11" s="1817"/>
      <c r="D11" s="1817"/>
      <c r="E11" s="1817"/>
      <c r="F11" s="1817"/>
      <c r="G11" s="1817"/>
      <c r="H11" s="1818"/>
    </row>
    <row r="12" spans="1:8" s="1127" customFormat="1" ht="30" customHeight="1" x14ac:dyDescent="0.2">
      <c r="A12" s="1819"/>
      <c r="B12" s="1820"/>
      <c r="C12" s="1130" t="s">
        <v>1185</v>
      </c>
      <c r="D12" s="1131" t="s">
        <v>1473</v>
      </c>
      <c r="E12" s="1131" t="s">
        <v>1473</v>
      </c>
      <c r="F12" s="1131" t="s">
        <v>1473</v>
      </c>
      <c r="G12" s="1131" t="s">
        <v>1473</v>
      </c>
      <c r="H12" s="1131" t="s">
        <v>1473</v>
      </c>
    </row>
    <row r="13" spans="1:8" s="1127" customFormat="1" x14ac:dyDescent="0.2">
      <c r="A13" s="1821"/>
      <c r="B13" s="1822"/>
      <c r="C13" s="1132"/>
      <c r="D13" s="1131"/>
      <c r="E13" s="1131"/>
      <c r="F13" s="1131"/>
      <c r="G13" s="1131"/>
      <c r="H13" s="1131"/>
    </row>
    <row r="14" spans="1:8" s="1135" customFormat="1" ht="30" customHeight="1" x14ac:dyDescent="0.2">
      <c r="A14" s="1808" t="s">
        <v>1976</v>
      </c>
      <c r="B14" s="1809"/>
      <c r="C14" s="1133">
        <f>SUM(D14:H14)</f>
        <v>0</v>
      </c>
      <c r="D14" s="1134"/>
      <c r="E14" s="1134"/>
      <c r="F14" s="1134"/>
      <c r="G14" s="1134"/>
      <c r="H14" s="1134"/>
    </row>
    <row r="15" spans="1:8" s="1135" customFormat="1" ht="30" customHeight="1" x14ac:dyDescent="0.2">
      <c r="A15" s="1808" t="s">
        <v>1474</v>
      </c>
      <c r="B15" s="1809"/>
      <c r="C15" s="1133">
        <f>SUM(D15:H15)</f>
        <v>0</v>
      </c>
      <c r="D15" s="1134"/>
      <c r="E15" s="1134"/>
      <c r="F15" s="1134"/>
      <c r="G15" s="1134"/>
      <c r="H15" s="1134"/>
    </row>
    <row r="16" spans="1:8" s="1136" customFormat="1" ht="15" customHeight="1" x14ac:dyDescent="0.2">
      <c r="A16" s="1810" t="s">
        <v>1475</v>
      </c>
      <c r="B16" s="1810"/>
      <c r="C16" s="1810"/>
      <c r="D16" s="1810"/>
      <c r="E16" s="1810"/>
      <c r="F16" s="1810"/>
      <c r="G16" s="1810"/>
      <c r="H16" s="1810"/>
    </row>
    <row r="17" spans="1:3" s="1137" customFormat="1" x14ac:dyDescent="0.3">
      <c r="C17" s="1138"/>
    </row>
    <row r="18" spans="1:3" s="1137" customFormat="1" x14ac:dyDescent="0.3">
      <c r="C18" s="1138"/>
    </row>
    <row r="19" spans="1:3" s="1127" customFormat="1" x14ac:dyDescent="0.2">
      <c r="A19" s="1137"/>
      <c r="B19" s="1137"/>
      <c r="C19" s="1138"/>
    </row>
    <row r="20" spans="1:3" s="1127" customFormat="1" x14ac:dyDescent="0.2">
      <c r="A20" s="1137"/>
      <c r="B20" s="1137"/>
      <c r="C20" s="1138"/>
    </row>
    <row r="21" spans="1:3" s="1127" customFormat="1" x14ac:dyDescent="0.2">
      <c r="A21" s="1137"/>
      <c r="B21" s="1137"/>
      <c r="C21" s="1138"/>
    </row>
    <row r="22" spans="1:3" s="1127" customFormat="1" x14ac:dyDescent="0.2">
      <c r="A22" s="1137"/>
      <c r="B22" s="1137"/>
      <c r="C22" s="1138"/>
    </row>
    <row r="23" spans="1:3" s="1127" customFormat="1" x14ac:dyDescent="0.2">
      <c r="A23" s="1137"/>
      <c r="B23" s="1137"/>
      <c r="C23" s="1138"/>
    </row>
    <row r="24" spans="1:3" s="1127" customFormat="1" x14ac:dyDescent="0.2">
      <c r="A24" s="1137"/>
      <c r="B24" s="1137"/>
      <c r="C24" s="1138"/>
    </row>
    <row r="25" spans="1:3" s="1127" customFormat="1" x14ac:dyDescent="0.2">
      <c r="A25" s="1137"/>
      <c r="B25" s="1137"/>
      <c r="C25" s="1138"/>
    </row>
    <row r="26" spans="1:3" s="1127" customFormat="1" x14ac:dyDescent="0.2">
      <c r="A26" s="1137"/>
      <c r="B26" s="1137"/>
      <c r="C26" s="1138"/>
    </row>
    <row r="27" spans="1:3" s="1127" customFormat="1" x14ac:dyDescent="0.2">
      <c r="A27" s="1137"/>
      <c r="B27" s="1137"/>
      <c r="C27" s="1138"/>
    </row>
    <row r="28" spans="1:3" s="1127" customFormat="1" x14ac:dyDescent="0.2">
      <c r="A28" s="1137"/>
      <c r="B28" s="1137"/>
      <c r="C28" s="1138"/>
    </row>
    <row r="29" spans="1:3" s="1127" customFormat="1" x14ac:dyDescent="0.2">
      <c r="A29" s="1137"/>
      <c r="B29" s="1137"/>
      <c r="C29" s="1138"/>
    </row>
    <row r="30" spans="1:3" s="1127" customFormat="1" x14ac:dyDescent="0.2">
      <c r="A30" s="1137"/>
      <c r="B30" s="1137"/>
      <c r="C30" s="1138"/>
    </row>
    <row r="31" spans="1:3" s="1127" customFormat="1" x14ac:dyDescent="0.2">
      <c r="A31" s="1137"/>
      <c r="B31" s="1137"/>
      <c r="C31" s="1138"/>
    </row>
    <row r="32" spans="1:3" s="1127" customFormat="1" x14ac:dyDescent="0.2">
      <c r="A32" s="1137"/>
      <c r="B32" s="1137"/>
      <c r="C32" s="1138"/>
    </row>
    <row r="33" spans="1:3" s="1127" customFormat="1" x14ac:dyDescent="0.2">
      <c r="A33" s="1137"/>
      <c r="B33" s="1137"/>
      <c r="C33" s="1138"/>
    </row>
    <row r="34" spans="1:3" s="1127" customFormat="1" x14ac:dyDescent="0.2">
      <c r="A34" s="1137"/>
      <c r="B34" s="1137"/>
      <c r="C34" s="1138"/>
    </row>
    <row r="35" spans="1:3" s="1127" customFormat="1" x14ac:dyDescent="0.2">
      <c r="A35" s="1137"/>
      <c r="B35" s="1137"/>
      <c r="C35" s="1138"/>
    </row>
    <row r="36" spans="1:3" s="1127" customFormat="1" x14ac:dyDescent="0.2">
      <c r="A36" s="1137"/>
      <c r="B36" s="1137"/>
      <c r="C36" s="1138"/>
    </row>
    <row r="37" spans="1:3" s="1127" customFormat="1" x14ac:dyDescent="0.2">
      <c r="A37" s="1137"/>
      <c r="B37" s="1137"/>
      <c r="C37" s="1138"/>
    </row>
    <row r="38" spans="1:3" s="1127" customFormat="1" x14ac:dyDescent="0.2">
      <c r="A38" s="1137"/>
      <c r="B38" s="1137"/>
      <c r="C38" s="1138"/>
    </row>
    <row r="39" spans="1:3" s="1127" customFormat="1" x14ac:dyDescent="0.2">
      <c r="A39" s="1137"/>
      <c r="B39" s="1137"/>
      <c r="C39" s="1138"/>
    </row>
    <row r="40" spans="1:3" s="1127" customFormat="1" x14ac:dyDescent="0.2">
      <c r="A40" s="1137"/>
      <c r="B40" s="1137"/>
      <c r="C40" s="1138"/>
    </row>
    <row r="41" spans="1:3" s="1127" customFormat="1" x14ac:dyDescent="0.2">
      <c r="A41" s="1137"/>
      <c r="B41" s="1137"/>
      <c r="C41" s="1138"/>
    </row>
    <row r="42" spans="1:3" s="1127" customFormat="1" x14ac:dyDescent="0.2">
      <c r="A42" s="1137"/>
      <c r="B42" s="1137"/>
      <c r="C42" s="1138"/>
    </row>
    <row r="43" spans="1:3" s="1127" customFormat="1" x14ac:dyDescent="0.2">
      <c r="A43" s="1137"/>
      <c r="B43" s="1137"/>
      <c r="C43" s="1138"/>
    </row>
    <row r="44" spans="1:3" s="1127" customFormat="1" x14ac:dyDescent="0.2">
      <c r="A44" s="1137"/>
      <c r="B44" s="1137"/>
      <c r="C44" s="1138"/>
    </row>
    <row r="45" spans="1:3" s="1127" customFormat="1" x14ac:dyDescent="0.2">
      <c r="A45" s="1137"/>
      <c r="B45" s="1137"/>
      <c r="C45" s="1138"/>
    </row>
    <row r="46" spans="1:3" s="1127" customFormat="1" x14ac:dyDescent="0.2">
      <c r="A46" s="1137"/>
      <c r="B46" s="1137"/>
      <c r="C46" s="1138"/>
    </row>
    <row r="47" spans="1:3" s="1127" customFormat="1" x14ac:dyDescent="0.2">
      <c r="A47" s="1137"/>
      <c r="B47" s="1137"/>
      <c r="C47" s="1138"/>
    </row>
    <row r="48" spans="1:3" s="1127" customFormat="1" x14ac:dyDescent="0.2">
      <c r="A48" s="1137"/>
      <c r="B48" s="1137"/>
      <c r="C48" s="1138"/>
    </row>
    <row r="49" spans="1:3" s="1127" customFormat="1" x14ac:dyDescent="0.2">
      <c r="A49" s="1137"/>
      <c r="B49" s="1137"/>
      <c r="C49" s="1138"/>
    </row>
    <row r="50" spans="1:3" s="1127" customFormat="1" x14ac:dyDescent="0.2">
      <c r="A50" s="1137"/>
      <c r="B50" s="1137"/>
      <c r="C50" s="1138"/>
    </row>
    <row r="51" spans="1:3" s="1127" customFormat="1" x14ac:dyDescent="0.2">
      <c r="A51" s="1137"/>
      <c r="B51" s="1137"/>
      <c r="C51" s="1138"/>
    </row>
    <row r="52" spans="1:3" s="1127" customFormat="1" x14ac:dyDescent="0.2">
      <c r="A52" s="1137"/>
      <c r="B52" s="1137"/>
      <c r="C52" s="1138"/>
    </row>
    <row r="53" spans="1:3" s="1127" customFormat="1" x14ac:dyDescent="0.2">
      <c r="A53" s="1137"/>
      <c r="B53" s="1137"/>
      <c r="C53" s="1138"/>
    </row>
    <row r="54" spans="1:3" s="1127" customFormat="1" x14ac:dyDescent="0.2">
      <c r="A54" s="1137"/>
      <c r="B54" s="1137"/>
      <c r="C54" s="1138"/>
    </row>
    <row r="55" spans="1:3" s="1127" customFormat="1" x14ac:dyDescent="0.2">
      <c r="A55" s="1137"/>
      <c r="B55" s="1137"/>
      <c r="C55" s="1138"/>
    </row>
    <row r="56" spans="1:3" s="1127" customFormat="1" x14ac:dyDescent="0.2">
      <c r="A56" s="1137"/>
      <c r="B56" s="1137"/>
      <c r="C56" s="1138"/>
    </row>
    <row r="57" spans="1:3" s="1127" customFormat="1" x14ac:dyDescent="0.2">
      <c r="A57" s="1137"/>
      <c r="B57" s="1137"/>
      <c r="C57" s="1138"/>
    </row>
    <row r="58" spans="1:3" s="1127" customFormat="1" x14ac:dyDescent="0.2">
      <c r="A58" s="1137"/>
      <c r="B58" s="1137"/>
      <c r="C58" s="1138"/>
    </row>
    <row r="59" spans="1:3" s="1127" customFormat="1" x14ac:dyDescent="0.2">
      <c r="A59" s="1137"/>
      <c r="B59" s="1137"/>
      <c r="C59" s="1138"/>
    </row>
    <row r="60" spans="1:3" s="1127" customFormat="1" x14ac:dyDescent="0.2">
      <c r="A60" s="1137"/>
      <c r="B60" s="1137"/>
      <c r="C60" s="1138"/>
    </row>
    <row r="61" spans="1:3" s="1127" customFormat="1" x14ac:dyDescent="0.2">
      <c r="A61" s="1137"/>
      <c r="B61" s="1137"/>
      <c r="C61" s="1138"/>
    </row>
    <row r="62" spans="1:3" s="1127" customFormat="1" x14ac:dyDescent="0.2">
      <c r="A62" s="1137"/>
      <c r="B62" s="1137"/>
      <c r="C62" s="1138"/>
    </row>
    <row r="63" spans="1:3" s="1127" customFormat="1" x14ac:dyDescent="0.2">
      <c r="A63" s="1137"/>
      <c r="B63" s="1137"/>
      <c r="C63" s="1138"/>
    </row>
    <row r="64" spans="1:3" s="1127" customFormat="1" x14ac:dyDescent="0.2">
      <c r="A64" s="1137"/>
      <c r="B64" s="1137"/>
      <c r="C64" s="1138"/>
    </row>
    <row r="65" spans="1:3" s="1127" customFormat="1" x14ac:dyDescent="0.2">
      <c r="A65" s="1137"/>
      <c r="B65" s="1137"/>
      <c r="C65" s="1138"/>
    </row>
    <row r="66" spans="1:3" s="1127" customFormat="1" x14ac:dyDescent="0.2">
      <c r="A66" s="1137"/>
      <c r="B66" s="1137"/>
      <c r="C66" s="1138"/>
    </row>
    <row r="67" spans="1:3" s="1127" customFormat="1" x14ac:dyDescent="0.2">
      <c r="A67" s="1137"/>
      <c r="B67" s="1137"/>
      <c r="C67" s="1138"/>
    </row>
    <row r="68" spans="1:3" s="1127" customFormat="1" x14ac:dyDescent="0.2">
      <c r="A68" s="1137"/>
      <c r="B68" s="1137"/>
      <c r="C68" s="1138"/>
    </row>
    <row r="69" spans="1:3" s="1127" customFormat="1" x14ac:dyDescent="0.2">
      <c r="A69" s="1137"/>
      <c r="B69" s="1137"/>
      <c r="C69" s="1138"/>
    </row>
    <row r="70" spans="1:3" s="1127" customFormat="1" x14ac:dyDescent="0.2">
      <c r="A70" s="1137"/>
      <c r="B70" s="1137"/>
      <c r="C70" s="1138"/>
    </row>
    <row r="71" spans="1:3" s="1127" customFormat="1" x14ac:dyDescent="0.2">
      <c r="A71" s="1137"/>
      <c r="B71" s="1137"/>
      <c r="C71" s="1138"/>
    </row>
    <row r="72" spans="1:3" s="1127" customFormat="1" x14ac:dyDescent="0.2">
      <c r="A72" s="1137"/>
      <c r="B72" s="1137"/>
      <c r="C72" s="1138"/>
    </row>
    <row r="73" spans="1:3" s="1127" customFormat="1" x14ac:dyDescent="0.2">
      <c r="A73" s="1137"/>
      <c r="B73" s="1137"/>
      <c r="C73" s="1138"/>
    </row>
    <row r="74" spans="1:3" s="1127" customFormat="1" x14ac:dyDescent="0.2">
      <c r="A74" s="1137"/>
      <c r="B74" s="1137"/>
      <c r="C74" s="1138"/>
    </row>
    <row r="75" spans="1:3" s="1127" customFormat="1" x14ac:dyDescent="0.2">
      <c r="A75" s="1137"/>
      <c r="B75" s="1137"/>
      <c r="C75" s="1138"/>
    </row>
    <row r="76" spans="1:3" s="1127" customFormat="1" x14ac:dyDescent="0.2">
      <c r="A76" s="1137"/>
      <c r="B76" s="1137"/>
      <c r="C76" s="1138"/>
    </row>
    <row r="77" spans="1:3" s="1127" customFormat="1" x14ac:dyDescent="0.2">
      <c r="A77" s="1137"/>
      <c r="B77" s="1137"/>
      <c r="C77" s="1138"/>
    </row>
    <row r="78" spans="1:3" s="1127" customFormat="1" x14ac:dyDescent="0.2">
      <c r="A78" s="1137"/>
      <c r="B78" s="1137"/>
      <c r="C78" s="1138"/>
    </row>
    <row r="79" spans="1:3" s="1127" customFormat="1" x14ac:dyDescent="0.2">
      <c r="A79" s="1137"/>
      <c r="B79" s="1137"/>
      <c r="C79" s="1138"/>
    </row>
    <row r="80" spans="1:3" s="1127" customFormat="1" x14ac:dyDescent="0.2">
      <c r="A80" s="1137"/>
      <c r="B80" s="1137"/>
      <c r="C80" s="1138"/>
    </row>
    <row r="81" spans="1:3" s="1127" customFormat="1" x14ac:dyDescent="0.2">
      <c r="A81" s="1137"/>
      <c r="B81" s="1137"/>
      <c r="C81" s="1138"/>
    </row>
    <row r="82" spans="1:3" s="1127" customFormat="1" x14ac:dyDescent="0.2">
      <c r="A82" s="1137"/>
      <c r="B82" s="1137"/>
      <c r="C82" s="1138"/>
    </row>
    <row r="83" spans="1:3" s="1127" customFormat="1" x14ac:dyDescent="0.2">
      <c r="A83" s="1137"/>
      <c r="B83" s="1137"/>
      <c r="C83" s="1138"/>
    </row>
    <row r="84" spans="1:3" s="1127" customFormat="1" x14ac:dyDescent="0.2">
      <c r="A84" s="1137"/>
      <c r="B84" s="1137"/>
      <c r="C84" s="1138"/>
    </row>
    <row r="85" spans="1:3" s="1127" customFormat="1" x14ac:dyDescent="0.2">
      <c r="A85" s="1137"/>
      <c r="B85" s="1137"/>
      <c r="C85" s="1138"/>
    </row>
    <row r="86" spans="1:3" s="1127" customFormat="1" x14ac:dyDescent="0.2">
      <c r="A86" s="1137"/>
      <c r="B86" s="1137"/>
      <c r="C86" s="1138"/>
    </row>
    <row r="87" spans="1:3" s="1127" customFormat="1" x14ac:dyDescent="0.2">
      <c r="A87" s="1137"/>
      <c r="B87" s="1137"/>
      <c r="C87" s="1138"/>
    </row>
    <row r="88" spans="1:3" s="1127" customFormat="1" x14ac:dyDescent="0.2">
      <c r="A88" s="1137"/>
      <c r="B88" s="1137"/>
      <c r="C88" s="1138"/>
    </row>
    <row r="89" spans="1:3" s="1127" customFormat="1" x14ac:dyDescent="0.2">
      <c r="A89" s="1137"/>
      <c r="B89" s="1137"/>
      <c r="C89" s="1138"/>
    </row>
    <row r="90" spans="1:3" s="1127" customFormat="1" x14ac:dyDescent="0.2">
      <c r="A90" s="1137"/>
      <c r="B90" s="1137"/>
      <c r="C90" s="1138"/>
    </row>
    <row r="91" spans="1:3" s="1127" customFormat="1" x14ac:dyDescent="0.2">
      <c r="A91" s="1137"/>
      <c r="B91" s="1137"/>
      <c r="C91" s="1138"/>
    </row>
    <row r="92" spans="1:3" s="1127" customFormat="1" x14ac:dyDescent="0.2">
      <c r="A92" s="1137"/>
      <c r="B92" s="1137"/>
      <c r="C92" s="1138"/>
    </row>
    <row r="93" spans="1:3" s="1127" customFormat="1" x14ac:dyDescent="0.2">
      <c r="A93" s="1137"/>
      <c r="B93" s="1137"/>
      <c r="C93" s="1138"/>
    </row>
    <row r="94" spans="1:3" s="1127" customFormat="1" x14ac:dyDescent="0.2">
      <c r="A94" s="1137"/>
      <c r="B94" s="1137"/>
      <c r="C94" s="1138"/>
    </row>
    <row r="95" spans="1:3" s="1127" customFormat="1" x14ac:dyDescent="0.2">
      <c r="A95" s="1137"/>
      <c r="B95" s="1137"/>
      <c r="C95" s="1138"/>
    </row>
  </sheetData>
  <sheetProtection algorithmName="SHA-512" hashValue="FDFBRPk1i6NtSZb4wpADXrK5ZOJHMJD9S0K5axxklz2YnV58spwPI7hb6HLMT1gbbmJZNFmGv+rE37yI/Al9dg==" saltValue="s92kZtDqgDvukKaDdsqPzQ==" spinCount="100000" sheet="1" objects="1" scenarios="1"/>
  <mergeCells count="8">
    <mergeCell ref="A15:B15"/>
    <mergeCell ref="A16:H16"/>
    <mergeCell ref="A8:H8"/>
    <mergeCell ref="C10:D10"/>
    <mergeCell ref="F10:H10"/>
    <mergeCell ref="A11:H11"/>
    <mergeCell ref="A12:B13"/>
    <mergeCell ref="A14:B14"/>
  </mergeCells>
  <printOptions horizontalCentered="1"/>
  <pageMargins left="0.5" right="0.5" top="1" bottom="0.75" header="0.5" footer="0.25"/>
  <pageSetup scale="91"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01CC8-9C80-422A-B080-B7C67C724A9C}">
  <sheetPr>
    <pageSetUpPr fitToPage="1"/>
  </sheetPr>
  <dimension ref="A1:F79"/>
  <sheetViews>
    <sheetView zoomScaleNormal="100" workbookViewId="0"/>
  </sheetViews>
  <sheetFormatPr defaultColWidth="11" defaultRowHeight="15" x14ac:dyDescent="0.2"/>
  <cols>
    <col min="1" max="1" width="27.625" style="24" customWidth="1"/>
    <col min="2" max="6" width="12.5" style="24" customWidth="1"/>
    <col min="7" max="16384" width="11" style="24"/>
  </cols>
  <sheetData>
    <row r="1" spans="1:6" ht="15" customHeight="1" x14ac:dyDescent="0.25">
      <c r="A1" s="51" t="s">
        <v>1476</v>
      </c>
      <c r="B1" s="53"/>
      <c r="C1" s="53"/>
    </row>
    <row r="2" spans="1:6" ht="15" customHeight="1" x14ac:dyDescent="0.25">
      <c r="A2" s="51" t="s">
        <v>1477</v>
      </c>
    </row>
    <row r="3" spans="1:6" ht="13.35" customHeight="1" x14ac:dyDescent="0.2">
      <c r="A3" s="5" t="s">
        <v>2</v>
      </c>
      <c r="C3" s="983" t="s">
        <v>3</v>
      </c>
      <c r="D3" s="984"/>
      <c r="E3" s="984"/>
      <c r="F3" s="985"/>
    </row>
    <row r="4" spans="1:6" ht="13.35" customHeight="1" x14ac:dyDescent="0.2">
      <c r="A4" s="5" t="s">
        <v>1893</v>
      </c>
      <c r="C4" s="394">
        <f>+'Sch A'!$A$6</f>
        <v>0</v>
      </c>
      <c r="D4" s="450"/>
      <c r="E4" s="450"/>
      <c r="F4" s="451"/>
    </row>
    <row r="5" spans="1:6" ht="13.35" customHeight="1" x14ac:dyDescent="0.2">
      <c r="C5" s="138" t="s">
        <v>4</v>
      </c>
      <c r="D5" s="54"/>
      <c r="E5" s="54"/>
      <c r="F5" s="139"/>
    </row>
    <row r="6" spans="1:6" ht="13.35" customHeight="1" x14ac:dyDescent="0.2">
      <c r="C6" s="446" t="s">
        <v>5</v>
      </c>
      <c r="D6" s="401">
        <f>+'Sch A'!$F$12</f>
        <v>0</v>
      </c>
      <c r="E6" s="446" t="s">
        <v>6</v>
      </c>
      <c r="F6" s="401">
        <f>+'Sch A'!$H$12</f>
        <v>0</v>
      </c>
    </row>
    <row r="7" spans="1:6" ht="13.35" customHeight="1" x14ac:dyDescent="0.2">
      <c r="C7" s="54"/>
      <c r="D7" s="478"/>
      <c r="E7" s="54"/>
      <c r="F7" s="478"/>
    </row>
    <row r="8" spans="1:6" s="1127" customFormat="1" ht="15" customHeight="1" x14ac:dyDescent="0.2">
      <c r="A8" s="677" t="s">
        <v>1478</v>
      </c>
      <c r="B8" s="320" t="s">
        <v>1471</v>
      </c>
      <c r="C8" s="1139"/>
      <c r="D8" s="320" t="s">
        <v>1472</v>
      </c>
      <c r="E8" s="1083"/>
      <c r="F8" s="1552"/>
    </row>
    <row r="9" spans="1:6" s="1127" customFormat="1" ht="26.1" customHeight="1" x14ac:dyDescent="0.2">
      <c r="A9" s="1823" t="s">
        <v>1475</v>
      </c>
      <c r="B9" s="1678"/>
      <c r="C9" s="1678"/>
      <c r="D9" s="1678"/>
      <c r="E9" s="1678"/>
      <c r="F9" s="1678"/>
    </row>
    <row r="10" spans="1:6" s="1127" customFormat="1" ht="15" customHeight="1" x14ac:dyDescent="0.2">
      <c r="A10" s="534"/>
      <c r="B10" s="534"/>
      <c r="C10" s="534"/>
      <c r="D10" s="534"/>
      <c r="E10" s="534"/>
      <c r="F10" s="534"/>
    </row>
    <row r="11" spans="1:6" s="1127" customFormat="1" ht="15" customHeight="1" x14ac:dyDescent="0.2">
      <c r="A11" s="1140" t="s">
        <v>1479</v>
      </c>
      <c r="B11" s="347"/>
      <c r="C11" s="347"/>
      <c r="D11" s="347"/>
      <c r="E11" s="347"/>
      <c r="F11" s="1141"/>
    </row>
    <row r="12" spans="1:6" ht="30" customHeight="1" x14ac:dyDescent="0.2">
      <c r="A12" s="1824" t="s">
        <v>1480</v>
      </c>
      <c r="B12" s="1825"/>
      <c r="C12" s="1825"/>
      <c r="D12" s="1825"/>
      <c r="E12" s="1825"/>
      <c r="F12" s="1826"/>
    </row>
    <row r="13" spans="1:6" ht="15" customHeight="1" x14ac:dyDescent="0.2">
      <c r="A13" s="1142" t="s">
        <v>1481</v>
      </c>
      <c r="B13" s="1143"/>
      <c r="C13" s="1143"/>
      <c r="D13" s="1143"/>
      <c r="E13" s="1144"/>
      <c r="F13" s="619"/>
    </row>
    <row r="14" spans="1:6" ht="15" customHeight="1" x14ac:dyDescent="0.2">
      <c r="A14" s="1145" t="s">
        <v>1482</v>
      </c>
      <c r="B14" s="1146"/>
      <c r="C14" s="1146"/>
      <c r="D14" s="1146"/>
      <c r="E14" s="1147"/>
      <c r="F14" s="619"/>
    </row>
    <row r="15" spans="1:6" s="1127" customFormat="1" ht="15" customHeight="1" x14ac:dyDescent="0.2">
      <c r="A15" s="1140"/>
      <c r="B15" s="347"/>
      <c r="C15" s="347"/>
      <c r="D15" s="347"/>
      <c r="E15" s="347"/>
      <c r="F15" s="1141"/>
    </row>
    <row r="16" spans="1:6" ht="15" customHeight="1" x14ac:dyDescent="0.2">
      <c r="A16" s="1140" t="s">
        <v>1483</v>
      </c>
      <c r="B16" s="347"/>
      <c r="C16" s="347"/>
      <c r="D16" s="347"/>
      <c r="E16" s="347"/>
      <c r="F16" s="1141"/>
    </row>
    <row r="17" spans="1:6" ht="30" customHeight="1" x14ac:dyDescent="0.2">
      <c r="A17" s="1824" t="s">
        <v>1484</v>
      </c>
      <c r="B17" s="1827"/>
      <c r="C17" s="1827"/>
      <c r="D17" s="1827"/>
      <c r="E17" s="1827"/>
      <c r="F17" s="1828"/>
    </row>
    <row r="18" spans="1:6" ht="15" customHeight="1" x14ac:dyDescent="0.2">
      <c r="A18" s="1140" t="s">
        <v>1485</v>
      </c>
      <c r="B18" s="348"/>
      <c r="C18" s="348"/>
      <c r="D18" s="348"/>
      <c r="E18" s="1141"/>
      <c r="F18" s="546" t="s">
        <v>1486</v>
      </c>
    </row>
    <row r="19" spans="1:6" ht="15" customHeight="1" x14ac:dyDescent="0.2">
      <c r="A19" s="1148" t="s">
        <v>738</v>
      </c>
      <c r="B19" s="347"/>
      <c r="C19" s="347"/>
      <c r="D19" s="347"/>
      <c r="E19" s="1141"/>
      <c r="F19" s="1149"/>
    </row>
    <row r="20" spans="1:6" ht="15" customHeight="1" x14ac:dyDescent="0.2">
      <c r="A20" s="1150" t="s">
        <v>739</v>
      </c>
      <c r="B20" s="347"/>
      <c r="C20" s="347"/>
      <c r="D20" s="347"/>
      <c r="E20" s="1141"/>
      <c r="F20" s="1151"/>
    </row>
    <row r="21" spans="1:6" ht="15" customHeight="1" x14ac:dyDescent="0.2">
      <c r="A21" s="1150" t="s">
        <v>740</v>
      </c>
      <c r="B21" s="347"/>
      <c r="C21" s="347"/>
      <c r="D21" s="347"/>
      <c r="E21" s="1141"/>
      <c r="F21" s="1152"/>
    </row>
    <row r="22" spans="1:6" ht="15" customHeight="1" x14ac:dyDescent="0.2">
      <c r="A22" s="1153" t="s">
        <v>43</v>
      </c>
      <c r="B22" s="1021"/>
      <c r="C22" s="1021"/>
      <c r="D22" s="1021"/>
      <c r="E22" s="1063"/>
      <c r="F22" s="1152"/>
    </row>
    <row r="23" spans="1:6" ht="15" customHeight="1" x14ac:dyDescent="0.2">
      <c r="A23" s="1153" t="s">
        <v>741</v>
      </c>
      <c r="B23" s="1021"/>
      <c r="C23" s="1021"/>
      <c r="D23" s="1021"/>
      <c r="E23" s="1063"/>
      <c r="F23" s="1154"/>
    </row>
    <row r="24" spans="1:6" ht="15" customHeight="1" x14ac:dyDescent="0.2">
      <c r="A24" s="1155" t="s">
        <v>742</v>
      </c>
      <c r="B24" s="1021"/>
      <c r="C24" s="1021"/>
      <c r="D24" s="1021"/>
      <c r="E24" s="1063"/>
      <c r="F24" s="1156"/>
    </row>
    <row r="25" spans="1:6" ht="15" customHeight="1" x14ac:dyDescent="0.2">
      <c r="A25" s="1153" t="s">
        <v>740</v>
      </c>
      <c r="B25" s="1021"/>
      <c r="C25" s="1021"/>
      <c r="D25" s="1021"/>
      <c r="E25" s="1063"/>
      <c r="F25" s="1154"/>
    </row>
    <row r="26" spans="1:6" ht="15" customHeight="1" x14ac:dyDescent="0.2">
      <c r="A26" s="1153" t="s">
        <v>43</v>
      </c>
      <c r="B26" s="1021"/>
      <c r="C26" s="1021"/>
      <c r="D26" s="1021"/>
      <c r="E26" s="1063"/>
      <c r="F26" s="1154"/>
    </row>
    <row r="27" spans="1:6" ht="15" customHeight="1" x14ac:dyDescent="0.2">
      <c r="A27" s="1153" t="s">
        <v>743</v>
      </c>
      <c r="B27" s="1021"/>
      <c r="C27" s="1021"/>
      <c r="D27" s="1021"/>
      <c r="E27" s="1063"/>
      <c r="F27" s="1154"/>
    </row>
    <row r="28" spans="1:6" ht="15" customHeight="1" x14ac:dyDescent="0.2">
      <c r="A28" s="1153" t="s">
        <v>741</v>
      </c>
      <c r="B28" s="1021"/>
      <c r="C28" s="1021"/>
      <c r="D28" s="1021"/>
      <c r="E28" s="1063"/>
      <c r="F28" s="1154"/>
    </row>
    <row r="29" spans="1:6" ht="15" customHeight="1" x14ac:dyDescent="0.2">
      <c r="A29" s="1155" t="s">
        <v>683</v>
      </c>
      <c r="B29" s="1021"/>
      <c r="C29" s="1021"/>
      <c r="D29" s="1021"/>
      <c r="E29" s="1063"/>
      <c r="F29" s="1156"/>
    </row>
    <row r="30" spans="1:6" ht="15" customHeight="1" x14ac:dyDescent="0.2">
      <c r="A30" s="1153" t="s">
        <v>740</v>
      </c>
      <c r="B30" s="1021"/>
      <c r="C30" s="1021"/>
      <c r="D30" s="1021"/>
      <c r="E30" s="1063"/>
      <c r="F30" s="1154"/>
    </row>
    <row r="31" spans="1:6" ht="15" customHeight="1" x14ac:dyDescent="0.2">
      <c r="A31" s="1153" t="s">
        <v>43</v>
      </c>
      <c r="B31" s="1021"/>
      <c r="C31" s="1021"/>
      <c r="D31" s="1021"/>
      <c r="E31" s="1063"/>
      <c r="F31" s="1154"/>
    </row>
    <row r="32" spans="1:6" ht="15" customHeight="1" x14ac:dyDescent="0.2">
      <c r="A32" s="1153" t="s">
        <v>743</v>
      </c>
      <c r="B32" s="1021"/>
      <c r="C32" s="1021"/>
      <c r="D32" s="1021"/>
      <c r="E32" s="1063"/>
      <c r="F32" s="1154"/>
    </row>
    <row r="33" spans="1:6" ht="15" customHeight="1" x14ac:dyDescent="0.2">
      <c r="A33" s="1153" t="s">
        <v>741</v>
      </c>
      <c r="B33" s="1021"/>
      <c r="C33" s="1021"/>
      <c r="D33" s="1021"/>
      <c r="E33" s="1063"/>
      <c r="F33" s="1154"/>
    </row>
    <row r="34" spans="1:6" ht="15" customHeight="1" x14ac:dyDescent="0.2">
      <c r="A34" s="1157" t="s">
        <v>744</v>
      </c>
      <c r="B34" s="1021"/>
      <c r="C34" s="1021"/>
      <c r="D34" s="1021"/>
      <c r="E34" s="1063"/>
      <c r="F34" s="1156"/>
    </row>
    <row r="35" spans="1:6" ht="15" customHeight="1" x14ac:dyDescent="0.2">
      <c r="A35" s="1155" t="s">
        <v>745</v>
      </c>
      <c r="B35" s="1021"/>
      <c r="C35" s="1021"/>
      <c r="D35" s="1021"/>
      <c r="E35" s="1063"/>
      <c r="F35" s="1154"/>
    </row>
    <row r="36" spans="1:6" ht="15" customHeight="1" x14ac:dyDescent="0.2">
      <c r="A36" s="1155" t="s">
        <v>746</v>
      </c>
      <c r="B36" s="1021"/>
      <c r="C36" s="1021"/>
      <c r="D36" s="1021"/>
      <c r="E36" s="1063"/>
      <c r="F36" s="1156"/>
    </row>
    <row r="37" spans="1:6" ht="15" customHeight="1" x14ac:dyDescent="0.2">
      <c r="A37" s="1153" t="s">
        <v>740</v>
      </c>
      <c r="B37" s="1021"/>
      <c r="C37" s="1021"/>
      <c r="D37" s="1021"/>
      <c r="E37" s="1063"/>
      <c r="F37" s="1154"/>
    </row>
    <row r="38" spans="1:6" ht="15" customHeight="1" x14ac:dyDescent="0.2">
      <c r="A38" s="1153" t="s">
        <v>43</v>
      </c>
      <c r="B38" s="1021"/>
      <c r="C38" s="1021"/>
      <c r="D38" s="1021"/>
      <c r="E38" s="1063"/>
      <c r="F38" s="1154"/>
    </row>
    <row r="39" spans="1:6" ht="15" customHeight="1" x14ac:dyDescent="0.2">
      <c r="A39" s="1153" t="s">
        <v>741</v>
      </c>
      <c r="B39" s="1021"/>
      <c r="C39" s="1021"/>
      <c r="D39" s="1021"/>
      <c r="E39" s="1063"/>
      <c r="F39" s="1154"/>
    </row>
    <row r="40" spans="1:6" ht="15" customHeight="1" x14ac:dyDescent="0.2">
      <c r="A40" s="1155" t="s">
        <v>747</v>
      </c>
      <c r="B40" s="1021"/>
      <c r="C40" s="1021"/>
      <c r="D40" s="1021"/>
      <c r="E40" s="1063"/>
      <c r="F40" s="1156"/>
    </row>
    <row r="41" spans="1:6" ht="15" customHeight="1" x14ac:dyDescent="0.2">
      <c r="A41" s="1153" t="s">
        <v>740</v>
      </c>
      <c r="B41" s="1021"/>
      <c r="C41" s="1021"/>
      <c r="D41" s="1021"/>
      <c r="E41" s="1063"/>
      <c r="F41" s="1154"/>
    </row>
    <row r="42" spans="1:6" ht="15" customHeight="1" x14ac:dyDescent="0.2">
      <c r="A42" s="1153" t="s">
        <v>43</v>
      </c>
      <c r="B42" s="1021"/>
      <c r="C42" s="1021"/>
      <c r="D42" s="1021"/>
      <c r="E42" s="1063"/>
      <c r="F42" s="1154"/>
    </row>
    <row r="43" spans="1:6" ht="15" customHeight="1" x14ac:dyDescent="0.2">
      <c r="A43" s="1153" t="s">
        <v>741</v>
      </c>
      <c r="B43" s="1021"/>
      <c r="C43" s="1021"/>
      <c r="D43" s="1021"/>
      <c r="E43" s="1063"/>
      <c r="F43" s="1154"/>
    </row>
    <row r="44" spans="1:6" ht="15" customHeight="1" x14ac:dyDescent="0.2">
      <c r="A44" s="1155" t="s">
        <v>748</v>
      </c>
      <c r="B44" s="1021"/>
      <c r="C44" s="1021"/>
      <c r="D44" s="1021"/>
      <c r="E44" s="1063"/>
      <c r="F44" s="1156"/>
    </row>
    <row r="45" spans="1:6" ht="15" customHeight="1" x14ac:dyDescent="0.2">
      <c r="A45" s="1153" t="s">
        <v>740</v>
      </c>
      <c r="B45" s="1021"/>
      <c r="C45" s="1021"/>
      <c r="D45" s="1021"/>
      <c r="E45" s="1063"/>
      <c r="F45" s="1154"/>
    </row>
    <row r="46" spans="1:6" ht="15" customHeight="1" x14ac:dyDescent="0.2">
      <c r="A46" s="1153" t="s">
        <v>43</v>
      </c>
      <c r="B46" s="1021"/>
      <c r="C46" s="1021"/>
      <c r="D46" s="1021"/>
      <c r="E46" s="1063"/>
      <c r="F46" s="1154"/>
    </row>
    <row r="47" spans="1:6" ht="15" customHeight="1" x14ac:dyDescent="0.2">
      <c r="A47" s="1153" t="s">
        <v>741</v>
      </c>
      <c r="B47" s="1021"/>
      <c r="C47" s="1021"/>
      <c r="D47" s="1021"/>
      <c r="E47" s="1063"/>
      <c r="F47" s="1154"/>
    </row>
    <row r="48" spans="1:6" ht="15" customHeight="1" x14ac:dyDescent="0.2">
      <c r="A48" s="1157" t="s">
        <v>749</v>
      </c>
      <c r="B48" s="1021"/>
      <c r="C48" s="1021"/>
      <c r="D48" s="1021"/>
      <c r="E48" s="1063"/>
      <c r="F48" s="1158"/>
    </row>
    <row r="49" spans="1:6" ht="15" customHeight="1" x14ac:dyDescent="0.2">
      <c r="A49" s="1155" t="s">
        <v>750</v>
      </c>
      <c r="B49" s="1021"/>
      <c r="C49" s="1021"/>
      <c r="D49" s="1021"/>
      <c r="E49" s="1063"/>
      <c r="F49" s="1159"/>
    </row>
    <row r="50" spans="1:6" ht="15" customHeight="1" x14ac:dyDescent="0.2">
      <c r="A50" s="1153" t="s">
        <v>740</v>
      </c>
      <c r="B50" s="1021"/>
      <c r="C50" s="1021"/>
      <c r="D50" s="1021"/>
      <c r="E50" s="1063"/>
      <c r="F50" s="1154"/>
    </row>
    <row r="51" spans="1:6" ht="15" customHeight="1" x14ac:dyDescent="0.2">
      <c r="A51" s="1153" t="s">
        <v>43</v>
      </c>
      <c r="B51" s="1021"/>
      <c r="C51" s="1021"/>
      <c r="D51" s="1021"/>
      <c r="E51" s="1063"/>
      <c r="F51" s="1154"/>
    </row>
    <row r="52" spans="1:6" ht="15" customHeight="1" x14ac:dyDescent="0.2">
      <c r="A52" s="1153" t="s">
        <v>751</v>
      </c>
      <c r="B52" s="1021"/>
      <c r="C52" s="1021"/>
      <c r="D52" s="1021"/>
      <c r="E52" s="1063"/>
      <c r="F52" s="1154"/>
    </row>
    <row r="53" spans="1:6" ht="15" customHeight="1" x14ac:dyDescent="0.2">
      <c r="A53" s="1153" t="s">
        <v>741</v>
      </c>
      <c r="B53" s="1021"/>
      <c r="C53" s="1021"/>
      <c r="D53" s="1021"/>
      <c r="E53" s="1063"/>
      <c r="F53" s="1154"/>
    </row>
    <row r="54" spans="1:6" ht="15" customHeight="1" x14ac:dyDescent="0.2">
      <c r="A54" s="1155" t="s">
        <v>752</v>
      </c>
      <c r="B54" s="1021"/>
      <c r="C54" s="1021"/>
      <c r="D54" s="1021"/>
      <c r="E54" s="1063"/>
      <c r="F54" s="1156"/>
    </row>
    <row r="55" spans="1:6" ht="15" customHeight="1" x14ac:dyDescent="0.2">
      <c r="A55" s="1153" t="s">
        <v>740</v>
      </c>
      <c r="B55" s="1021"/>
      <c r="C55" s="1021"/>
      <c r="D55" s="1021"/>
      <c r="E55" s="1063"/>
      <c r="F55" s="1154"/>
    </row>
    <row r="56" spans="1:6" ht="15" customHeight="1" x14ac:dyDescent="0.2">
      <c r="A56" s="1153" t="s">
        <v>43</v>
      </c>
      <c r="B56" s="1021"/>
      <c r="C56" s="1021"/>
      <c r="D56" s="1021"/>
      <c r="E56" s="1063"/>
      <c r="F56" s="1154"/>
    </row>
    <row r="57" spans="1:6" ht="15" customHeight="1" x14ac:dyDescent="0.2">
      <c r="A57" s="1153" t="s">
        <v>741</v>
      </c>
      <c r="B57" s="1021"/>
      <c r="C57" s="1021"/>
      <c r="D57" s="1021"/>
      <c r="E57" s="1063"/>
      <c r="F57" s="1154"/>
    </row>
    <row r="58" spans="1:6" ht="15" customHeight="1" x14ac:dyDescent="0.2">
      <c r="A58" s="1155" t="s">
        <v>753</v>
      </c>
      <c r="B58" s="1021"/>
      <c r="C58" s="1021"/>
      <c r="D58" s="1021"/>
      <c r="E58" s="1063"/>
      <c r="F58" s="1156"/>
    </row>
    <row r="59" spans="1:6" ht="15" customHeight="1" x14ac:dyDescent="0.2">
      <c r="A59" s="1153" t="s">
        <v>741</v>
      </c>
      <c r="B59" s="1021"/>
      <c r="C59" s="1021"/>
      <c r="D59" s="1021"/>
      <c r="E59" s="1063"/>
      <c r="F59" s="1154"/>
    </row>
    <row r="60" spans="1:6" ht="15" customHeight="1" x14ac:dyDescent="0.2">
      <c r="A60" s="1155" t="s">
        <v>754</v>
      </c>
      <c r="B60" s="1021"/>
      <c r="C60" s="1021"/>
      <c r="D60" s="1021"/>
      <c r="E60" s="1063"/>
      <c r="F60" s="1156"/>
    </row>
    <row r="61" spans="1:6" ht="15" customHeight="1" x14ac:dyDescent="0.2">
      <c r="A61" s="1153" t="s">
        <v>740</v>
      </c>
      <c r="B61" s="1021"/>
      <c r="C61" s="1021"/>
      <c r="D61" s="1021"/>
      <c r="E61" s="1063"/>
      <c r="F61" s="1154"/>
    </row>
    <row r="62" spans="1:6" ht="15" customHeight="1" x14ac:dyDescent="0.2">
      <c r="A62" s="1153" t="s">
        <v>43</v>
      </c>
      <c r="B62" s="1021"/>
      <c r="C62" s="1021"/>
      <c r="D62" s="1021"/>
      <c r="E62" s="1063"/>
      <c r="F62" s="1154"/>
    </row>
    <row r="63" spans="1:6" ht="15" customHeight="1" x14ac:dyDescent="0.2">
      <c r="A63" s="1153" t="s">
        <v>755</v>
      </c>
      <c r="B63" s="1021"/>
      <c r="C63" s="1021"/>
      <c r="D63" s="1021"/>
      <c r="E63" s="1063"/>
      <c r="F63" s="1154"/>
    </row>
    <row r="64" spans="1:6" ht="15" customHeight="1" x14ac:dyDescent="0.2">
      <c r="A64" s="1153" t="s">
        <v>741</v>
      </c>
      <c r="B64" s="1021"/>
      <c r="C64" s="1021"/>
      <c r="D64" s="1021"/>
      <c r="E64" s="1063"/>
      <c r="F64" s="1154"/>
    </row>
    <row r="65" spans="1:6" ht="15" customHeight="1" x14ac:dyDescent="0.2">
      <c r="A65" s="1155" t="s">
        <v>756</v>
      </c>
      <c r="B65" s="1021"/>
      <c r="C65" s="1021"/>
      <c r="D65" s="1021"/>
      <c r="E65" s="1063"/>
      <c r="F65" s="1156"/>
    </row>
    <row r="66" spans="1:6" ht="15" customHeight="1" x14ac:dyDescent="0.2">
      <c r="A66" s="1153" t="s">
        <v>740</v>
      </c>
      <c r="B66" s="1021"/>
      <c r="C66" s="1021"/>
      <c r="D66" s="1021"/>
      <c r="E66" s="1063"/>
      <c r="F66" s="1154"/>
    </row>
    <row r="67" spans="1:6" ht="15" customHeight="1" x14ac:dyDescent="0.2">
      <c r="A67" s="1153" t="s">
        <v>43</v>
      </c>
      <c r="B67" s="1021"/>
      <c r="C67" s="1021"/>
      <c r="D67" s="1021"/>
      <c r="E67" s="1063"/>
      <c r="F67" s="1154"/>
    </row>
    <row r="68" spans="1:6" ht="15" customHeight="1" x14ac:dyDescent="0.2">
      <c r="A68" s="1153" t="s">
        <v>741</v>
      </c>
      <c r="B68" s="1021"/>
      <c r="C68" s="1021"/>
      <c r="D68" s="1021"/>
      <c r="E68" s="1063"/>
      <c r="F68" s="1154"/>
    </row>
    <row r="69" spans="1:6" ht="15" customHeight="1" x14ac:dyDescent="0.2">
      <c r="A69" s="1155" t="s">
        <v>757</v>
      </c>
      <c r="B69" s="1021"/>
      <c r="C69" s="1021"/>
      <c r="D69" s="1021"/>
      <c r="E69" s="1063"/>
      <c r="F69" s="1156"/>
    </row>
    <row r="70" spans="1:6" ht="15" customHeight="1" x14ac:dyDescent="0.2">
      <c r="A70" s="1153" t="s">
        <v>740</v>
      </c>
      <c r="B70" s="1021"/>
      <c r="C70" s="1021"/>
      <c r="D70" s="1021"/>
      <c r="E70" s="1063"/>
      <c r="F70" s="1154"/>
    </row>
    <row r="71" spans="1:6" ht="15" customHeight="1" x14ac:dyDescent="0.2">
      <c r="A71" s="1153" t="s">
        <v>43</v>
      </c>
      <c r="B71" s="1021"/>
      <c r="C71" s="1021"/>
      <c r="D71" s="1021"/>
      <c r="E71" s="1063"/>
      <c r="F71" s="1154"/>
    </row>
    <row r="72" spans="1:6" ht="15" customHeight="1" x14ac:dyDescent="0.2">
      <c r="A72" s="1153" t="s">
        <v>741</v>
      </c>
      <c r="B72" s="1021"/>
      <c r="C72" s="1021"/>
      <c r="D72" s="1021"/>
      <c r="E72" s="1063"/>
      <c r="F72" s="1154"/>
    </row>
    <row r="73" spans="1:6" ht="15" customHeight="1" x14ac:dyDescent="0.2">
      <c r="A73" s="1155" t="s">
        <v>758</v>
      </c>
      <c r="B73" s="1021"/>
      <c r="C73" s="1021"/>
      <c r="D73" s="1021"/>
      <c r="E73" s="1063"/>
      <c r="F73" s="1156"/>
    </row>
    <row r="74" spans="1:6" ht="15" customHeight="1" x14ac:dyDescent="0.2">
      <c r="A74" s="1153" t="s">
        <v>740</v>
      </c>
      <c r="B74" s="1021"/>
      <c r="C74" s="1021"/>
      <c r="D74" s="1021"/>
      <c r="E74" s="1063"/>
      <c r="F74" s="1154"/>
    </row>
    <row r="75" spans="1:6" ht="15" customHeight="1" x14ac:dyDescent="0.2">
      <c r="A75" s="1153" t="s">
        <v>43</v>
      </c>
      <c r="B75" s="1021"/>
      <c r="C75" s="1021"/>
      <c r="D75" s="1021"/>
      <c r="E75" s="1063"/>
      <c r="F75" s="1154"/>
    </row>
    <row r="76" spans="1:6" ht="15" customHeight="1" x14ac:dyDescent="0.2">
      <c r="A76" s="1153" t="s">
        <v>741</v>
      </c>
      <c r="B76" s="1021"/>
      <c r="C76" s="1021"/>
      <c r="D76" s="1021"/>
      <c r="E76" s="1063"/>
      <c r="F76" s="1154"/>
    </row>
    <row r="77" spans="1:6" ht="15" customHeight="1" x14ac:dyDescent="0.2">
      <c r="A77" s="1157" t="s">
        <v>773</v>
      </c>
      <c r="B77" s="1021"/>
      <c r="C77" s="1021"/>
      <c r="D77" s="1021"/>
      <c r="E77" s="1063"/>
      <c r="F77" s="1154"/>
    </row>
    <row r="78" spans="1:6" ht="15" customHeight="1" thickBot="1" x14ac:dyDescent="0.25">
      <c r="A78" s="1160"/>
      <c r="E78" s="510" t="s">
        <v>506</v>
      </c>
      <c r="F78" s="1161">
        <f>SUM(F19:F77)</f>
        <v>0</v>
      </c>
    </row>
    <row r="79" spans="1:6" ht="15.75" thickTop="1" x14ac:dyDescent="0.2"/>
  </sheetData>
  <sheetProtection algorithmName="SHA-512" hashValue="AMDstR43741It0Q9+ZLQlNbN3mJlej7OLpyrJYE4OY0UHQRdRM4obyBt6AVqd5AKyf7DtASU4caCVkMS5dgnkw==" saltValue="T8epFsBQgU2CnxQFY8Hb9Q==" spinCount="100000" sheet="1" objects="1" scenarios="1"/>
  <mergeCells count="3">
    <mergeCell ref="A9:F9"/>
    <mergeCell ref="A12:F12"/>
    <mergeCell ref="A17:F17"/>
  </mergeCells>
  <printOptions horizontalCentered="1"/>
  <pageMargins left="0.5" right="0.5" top="1" bottom="0.75" header="0.5" footer="0.5"/>
  <pageSetup scale="50"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9313-0C54-4DEF-A2F3-C4C76AB4E095}">
  <sheetPr>
    <pageSetUpPr fitToPage="1"/>
  </sheetPr>
  <dimension ref="A1:G73"/>
  <sheetViews>
    <sheetView zoomScaleNormal="100" workbookViewId="0"/>
  </sheetViews>
  <sheetFormatPr defaultColWidth="11" defaultRowHeight="15" x14ac:dyDescent="0.2"/>
  <cols>
    <col min="1" max="1" width="34.375" style="24" customWidth="1"/>
    <col min="2" max="7" width="12.5" style="24" customWidth="1"/>
    <col min="8" max="16384" width="11" style="24"/>
  </cols>
  <sheetData>
    <row r="1" spans="1:7" ht="15" customHeight="1" x14ac:dyDescent="0.25">
      <c r="A1" s="51" t="s">
        <v>1487</v>
      </c>
      <c r="C1" s="53"/>
      <c r="D1" s="53"/>
      <c r="E1" s="53"/>
      <c r="G1" s="53"/>
    </row>
    <row r="2" spans="1:7" ht="15" customHeight="1" x14ac:dyDescent="0.25">
      <c r="A2" s="51" t="s">
        <v>1488</v>
      </c>
      <c r="C2" s="53"/>
    </row>
    <row r="3" spans="1:7" ht="13.35" customHeight="1" x14ac:dyDescent="0.2">
      <c r="A3" s="5" t="s">
        <v>2</v>
      </c>
      <c r="D3" s="983" t="s">
        <v>3</v>
      </c>
      <c r="E3" s="984"/>
      <c r="F3" s="984"/>
      <c r="G3" s="985"/>
    </row>
    <row r="4" spans="1:7" ht="13.35" customHeight="1" x14ac:dyDescent="0.2">
      <c r="A4" s="5" t="s">
        <v>1893</v>
      </c>
      <c r="D4" s="394">
        <f>+'Sch A'!$A$6</f>
        <v>0</v>
      </c>
      <c r="E4" s="450"/>
      <c r="F4" s="450"/>
      <c r="G4" s="451"/>
    </row>
    <row r="5" spans="1:7" ht="13.35" customHeight="1" x14ac:dyDescent="0.2">
      <c r="A5" s="160"/>
      <c r="D5" s="138" t="s">
        <v>4</v>
      </c>
      <c r="E5" s="54"/>
      <c r="F5" s="54"/>
      <c r="G5" s="139"/>
    </row>
    <row r="6" spans="1:7" s="1127" customFormat="1" ht="13.35" customHeight="1" x14ac:dyDescent="0.2">
      <c r="B6" s="478"/>
      <c r="D6" s="446" t="s">
        <v>5</v>
      </c>
      <c r="E6" s="401">
        <f>+'Sch A'!$F$12</f>
        <v>0</v>
      </c>
      <c r="F6" s="446" t="s">
        <v>6</v>
      </c>
      <c r="G6" s="401">
        <f>+'Sch A'!$H$12</f>
        <v>0</v>
      </c>
    </row>
    <row r="7" spans="1:7" s="1127" customFormat="1" ht="13.35" customHeight="1" x14ac:dyDescent="0.2">
      <c r="B7" s="478"/>
      <c r="E7" s="54"/>
      <c r="F7" s="478"/>
      <c r="G7" s="54"/>
    </row>
    <row r="8" spans="1:7" s="1127" customFormat="1" ht="26.1" customHeight="1" x14ac:dyDescent="0.2">
      <c r="A8" s="1829" t="s">
        <v>1489</v>
      </c>
      <c r="B8" s="1829"/>
      <c r="C8" s="1829"/>
      <c r="D8" s="1829"/>
      <c r="E8" s="1829"/>
      <c r="F8" s="1829"/>
      <c r="G8" s="1829"/>
    </row>
    <row r="9" spans="1:7" s="1127" customFormat="1" x14ac:dyDescent="0.2">
      <c r="B9" s="478"/>
      <c r="E9" s="54"/>
      <c r="F9" s="478"/>
      <c r="G9" s="54"/>
    </row>
    <row r="10" spans="1:7" s="1127" customFormat="1" ht="18" customHeight="1" x14ac:dyDescent="0.2">
      <c r="A10" s="1162"/>
      <c r="B10" s="546" t="s">
        <v>3</v>
      </c>
      <c r="C10" s="1163"/>
      <c r="D10" s="1163"/>
      <c r="E10" s="1163"/>
      <c r="F10" s="1163"/>
      <c r="G10" s="1163"/>
    </row>
    <row r="11" spans="1:7" s="1135" customFormat="1" ht="30" customHeight="1" x14ac:dyDescent="0.2">
      <c r="A11" s="1164" t="s">
        <v>1490</v>
      </c>
      <c r="B11" s="1133">
        <f>SUM(C11:G11)</f>
        <v>0</v>
      </c>
      <c r="C11" s="1165"/>
      <c r="D11" s="1165"/>
      <c r="E11" s="1165"/>
      <c r="F11" s="1165"/>
      <c r="G11" s="1165"/>
    </row>
    <row r="12" spans="1:7" s="1135" customFormat="1" ht="30" customHeight="1" x14ac:dyDescent="0.2">
      <c r="A12" s="1166" t="s">
        <v>1491</v>
      </c>
      <c r="B12" s="1133">
        <f>SUM(C12:G12)</f>
        <v>0</v>
      </c>
      <c r="C12" s="1167"/>
      <c r="D12" s="1167"/>
      <c r="E12" s="1167"/>
      <c r="F12" s="1167"/>
      <c r="G12" s="1167"/>
    </row>
    <row r="13" spans="1:7" ht="15" customHeight="1" x14ac:dyDescent="0.2">
      <c r="A13" s="1168" t="s">
        <v>738</v>
      </c>
      <c r="B13" s="1169"/>
      <c r="C13" s="1170"/>
      <c r="D13" s="1170"/>
      <c r="E13" s="1170"/>
      <c r="F13" s="1170"/>
      <c r="G13" s="1171"/>
    </row>
    <row r="14" spans="1:7" ht="15" customHeight="1" x14ac:dyDescent="0.2">
      <c r="A14" s="1172" t="s">
        <v>739</v>
      </c>
      <c r="B14" s="1173"/>
      <c r="C14" s="1174"/>
      <c r="D14" s="1174"/>
      <c r="E14" s="1174"/>
      <c r="F14" s="1174"/>
      <c r="G14" s="1175"/>
    </row>
    <row r="15" spans="1:7" ht="15" customHeight="1" x14ac:dyDescent="0.2">
      <c r="A15" s="1176" t="s">
        <v>740</v>
      </c>
      <c r="B15" s="1133">
        <f>SUM(C15:G15)</f>
        <v>0</v>
      </c>
      <c r="C15" s="1177"/>
      <c r="D15" s="1177"/>
      <c r="E15" s="1177"/>
      <c r="F15" s="1177"/>
      <c r="G15" s="1177"/>
    </row>
    <row r="16" spans="1:7" ht="15" customHeight="1" x14ac:dyDescent="0.2">
      <c r="A16" s="1176" t="s">
        <v>43</v>
      </c>
      <c r="B16" s="1133">
        <f>SUM(C16:G16)</f>
        <v>0</v>
      </c>
      <c r="C16" s="1177"/>
      <c r="D16" s="1177"/>
      <c r="E16" s="1177"/>
      <c r="F16" s="1177"/>
      <c r="G16" s="1177"/>
    </row>
    <row r="17" spans="1:7" ht="15" customHeight="1" x14ac:dyDescent="0.2">
      <c r="A17" s="1176" t="s">
        <v>741</v>
      </c>
      <c r="B17" s="1133">
        <f>SUM(C17:G17)</f>
        <v>0</v>
      </c>
      <c r="C17" s="1177"/>
      <c r="D17" s="1177"/>
      <c r="E17" s="1177"/>
      <c r="F17" s="1177"/>
      <c r="G17" s="1177"/>
    </row>
    <row r="18" spans="1:7" ht="15" customHeight="1" x14ac:dyDescent="0.2">
      <c r="A18" s="1172" t="s">
        <v>742</v>
      </c>
      <c r="B18" s="1178"/>
      <c r="C18" s="1179"/>
      <c r="D18" s="1179"/>
      <c r="E18" s="1179"/>
      <c r="F18" s="1179"/>
      <c r="G18" s="1180"/>
    </row>
    <row r="19" spans="1:7" ht="15" customHeight="1" x14ac:dyDescent="0.2">
      <c r="A19" s="1176" t="s">
        <v>740</v>
      </c>
      <c r="B19" s="1133">
        <f>SUM(C19:G19)</f>
        <v>0</v>
      </c>
      <c r="C19" s="1177"/>
      <c r="D19" s="1177"/>
      <c r="E19" s="1177"/>
      <c r="F19" s="1177"/>
      <c r="G19" s="1177"/>
    </row>
    <row r="20" spans="1:7" ht="15" customHeight="1" x14ac:dyDescent="0.2">
      <c r="A20" s="1176" t="s">
        <v>43</v>
      </c>
      <c r="B20" s="1133">
        <f>SUM(C20:G20)</f>
        <v>0</v>
      </c>
      <c r="C20" s="1177"/>
      <c r="D20" s="1177"/>
      <c r="E20" s="1177"/>
      <c r="F20" s="1177"/>
      <c r="G20" s="1177"/>
    </row>
    <row r="21" spans="1:7" ht="15" customHeight="1" x14ac:dyDescent="0.2">
      <c r="A21" s="1176" t="s">
        <v>743</v>
      </c>
      <c r="B21" s="1133">
        <f>SUM(C21:G21)</f>
        <v>0</v>
      </c>
      <c r="C21" s="1177"/>
      <c r="D21" s="1177"/>
      <c r="E21" s="1177"/>
      <c r="F21" s="1177"/>
      <c r="G21" s="1177"/>
    </row>
    <row r="22" spans="1:7" ht="15" customHeight="1" x14ac:dyDescent="0.2">
      <c r="A22" s="1176" t="s">
        <v>741</v>
      </c>
      <c r="B22" s="1133">
        <f>SUM(C22:G22)</f>
        <v>0</v>
      </c>
      <c r="C22" s="1177"/>
      <c r="D22" s="1177"/>
      <c r="E22" s="1177"/>
      <c r="F22" s="1177"/>
      <c r="G22" s="1177"/>
    </row>
    <row r="23" spans="1:7" ht="15" customHeight="1" x14ac:dyDescent="0.2">
      <c r="A23" s="1172" t="s">
        <v>683</v>
      </c>
      <c r="B23" s="1178"/>
      <c r="C23" s="1179"/>
      <c r="D23" s="1179"/>
      <c r="E23" s="1179"/>
      <c r="F23" s="1179"/>
      <c r="G23" s="1180"/>
    </row>
    <row r="24" spans="1:7" ht="15" customHeight="1" x14ac:dyDescent="0.2">
      <c r="A24" s="1176" t="s">
        <v>740</v>
      </c>
      <c r="B24" s="1133">
        <f>SUM(C24:G24)</f>
        <v>0</v>
      </c>
      <c r="C24" s="1177"/>
      <c r="D24" s="1177"/>
      <c r="E24" s="1177"/>
      <c r="F24" s="1177"/>
      <c r="G24" s="1177"/>
    </row>
    <row r="25" spans="1:7" ht="15" customHeight="1" x14ac:dyDescent="0.2">
      <c r="A25" s="1176" t="s">
        <v>43</v>
      </c>
      <c r="B25" s="1133">
        <f>SUM(C25:G25)</f>
        <v>0</v>
      </c>
      <c r="C25" s="1177"/>
      <c r="D25" s="1177"/>
      <c r="E25" s="1177"/>
      <c r="F25" s="1177"/>
      <c r="G25" s="1177"/>
    </row>
    <row r="26" spans="1:7" ht="15" customHeight="1" x14ac:dyDescent="0.2">
      <c r="A26" s="1176" t="s">
        <v>743</v>
      </c>
      <c r="B26" s="1133">
        <f>SUM(C26:G26)</f>
        <v>0</v>
      </c>
      <c r="C26" s="1177"/>
      <c r="D26" s="1177"/>
      <c r="E26" s="1177"/>
      <c r="F26" s="1177"/>
      <c r="G26" s="1177"/>
    </row>
    <row r="27" spans="1:7" ht="15" customHeight="1" x14ac:dyDescent="0.2">
      <c r="A27" s="1176" t="s">
        <v>741</v>
      </c>
      <c r="B27" s="1133">
        <f>SUM(C27:G27)</f>
        <v>0</v>
      </c>
      <c r="C27" s="1177"/>
      <c r="D27" s="1177"/>
      <c r="E27" s="1177"/>
      <c r="F27" s="1177"/>
      <c r="G27" s="1177"/>
    </row>
    <row r="28" spans="1:7" ht="15" customHeight="1" x14ac:dyDescent="0.2">
      <c r="A28" s="1168" t="s">
        <v>744</v>
      </c>
      <c r="B28" s="1178"/>
      <c r="C28" s="1179"/>
      <c r="D28" s="1179"/>
      <c r="E28" s="1179"/>
      <c r="F28" s="1179"/>
      <c r="G28" s="1180"/>
    </row>
    <row r="29" spans="1:7" ht="15" customHeight="1" x14ac:dyDescent="0.2">
      <c r="A29" s="1172" t="s">
        <v>745</v>
      </c>
      <c r="B29" s="1133">
        <f>SUM(C29:G29)</f>
        <v>0</v>
      </c>
      <c r="C29" s="1177"/>
      <c r="D29" s="1177"/>
      <c r="E29" s="1177"/>
      <c r="F29" s="1177"/>
      <c r="G29" s="1177"/>
    </row>
    <row r="30" spans="1:7" ht="15" customHeight="1" x14ac:dyDescent="0.2">
      <c r="A30" s="1172" t="s">
        <v>746</v>
      </c>
      <c r="B30" s="1178"/>
      <c r="C30" s="1179"/>
      <c r="D30" s="1179"/>
      <c r="E30" s="1179"/>
      <c r="F30" s="1179"/>
      <c r="G30" s="1180"/>
    </row>
    <row r="31" spans="1:7" ht="15" customHeight="1" x14ac:dyDescent="0.2">
      <c r="A31" s="1176" t="s">
        <v>740</v>
      </c>
      <c r="B31" s="1133">
        <f>SUM(C31:G31)</f>
        <v>0</v>
      </c>
      <c r="C31" s="1177"/>
      <c r="D31" s="1177"/>
      <c r="E31" s="1177"/>
      <c r="F31" s="1177"/>
      <c r="G31" s="1177"/>
    </row>
    <row r="32" spans="1:7" ht="15" customHeight="1" x14ac:dyDescent="0.2">
      <c r="A32" s="1176" t="s">
        <v>43</v>
      </c>
      <c r="B32" s="1133">
        <f>SUM(C32:G32)</f>
        <v>0</v>
      </c>
      <c r="C32" s="1177"/>
      <c r="D32" s="1177"/>
      <c r="E32" s="1177"/>
      <c r="F32" s="1177"/>
      <c r="G32" s="1177"/>
    </row>
    <row r="33" spans="1:7" ht="15" customHeight="1" x14ac:dyDescent="0.2">
      <c r="A33" s="1176" t="s">
        <v>741</v>
      </c>
      <c r="B33" s="1133">
        <f>SUM(C33:G33)</f>
        <v>0</v>
      </c>
      <c r="C33" s="1177"/>
      <c r="D33" s="1177"/>
      <c r="E33" s="1177"/>
      <c r="F33" s="1177"/>
      <c r="G33" s="1177"/>
    </row>
    <row r="34" spans="1:7" ht="15" customHeight="1" x14ac:dyDescent="0.2">
      <c r="A34" s="1172" t="s">
        <v>747</v>
      </c>
      <c r="B34" s="1178"/>
      <c r="C34" s="1179"/>
      <c r="D34" s="1179"/>
      <c r="E34" s="1179"/>
      <c r="F34" s="1179"/>
      <c r="G34" s="1180"/>
    </row>
    <row r="35" spans="1:7" ht="15" customHeight="1" x14ac:dyDescent="0.2">
      <c r="A35" s="1176" t="s">
        <v>740</v>
      </c>
      <c r="B35" s="1133">
        <f>SUM(C35:G35)</f>
        <v>0</v>
      </c>
      <c r="C35" s="1177"/>
      <c r="D35" s="1177"/>
      <c r="E35" s="1177"/>
      <c r="F35" s="1177"/>
      <c r="G35" s="1177"/>
    </row>
    <row r="36" spans="1:7" ht="15" customHeight="1" x14ac:dyDescent="0.2">
      <c r="A36" s="1176" t="s">
        <v>43</v>
      </c>
      <c r="B36" s="1133">
        <f>SUM(C36:G36)</f>
        <v>0</v>
      </c>
      <c r="C36" s="1177"/>
      <c r="D36" s="1177"/>
      <c r="E36" s="1177"/>
      <c r="F36" s="1177"/>
      <c r="G36" s="1177"/>
    </row>
    <row r="37" spans="1:7" ht="15" customHeight="1" x14ac:dyDescent="0.2">
      <c r="A37" s="1176" t="s">
        <v>741</v>
      </c>
      <c r="B37" s="1133">
        <f>SUM(C37:G37)</f>
        <v>0</v>
      </c>
      <c r="C37" s="1177"/>
      <c r="D37" s="1177"/>
      <c r="E37" s="1177"/>
      <c r="F37" s="1177"/>
      <c r="G37" s="1177"/>
    </row>
    <row r="38" spans="1:7" ht="15" customHeight="1" x14ac:dyDescent="0.2">
      <c r="A38" s="1172" t="s">
        <v>748</v>
      </c>
      <c r="B38" s="1178"/>
      <c r="C38" s="1179"/>
      <c r="D38" s="1179"/>
      <c r="E38" s="1179"/>
      <c r="F38" s="1179"/>
      <c r="G38" s="1180"/>
    </row>
    <row r="39" spans="1:7" ht="15" customHeight="1" x14ac:dyDescent="0.2">
      <c r="A39" s="1176" t="s">
        <v>740</v>
      </c>
      <c r="B39" s="1133">
        <f>SUM(C39:G39)</f>
        <v>0</v>
      </c>
      <c r="C39" s="1177"/>
      <c r="D39" s="1177"/>
      <c r="E39" s="1177"/>
      <c r="F39" s="1177"/>
      <c r="G39" s="1177"/>
    </row>
    <row r="40" spans="1:7" ht="15" customHeight="1" x14ac:dyDescent="0.2">
      <c r="A40" s="1176" t="s">
        <v>43</v>
      </c>
      <c r="B40" s="1133">
        <f>SUM(C40:G40)</f>
        <v>0</v>
      </c>
      <c r="C40" s="1177"/>
      <c r="D40" s="1177"/>
      <c r="E40" s="1177"/>
      <c r="F40" s="1177"/>
      <c r="G40" s="1177"/>
    </row>
    <row r="41" spans="1:7" ht="15" customHeight="1" x14ac:dyDescent="0.2">
      <c r="A41" s="1176" t="s">
        <v>741</v>
      </c>
      <c r="B41" s="1133">
        <f>SUM(C41:G41)</f>
        <v>0</v>
      </c>
      <c r="C41" s="1177"/>
      <c r="D41" s="1177"/>
      <c r="E41" s="1177"/>
      <c r="F41" s="1177"/>
      <c r="G41" s="1177"/>
    </row>
    <row r="42" spans="1:7" ht="15" customHeight="1" x14ac:dyDescent="0.2">
      <c r="A42" s="1168" t="s">
        <v>749</v>
      </c>
      <c r="B42" s="1169"/>
      <c r="C42" s="1170"/>
      <c r="D42" s="1170"/>
      <c r="E42" s="1170"/>
      <c r="F42" s="1170"/>
      <c r="G42" s="1171"/>
    </row>
    <row r="43" spans="1:7" ht="15" customHeight="1" x14ac:dyDescent="0.2">
      <c r="A43" s="1172" t="s">
        <v>750</v>
      </c>
      <c r="B43" s="1173"/>
      <c r="C43" s="1174"/>
      <c r="D43" s="1174"/>
      <c r="E43" s="1174"/>
      <c r="F43" s="1174"/>
      <c r="G43" s="1175"/>
    </row>
    <row r="44" spans="1:7" ht="15" customHeight="1" x14ac:dyDescent="0.2">
      <c r="A44" s="1176" t="s">
        <v>740</v>
      </c>
      <c r="B44" s="1133">
        <f>SUM(C44:G44)</f>
        <v>0</v>
      </c>
      <c r="C44" s="1177"/>
      <c r="D44" s="1177"/>
      <c r="E44" s="1177"/>
      <c r="F44" s="1177"/>
      <c r="G44" s="1177"/>
    </row>
    <row r="45" spans="1:7" ht="15" customHeight="1" x14ac:dyDescent="0.2">
      <c r="A45" s="1176" t="s">
        <v>43</v>
      </c>
      <c r="B45" s="1133">
        <f>SUM(C45:G45)</f>
        <v>0</v>
      </c>
      <c r="C45" s="1177"/>
      <c r="D45" s="1177"/>
      <c r="E45" s="1177"/>
      <c r="F45" s="1177"/>
      <c r="G45" s="1177"/>
    </row>
    <row r="46" spans="1:7" ht="15" customHeight="1" x14ac:dyDescent="0.2">
      <c r="A46" s="1176" t="s">
        <v>751</v>
      </c>
      <c r="B46" s="1133">
        <f>SUM(C46:G46)</f>
        <v>0</v>
      </c>
      <c r="C46" s="1177"/>
      <c r="D46" s="1177"/>
      <c r="E46" s="1177"/>
      <c r="F46" s="1177"/>
      <c r="G46" s="1177"/>
    </row>
    <row r="47" spans="1:7" ht="15" customHeight="1" x14ac:dyDescent="0.2">
      <c r="A47" s="1176" t="s">
        <v>741</v>
      </c>
      <c r="B47" s="1133">
        <f>SUM(C47:G47)</f>
        <v>0</v>
      </c>
      <c r="C47" s="1177"/>
      <c r="D47" s="1177"/>
      <c r="E47" s="1177"/>
      <c r="F47" s="1177"/>
      <c r="G47" s="1177"/>
    </row>
    <row r="48" spans="1:7" ht="15" customHeight="1" x14ac:dyDescent="0.2">
      <c r="A48" s="1172" t="s">
        <v>752</v>
      </c>
      <c r="B48" s="1178"/>
      <c r="C48" s="1179"/>
      <c r="D48" s="1179"/>
      <c r="E48" s="1179"/>
      <c r="F48" s="1179"/>
      <c r="G48" s="1180"/>
    </row>
    <row r="49" spans="1:7" ht="15" customHeight="1" x14ac:dyDescent="0.2">
      <c r="A49" s="1176" t="s">
        <v>740</v>
      </c>
      <c r="B49" s="1133">
        <f>SUM(C49:G49)</f>
        <v>0</v>
      </c>
      <c r="C49" s="1177"/>
      <c r="D49" s="1177"/>
      <c r="E49" s="1177"/>
      <c r="F49" s="1177"/>
      <c r="G49" s="1177"/>
    </row>
    <row r="50" spans="1:7" ht="15" customHeight="1" x14ac:dyDescent="0.2">
      <c r="A50" s="1176" t="s">
        <v>43</v>
      </c>
      <c r="B50" s="1133">
        <f>SUM(C50:G50)</f>
        <v>0</v>
      </c>
      <c r="C50" s="1177"/>
      <c r="D50" s="1177"/>
      <c r="E50" s="1177"/>
      <c r="F50" s="1177"/>
      <c r="G50" s="1177"/>
    </row>
    <row r="51" spans="1:7" ht="15" customHeight="1" x14ac:dyDescent="0.2">
      <c r="A51" s="1176" t="s">
        <v>741</v>
      </c>
      <c r="B51" s="1133">
        <f>SUM(C51:G51)</f>
        <v>0</v>
      </c>
      <c r="C51" s="1177"/>
      <c r="D51" s="1177"/>
      <c r="E51" s="1177"/>
      <c r="F51" s="1177"/>
      <c r="G51" s="1177"/>
    </row>
    <row r="52" spans="1:7" ht="15" customHeight="1" x14ac:dyDescent="0.2">
      <c r="A52" s="1172" t="s">
        <v>753</v>
      </c>
      <c r="B52" s="1178"/>
      <c r="C52" s="1179"/>
      <c r="D52" s="1179"/>
      <c r="E52" s="1179"/>
      <c r="F52" s="1179"/>
      <c r="G52" s="1180"/>
    </row>
    <row r="53" spans="1:7" ht="15" customHeight="1" x14ac:dyDescent="0.2">
      <c r="A53" s="1176" t="s">
        <v>741</v>
      </c>
      <c r="B53" s="1133">
        <f>SUM(C53:G53)</f>
        <v>0</v>
      </c>
      <c r="C53" s="1177"/>
      <c r="D53" s="1177"/>
      <c r="E53" s="1177"/>
      <c r="F53" s="1177"/>
      <c r="G53" s="1177"/>
    </row>
    <row r="54" spans="1:7" ht="15" customHeight="1" x14ac:dyDescent="0.2">
      <c r="A54" s="1172" t="s">
        <v>754</v>
      </c>
      <c r="B54" s="1178"/>
      <c r="C54" s="1179"/>
      <c r="D54" s="1179"/>
      <c r="E54" s="1179"/>
      <c r="F54" s="1179"/>
      <c r="G54" s="1180"/>
    </row>
    <row r="55" spans="1:7" ht="15" customHeight="1" x14ac:dyDescent="0.2">
      <c r="A55" s="1176" t="s">
        <v>740</v>
      </c>
      <c r="B55" s="1133">
        <f>SUM(C55:G55)</f>
        <v>0</v>
      </c>
      <c r="C55" s="1177"/>
      <c r="D55" s="1177"/>
      <c r="E55" s="1177"/>
      <c r="F55" s="1177"/>
      <c r="G55" s="1177"/>
    </row>
    <row r="56" spans="1:7" ht="15" customHeight="1" x14ac:dyDescent="0.2">
      <c r="A56" s="1176" t="s">
        <v>43</v>
      </c>
      <c r="B56" s="1133">
        <f>SUM(C56:G56)</f>
        <v>0</v>
      </c>
      <c r="C56" s="1177"/>
      <c r="D56" s="1177"/>
      <c r="E56" s="1177"/>
      <c r="F56" s="1177"/>
      <c r="G56" s="1177"/>
    </row>
    <row r="57" spans="1:7" ht="15" customHeight="1" x14ac:dyDescent="0.2">
      <c r="A57" s="1176" t="s">
        <v>755</v>
      </c>
      <c r="B57" s="1133">
        <f>SUM(C57:G57)</f>
        <v>0</v>
      </c>
      <c r="C57" s="1177"/>
      <c r="D57" s="1177"/>
      <c r="E57" s="1177"/>
      <c r="F57" s="1177"/>
      <c r="G57" s="1177"/>
    </row>
    <row r="58" spans="1:7" ht="15" customHeight="1" x14ac:dyDescent="0.2">
      <c r="A58" s="1176" t="s">
        <v>741</v>
      </c>
      <c r="B58" s="1133">
        <f>SUM(C58:G58)</f>
        <v>0</v>
      </c>
      <c r="C58" s="1177"/>
      <c r="D58" s="1177"/>
      <c r="E58" s="1177"/>
      <c r="F58" s="1177"/>
      <c r="G58" s="1177"/>
    </row>
    <row r="59" spans="1:7" ht="15" customHeight="1" x14ac:dyDescent="0.2">
      <c r="A59" s="1172" t="s">
        <v>756</v>
      </c>
      <c r="B59" s="1178"/>
      <c r="C59" s="1179"/>
      <c r="D59" s="1179"/>
      <c r="E59" s="1179"/>
      <c r="F59" s="1179"/>
      <c r="G59" s="1180"/>
    </row>
    <row r="60" spans="1:7" ht="15" customHeight="1" x14ac:dyDescent="0.2">
      <c r="A60" s="1176" t="s">
        <v>740</v>
      </c>
      <c r="B60" s="1133">
        <f>SUM(C60:G60)</f>
        <v>0</v>
      </c>
      <c r="C60" s="1177"/>
      <c r="D60" s="1177"/>
      <c r="E60" s="1177"/>
      <c r="F60" s="1177"/>
      <c r="G60" s="1177"/>
    </row>
    <row r="61" spans="1:7" ht="15" customHeight="1" x14ac:dyDescent="0.2">
      <c r="A61" s="1176" t="s">
        <v>43</v>
      </c>
      <c r="B61" s="1133">
        <f>SUM(C61:G61)</f>
        <v>0</v>
      </c>
      <c r="C61" s="1177"/>
      <c r="D61" s="1177"/>
      <c r="E61" s="1177"/>
      <c r="F61" s="1177"/>
      <c r="G61" s="1177"/>
    </row>
    <row r="62" spans="1:7" ht="15" customHeight="1" x14ac:dyDescent="0.2">
      <c r="A62" s="1176" t="s">
        <v>741</v>
      </c>
      <c r="B62" s="1133">
        <f>SUM(C62:G62)</f>
        <v>0</v>
      </c>
      <c r="C62" s="1177"/>
      <c r="D62" s="1177"/>
      <c r="E62" s="1177"/>
      <c r="F62" s="1177"/>
      <c r="G62" s="1177"/>
    </row>
    <row r="63" spans="1:7" ht="15" customHeight="1" x14ac:dyDescent="0.2">
      <c r="A63" s="1172" t="s">
        <v>757</v>
      </c>
      <c r="B63" s="1178"/>
      <c r="C63" s="1179"/>
      <c r="D63" s="1179"/>
      <c r="E63" s="1179"/>
      <c r="F63" s="1179"/>
      <c r="G63" s="1180"/>
    </row>
    <row r="64" spans="1:7" ht="15" customHeight="1" x14ac:dyDescent="0.2">
      <c r="A64" s="1176" t="s">
        <v>740</v>
      </c>
      <c r="B64" s="1133">
        <f>SUM(C64:G64)</f>
        <v>0</v>
      </c>
      <c r="C64" s="1177"/>
      <c r="D64" s="1177"/>
      <c r="E64" s="1177"/>
      <c r="F64" s="1177"/>
      <c r="G64" s="1177"/>
    </row>
    <row r="65" spans="1:7" ht="15" customHeight="1" x14ac:dyDescent="0.2">
      <c r="A65" s="1176" t="s">
        <v>43</v>
      </c>
      <c r="B65" s="1133">
        <f>SUM(C65:G65)</f>
        <v>0</v>
      </c>
      <c r="C65" s="1177"/>
      <c r="D65" s="1177"/>
      <c r="E65" s="1177"/>
      <c r="F65" s="1177"/>
      <c r="G65" s="1177"/>
    </row>
    <row r="66" spans="1:7" ht="15" customHeight="1" x14ac:dyDescent="0.2">
      <c r="A66" s="1176" t="s">
        <v>741</v>
      </c>
      <c r="B66" s="1133">
        <f>SUM(C66:G66)</f>
        <v>0</v>
      </c>
      <c r="C66" s="1177"/>
      <c r="D66" s="1177"/>
      <c r="E66" s="1177"/>
      <c r="F66" s="1177"/>
      <c r="G66" s="1177"/>
    </row>
    <row r="67" spans="1:7" ht="15" customHeight="1" x14ac:dyDescent="0.2">
      <c r="A67" s="1172" t="s">
        <v>758</v>
      </c>
      <c r="B67" s="1178"/>
      <c r="C67" s="1179"/>
      <c r="D67" s="1179"/>
      <c r="E67" s="1179"/>
      <c r="F67" s="1179"/>
      <c r="G67" s="1180"/>
    </row>
    <row r="68" spans="1:7" ht="15" customHeight="1" x14ac:dyDescent="0.2">
      <c r="A68" s="1176" t="s">
        <v>740</v>
      </c>
      <c r="B68" s="1133">
        <f>SUM(C68:G68)</f>
        <v>0</v>
      </c>
      <c r="C68" s="1177"/>
      <c r="D68" s="1177"/>
      <c r="E68" s="1177"/>
      <c r="F68" s="1177"/>
      <c r="G68" s="1177"/>
    </row>
    <row r="69" spans="1:7" ht="15" customHeight="1" x14ac:dyDescent="0.2">
      <c r="A69" s="1176" t="s">
        <v>43</v>
      </c>
      <c r="B69" s="1133">
        <f>SUM(C69:G69)</f>
        <v>0</v>
      </c>
      <c r="C69" s="1177"/>
      <c r="D69" s="1177"/>
      <c r="E69" s="1177"/>
      <c r="F69" s="1177"/>
      <c r="G69" s="1177"/>
    </row>
    <row r="70" spans="1:7" ht="15" customHeight="1" x14ac:dyDescent="0.2">
      <c r="A70" s="1176" t="s">
        <v>741</v>
      </c>
      <c r="B70" s="1133">
        <f>SUM(C70:G70)</f>
        <v>0</v>
      </c>
      <c r="C70" s="1177"/>
      <c r="D70" s="1177"/>
      <c r="E70" s="1177"/>
      <c r="F70" s="1177"/>
      <c r="G70" s="1177"/>
    </row>
    <row r="71" spans="1:7" ht="15" customHeight="1" x14ac:dyDescent="0.2">
      <c r="A71" s="1168" t="s">
        <v>773</v>
      </c>
      <c r="B71" s="1133">
        <f>SUM(C71:G71)</f>
        <v>0</v>
      </c>
      <c r="C71" s="1177"/>
      <c r="D71" s="1177"/>
      <c r="E71" s="1177"/>
      <c r="F71" s="1177"/>
      <c r="G71" s="1177"/>
    </row>
    <row r="72" spans="1:7" s="1127" customFormat="1" ht="15" customHeight="1" thickBot="1" x14ac:dyDescent="0.25">
      <c r="A72" s="1181" t="s">
        <v>506</v>
      </c>
      <c r="B72" s="1182">
        <f t="shared" ref="B72:G72" si="0">SUM(B13:B71)</f>
        <v>0</v>
      </c>
      <c r="C72" s="1182">
        <f t="shared" si="0"/>
        <v>0</v>
      </c>
      <c r="D72" s="1182">
        <f t="shared" si="0"/>
        <v>0</v>
      </c>
      <c r="E72" s="1182">
        <f t="shared" si="0"/>
        <v>0</v>
      </c>
      <c r="F72" s="1182">
        <f t="shared" si="0"/>
        <v>0</v>
      </c>
      <c r="G72" s="1182">
        <f t="shared" si="0"/>
        <v>0</v>
      </c>
    </row>
    <row r="73" spans="1:7" ht="15.75" thickTop="1" x14ac:dyDescent="0.2"/>
  </sheetData>
  <sheetProtection algorithmName="SHA-512" hashValue="yUlqiMlMm/dYI9dUP3TkqVmpPT8KNRweXgtPIcHkYF/tMZiZHjif/e5DDA0D0e0YUyELpnaavdvu2BvqiylR6g==" saltValue="3COOTi8lZlNn+x86JzfNaQ==" spinCount="100000" sheet="1" objects="1" scenarios="1"/>
  <mergeCells count="1">
    <mergeCell ref="A8:G8"/>
  </mergeCells>
  <printOptions horizontalCentered="1"/>
  <pageMargins left="0.5" right="0.5" top="1" bottom="0.75" header="0.5" footer="0.25"/>
  <pageSetup scale="91" fitToHeight="2" orientation="portrait" r:id="rId1"/>
  <headerFooter differentFirst="1"/>
  <rowBreaks count="1" manualBreakCount="1">
    <brk id="47" max="7" man="1"/>
  </row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0C3D7-9ED0-4C9C-9218-8414864ADD67}">
  <sheetPr>
    <pageSetUpPr fitToPage="1"/>
  </sheetPr>
  <dimension ref="A1:K31"/>
  <sheetViews>
    <sheetView zoomScaleNormal="100" workbookViewId="0"/>
  </sheetViews>
  <sheetFormatPr defaultColWidth="9" defaultRowHeight="15" x14ac:dyDescent="0.2"/>
  <cols>
    <col min="1" max="1" width="28.125" style="1215" customWidth="1"/>
    <col min="2" max="2" width="12" style="1215" customWidth="1"/>
    <col min="3" max="9" width="12" style="27" customWidth="1"/>
    <col min="10" max="16384" width="9" style="27"/>
  </cols>
  <sheetData>
    <row r="1" spans="1:9" s="24" customFormat="1" ht="15" customHeight="1" x14ac:dyDescent="0.25">
      <c r="A1" s="1183" t="s">
        <v>1492</v>
      </c>
      <c r="B1" s="1183"/>
      <c r="C1" s="51"/>
      <c r="D1" s="132"/>
      <c r="E1" s="132"/>
      <c r="F1" s="132"/>
      <c r="G1" s="132"/>
      <c r="H1" s="132"/>
    </row>
    <row r="2" spans="1:9" s="24" customFormat="1" ht="13.35" customHeight="1" x14ac:dyDescent="0.25">
      <c r="A2" s="5" t="s">
        <v>2</v>
      </c>
      <c r="B2" s="1183"/>
      <c r="C2" s="51"/>
      <c r="D2" s="132"/>
      <c r="E2" s="983" t="s">
        <v>3</v>
      </c>
      <c r="F2" s="984"/>
      <c r="G2" s="984"/>
      <c r="H2" s="985"/>
    </row>
    <row r="3" spans="1:9" s="24" customFormat="1" ht="13.35" customHeight="1" x14ac:dyDescent="0.25">
      <c r="A3" s="5" t="s">
        <v>1893</v>
      </c>
      <c r="B3" s="1183"/>
      <c r="C3" s="51"/>
      <c r="D3" s="132"/>
      <c r="E3" s="394">
        <f>+'Sch A'!A6</f>
        <v>0</v>
      </c>
      <c r="F3" s="450"/>
      <c r="G3" s="450"/>
      <c r="H3" s="451"/>
    </row>
    <row r="4" spans="1:9" s="54" customFormat="1" ht="13.35" customHeight="1" x14ac:dyDescent="0.2">
      <c r="A4" s="1184"/>
      <c r="B4" s="1184"/>
      <c r="E4" s="138" t="s">
        <v>4</v>
      </c>
      <c r="H4" s="139"/>
    </row>
    <row r="5" spans="1:9" s="24" customFormat="1" ht="13.35" customHeight="1" x14ac:dyDescent="0.2">
      <c r="A5" s="1184"/>
      <c r="B5" s="1184"/>
      <c r="C5" s="54"/>
      <c r="E5" s="446" t="s">
        <v>5</v>
      </c>
      <c r="F5" s="401">
        <f>+'Sch A'!$F$12</f>
        <v>0</v>
      </c>
      <c r="G5" s="446" t="s">
        <v>6</v>
      </c>
      <c r="H5" s="401">
        <f>+'Sch A'!$H$12</f>
        <v>0</v>
      </c>
    </row>
    <row r="6" spans="1:9" s="24" customFormat="1" ht="13.35" customHeight="1" x14ac:dyDescent="0.2">
      <c r="B6" s="1185"/>
      <c r="C6" s="160"/>
    </row>
    <row r="7" spans="1:9" s="24" customFormat="1" ht="13.35" customHeight="1" x14ac:dyDescent="0.2">
      <c r="A7" s="1185"/>
      <c r="B7" s="1186">
        <v>1</v>
      </c>
      <c r="C7" s="1186">
        <v>2</v>
      </c>
      <c r="D7" s="1186">
        <v>3</v>
      </c>
      <c r="E7" s="1186">
        <v>4</v>
      </c>
      <c r="F7" s="1186">
        <v>5</v>
      </c>
      <c r="G7" s="1186">
        <v>6</v>
      </c>
      <c r="H7" s="1186">
        <v>7</v>
      </c>
      <c r="I7" s="1186">
        <v>8</v>
      </c>
    </row>
    <row r="8" spans="1:9" s="24" customFormat="1" ht="63.75" x14ac:dyDescent="0.2">
      <c r="A8" s="1187" t="s">
        <v>1190</v>
      </c>
      <c r="B8" s="1188" t="s">
        <v>1493</v>
      </c>
      <c r="C8" s="1188" t="s">
        <v>1494</v>
      </c>
      <c r="D8" s="1188" t="s">
        <v>1495</v>
      </c>
      <c r="E8" s="1188" t="s">
        <v>1496</v>
      </c>
      <c r="F8" s="1188" t="s">
        <v>1497</v>
      </c>
      <c r="G8" s="1188" t="s">
        <v>1498</v>
      </c>
      <c r="H8" s="1188" t="s">
        <v>1499</v>
      </c>
      <c r="I8" s="1188" t="s">
        <v>1500</v>
      </c>
    </row>
    <row r="9" spans="1:9" s="24" customFormat="1" x14ac:dyDescent="0.2">
      <c r="A9" s="1189"/>
      <c r="B9" s="1190"/>
      <c r="C9" s="1190"/>
      <c r="D9" s="1190"/>
      <c r="E9" s="1191"/>
      <c r="F9" s="1192"/>
      <c r="G9" s="1192"/>
      <c r="H9" s="1192"/>
      <c r="I9" s="1192"/>
    </row>
    <row r="10" spans="1:9" x14ac:dyDescent="0.2">
      <c r="A10" s="1189"/>
      <c r="B10" s="1190"/>
      <c r="C10" s="1193"/>
      <c r="D10" s="1193"/>
      <c r="E10" s="1194"/>
      <c r="F10" s="1192"/>
      <c r="G10" s="1192"/>
      <c r="H10" s="1192"/>
      <c r="I10" s="1192"/>
    </row>
    <row r="11" spans="1:9" x14ac:dyDescent="0.2">
      <c r="A11" s="1189"/>
      <c r="B11" s="1190"/>
      <c r="C11" s="1193"/>
      <c r="D11" s="1193"/>
      <c r="E11" s="1194"/>
      <c r="F11" s="1192"/>
      <c r="G11" s="1192"/>
      <c r="H11" s="1192"/>
      <c r="I11" s="1192"/>
    </row>
    <row r="12" spans="1:9" x14ac:dyDescent="0.2">
      <c r="A12" s="1189"/>
      <c r="B12" s="1190"/>
      <c r="C12" s="1193"/>
      <c r="D12" s="1193"/>
      <c r="E12" s="1194"/>
      <c r="F12" s="1192"/>
      <c r="G12" s="1192"/>
      <c r="H12" s="1192"/>
      <c r="I12" s="1192"/>
    </row>
    <row r="13" spans="1:9" x14ac:dyDescent="0.2">
      <c r="A13" s="1189"/>
      <c r="B13" s="1190"/>
      <c r="C13" s="1193"/>
      <c r="D13" s="1193"/>
      <c r="E13" s="1194"/>
      <c r="F13" s="1192"/>
      <c r="G13" s="1192"/>
      <c r="H13" s="1192"/>
      <c r="I13" s="1192"/>
    </row>
    <row r="14" spans="1:9" x14ac:dyDescent="0.2">
      <c r="A14" s="1189"/>
      <c r="B14" s="1190"/>
      <c r="C14" s="1193"/>
      <c r="D14" s="1193"/>
      <c r="E14" s="1194"/>
      <c r="F14" s="1192"/>
      <c r="G14" s="1192"/>
      <c r="H14" s="1192"/>
      <c r="I14" s="1192"/>
    </row>
    <row r="15" spans="1:9" x14ac:dyDescent="0.2">
      <c r="A15" s="1189"/>
      <c r="B15" s="1190"/>
      <c r="C15" s="1193"/>
      <c r="D15" s="1193"/>
      <c r="E15" s="1194"/>
      <c r="F15" s="1192"/>
      <c r="G15" s="1192"/>
      <c r="H15" s="1192"/>
      <c r="I15" s="1192"/>
    </row>
    <row r="16" spans="1:9" x14ac:dyDescent="0.2">
      <c r="A16" s="1195"/>
      <c r="B16" s="1196"/>
      <c r="C16" s="1197"/>
      <c r="D16" s="1197"/>
      <c r="E16" s="1197"/>
      <c r="I16" s="1198"/>
    </row>
    <row r="17" spans="1:11" s="24" customFormat="1" x14ac:dyDescent="0.2">
      <c r="A17" s="1199" t="s">
        <v>1501</v>
      </c>
      <c r="B17" s="1200"/>
      <c r="C17" s="1200"/>
      <c r="D17" s="1200"/>
      <c r="E17" s="1200"/>
      <c r="F17" s="1200"/>
      <c r="G17" s="1200"/>
      <c r="H17" s="1201"/>
    </row>
    <row r="18" spans="1:11" s="24" customFormat="1" x14ac:dyDescent="0.2">
      <c r="A18" s="1202"/>
      <c r="B18" s="1203">
        <f>+$A$9</f>
        <v>0</v>
      </c>
      <c r="C18" s="1203">
        <f>+$A$10</f>
        <v>0</v>
      </c>
      <c r="D18" s="1203">
        <f>+$A$11</f>
        <v>0</v>
      </c>
      <c r="E18" s="1204">
        <f>+$A$12</f>
        <v>0</v>
      </c>
      <c r="F18" s="1203">
        <f>+$A$13</f>
        <v>0</v>
      </c>
      <c r="G18" s="1203">
        <f>+$A$14</f>
        <v>0</v>
      </c>
      <c r="H18" s="1203">
        <f>+$A$15</f>
        <v>0</v>
      </c>
      <c r="I18" s="546" t="s">
        <v>506</v>
      </c>
      <c r="J18" s="1198"/>
    </row>
    <row r="19" spans="1:11" x14ac:dyDescent="0.2">
      <c r="A19" s="1205" t="s">
        <v>1502</v>
      </c>
      <c r="B19" s="1192"/>
      <c r="C19" s="1192"/>
      <c r="D19" s="1192"/>
      <c r="E19" s="1192"/>
      <c r="F19" s="1192"/>
      <c r="G19" s="1192"/>
      <c r="H19" s="1192"/>
      <c r="I19" s="1206">
        <f>SUM(B19:H19)</f>
        <v>0</v>
      </c>
      <c r="J19" s="1198"/>
    </row>
    <row r="20" spans="1:11" x14ac:dyDescent="0.2">
      <c r="A20" s="1195"/>
      <c r="B20" s="1196"/>
      <c r="C20" s="1197"/>
      <c r="D20" s="1197"/>
      <c r="E20" s="1197"/>
      <c r="H20" s="1116"/>
      <c r="I20" s="1198"/>
    </row>
    <row r="21" spans="1:11" s="24" customFormat="1" x14ac:dyDescent="0.2">
      <c r="A21" s="1199" t="s">
        <v>1503</v>
      </c>
      <c r="B21" s="1200"/>
      <c r="C21" s="1200"/>
      <c r="D21" s="1200"/>
      <c r="E21" s="1200"/>
      <c r="F21" s="1200"/>
      <c r="G21" s="1200"/>
      <c r="H21" s="1201"/>
      <c r="I21" s="1198"/>
    </row>
    <row r="22" spans="1:11" s="24" customFormat="1" ht="30" x14ac:dyDescent="0.2">
      <c r="A22" s="1202"/>
      <c r="B22" s="1203">
        <f>+$A$9</f>
        <v>0</v>
      </c>
      <c r="C22" s="1203">
        <f>+$A$10</f>
        <v>0</v>
      </c>
      <c r="D22" s="1203">
        <f>+$A$11</f>
        <v>0</v>
      </c>
      <c r="E22" s="1204">
        <f>+$A$12</f>
        <v>0</v>
      </c>
      <c r="F22" s="1203">
        <f>+$A$13</f>
        <v>0</v>
      </c>
      <c r="G22" s="1203">
        <f>+$A$14</f>
        <v>0</v>
      </c>
      <c r="H22" s="1203">
        <f>+$A$15</f>
        <v>0</v>
      </c>
      <c r="I22" s="1207" t="s">
        <v>1504</v>
      </c>
      <c r="J22" s="1208"/>
      <c r="K22" s="449"/>
    </row>
    <row r="23" spans="1:11" x14ac:dyDescent="0.2">
      <c r="A23" s="1209" t="s">
        <v>1505</v>
      </c>
      <c r="B23" s="1206">
        <f t="shared" ref="B23:G23" si="0">+B19</f>
        <v>0</v>
      </c>
      <c r="C23" s="1206">
        <f t="shared" si="0"/>
        <v>0</v>
      </c>
      <c r="D23" s="1206">
        <f t="shared" si="0"/>
        <v>0</v>
      </c>
      <c r="E23" s="1206">
        <f t="shared" si="0"/>
        <v>0</v>
      </c>
      <c r="F23" s="1206">
        <f t="shared" si="0"/>
        <v>0</v>
      </c>
      <c r="G23" s="1206">
        <f t="shared" si="0"/>
        <v>0</v>
      </c>
      <c r="H23" s="1206">
        <f>+H19</f>
        <v>0</v>
      </c>
      <c r="I23" s="1206">
        <f>SUM(B23:H23)</f>
        <v>0</v>
      </c>
      <c r="J23" s="1210"/>
      <c r="K23" s="292"/>
    </row>
    <row r="24" spans="1:11" ht="19.5" x14ac:dyDescent="0.35">
      <c r="A24" s="1209" t="s">
        <v>1506</v>
      </c>
      <c r="B24" s="1192"/>
      <c r="C24" s="1192"/>
      <c r="D24" s="1192"/>
      <c r="E24" s="1192"/>
      <c r="F24" s="1192"/>
      <c r="G24" s="1192"/>
      <c r="H24" s="1192"/>
      <c r="I24" s="1206">
        <f>SUM(B24:H24)</f>
        <v>0</v>
      </c>
      <c r="J24" s="1198"/>
    </row>
    <row r="25" spans="1:11" x14ac:dyDescent="0.2">
      <c r="A25" s="1209" t="s">
        <v>1507</v>
      </c>
      <c r="B25" s="1206">
        <f t="shared" ref="B25:I25" si="1">+B24-B23</f>
        <v>0</v>
      </c>
      <c r="C25" s="1206">
        <f t="shared" si="1"/>
        <v>0</v>
      </c>
      <c r="D25" s="1206">
        <f t="shared" si="1"/>
        <v>0</v>
      </c>
      <c r="E25" s="1206">
        <f t="shared" si="1"/>
        <v>0</v>
      </c>
      <c r="F25" s="1206">
        <f t="shared" si="1"/>
        <v>0</v>
      </c>
      <c r="G25" s="1206">
        <f t="shared" si="1"/>
        <v>0</v>
      </c>
      <c r="H25" s="1206">
        <f t="shared" si="1"/>
        <v>0</v>
      </c>
      <c r="I25" s="1206">
        <f t="shared" si="1"/>
        <v>0</v>
      </c>
      <c r="J25" s="1198"/>
    </row>
    <row r="26" spans="1:11" s="106" customFormat="1" ht="12" x14ac:dyDescent="0.2">
      <c r="A26" s="1211"/>
      <c r="B26" s="1211"/>
      <c r="C26" s="1212"/>
      <c r="D26" s="1212"/>
      <c r="E26" s="1212"/>
      <c r="F26" s="1212"/>
      <c r="G26" s="1212"/>
      <c r="H26" s="1116"/>
      <c r="I26" s="1213"/>
    </row>
    <row r="27" spans="1:11" s="24" customFormat="1" x14ac:dyDescent="0.2">
      <c r="A27" s="1199" t="s">
        <v>1508</v>
      </c>
      <c r="B27" s="1200"/>
      <c r="C27" s="1200"/>
      <c r="D27" s="1200"/>
      <c r="E27" s="1200"/>
      <c r="F27" s="1200"/>
      <c r="G27" s="1200"/>
      <c r="H27" s="1201"/>
      <c r="I27" s="1116" t="s">
        <v>1449</v>
      </c>
    </row>
    <row r="28" spans="1:11" s="24" customFormat="1" ht="30" x14ac:dyDescent="0.2">
      <c r="A28" s="1209"/>
      <c r="B28" s="1214"/>
      <c r="C28" s="1214"/>
      <c r="D28" s="1214"/>
      <c r="E28" s="1214"/>
      <c r="F28" s="1214"/>
      <c r="G28" s="1214"/>
      <c r="H28" s="1214"/>
      <c r="I28" s="1207" t="s">
        <v>1509</v>
      </c>
      <c r="J28" s="1198"/>
    </row>
    <row r="29" spans="1:11" s="24" customFormat="1" x14ac:dyDescent="0.2">
      <c r="A29" s="1209" t="s">
        <v>1510</v>
      </c>
      <c r="B29" s="1192"/>
      <c r="C29" s="1192"/>
      <c r="D29" s="1192"/>
      <c r="E29" s="1192"/>
      <c r="F29" s="1192"/>
      <c r="G29" s="1192"/>
      <c r="H29" s="1192"/>
      <c r="I29" s="1206">
        <f>SUM(B29:H29)</f>
        <v>0</v>
      </c>
      <c r="J29" s="1198"/>
    </row>
    <row r="30" spans="1:11" s="106" customFormat="1" ht="15" customHeight="1" x14ac:dyDescent="0.2">
      <c r="A30" s="106" t="s">
        <v>1511</v>
      </c>
    </row>
    <row r="31" spans="1:11" ht="15" customHeight="1" x14ac:dyDescent="0.2">
      <c r="A31" s="106" t="s">
        <v>1451</v>
      </c>
    </row>
  </sheetData>
  <sheetProtection algorithmName="SHA-512" hashValue="mlDywi+Tbq6XolGKvDGNbOMqwmTpDqGuxY1PKSDFmnOSTNfaaez7Gn/P5xVOMSTHRSgc1yXDkafIN8mgAxk4CA==" saltValue="aI56XglXspUbJUnG6btjAg==" spinCount="100000" sheet="1" objects="1" scenarios="1"/>
  <pageMargins left="0.75" right="0.75" top="1" bottom="0.75" header="0.5" footer="0.25"/>
  <pageSetup scale="67"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A00C-0730-4621-A16D-E4E31674960E}">
  <sheetPr>
    <pageSetUpPr fitToPage="1"/>
  </sheetPr>
  <dimension ref="A1:G24"/>
  <sheetViews>
    <sheetView zoomScaleNormal="100" workbookViewId="0"/>
  </sheetViews>
  <sheetFormatPr defaultColWidth="9" defaultRowHeight="15" x14ac:dyDescent="0.2"/>
  <cols>
    <col min="1" max="1" width="27.625" style="27" customWidth="1"/>
    <col min="2" max="7" width="13.625" style="27" customWidth="1"/>
    <col min="8" max="16384" width="9" style="27"/>
  </cols>
  <sheetData>
    <row r="1" spans="1:7" ht="15" customHeight="1" x14ac:dyDescent="0.25">
      <c r="A1" s="51" t="s">
        <v>1512</v>
      </c>
      <c r="B1" s="318"/>
      <c r="C1" s="218"/>
      <c r="D1" s="132"/>
      <c r="E1" s="132"/>
      <c r="F1" s="132"/>
      <c r="G1" s="24"/>
    </row>
    <row r="2" spans="1:7" ht="13.35" customHeight="1" x14ac:dyDescent="0.2">
      <c r="A2" s="5" t="s">
        <v>2</v>
      </c>
      <c r="B2" s="318"/>
      <c r="C2" s="218"/>
      <c r="D2" s="132"/>
      <c r="E2" s="132"/>
      <c r="F2" s="132"/>
      <c r="G2" s="24"/>
    </row>
    <row r="3" spans="1:7" ht="13.35" customHeight="1" x14ac:dyDescent="0.2">
      <c r="A3" s="5" t="s">
        <v>1893</v>
      </c>
      <c r="B3" s="319"/>
      <c r="C3" s="132"/>
      <c r="D3" s="983" t="s">
        <v>3</v>
      </c>
      <c r="E3" s="984"/>
      <c r="F3" s="984"/>
      <c r="G3" s="985"/>
    </row>
    <row r="4" spans="1:7" ht="13.35" customHeight="1" x14ac:dyDescent="0.2">
      <c r="A4" s="5"/>
      <c r="B4" s="218"/>
      <c r="C4" s="54"/>
      <c r="D4" s="394">
        <f>+'Sch A'!$A$6</f>
        <v>0</v>
      </c>
      <c r="E4" s="450"/>
      <c r="F4" s="450"/>
      <c r="G4" s="451"/>
    </row>
    <row r="5" spans="1:7" ht="13.35" customHeight="1" x14ac:dyDescent="0.2">
      <c r="A5" s="54"/>
      <c r="B5" s="160"/>
      <c r="C5" s="24"/>
      <c r="D5" s="138" t="s">
        <v>4</v>
      </c>
      <c r="E5" s="54"/>
      <c r="F5" s="54"/>
      <c r="G5" s="139"/>
    </row>
    <row r="6" spans="1:7" ht="13.35" customHeight="1" x14ac:dyDescent="0.2">
      <c r="A6" s="24"/>
      <c r="B6" s="160"/>
      <c r="C6" s="24"/>
      <c r="D6" s="446" t="s">
        <v>5</v>
      </c>
      <c r="E6" s="401">
        <f>+'Sch A'!$F$12</f>
        <v>0</v>
      </c>
      <c r="F6" s="446" t="s">
        <v>6</v>
      </c>
      <c r="G6" s="401">
        <f>+'Sch A'!$H$12</f>
        <v>0</v>
      </c>
    </row>
    <row r="7" spans="1:7" ht="13.35" customHeight="1" x14ac:dyDescent="0.2">
      <c r="A7" s="132"/>
      <c r="B7" s="24"/>
      <c r="C7" s="24"/>
      <c r="D7" s="24"/>
      <c r="E7" s="24"/>
      <c r="F7" s="24"/>
      <c r="G7" s="24"/>
    </row>
    <row r="8" spans="1:7" ht="26.1" customHeight="1" x14ac:dyDescent="0.2">
      <c r="A8" s="1216" t="s">
        <v>1513</v>
      </c>
      <c r="B8" s="546" t="s">
        <v>506</v>
      </c>
      <c r="C8" s="18" t="s">
        <v>507</v>
      </c>
      <c r="D8" s="18" t="s">
        <v>508</v>
      </c>
      <c r="E8" s="18" t="s">
        <v>509</v>
      </c>
      <c r="F8" s="18" t="s">
        <v>510</v>
      </c>
      <c r="G8" s="18" t="s">
        <v>511</v>
      </c>
    </row>
    <row r="9" spans="1:7" ht="18" customHeight="1" x14ac:dyDescent="0.2">
      <c r="A9" s="1216" t="s">
        <v>9</v>
      </c>
      <c r="B9" s="422"/>
      <c r="C9" s="422"/>
      <c r="D9" s="422"/>
      <c r="E9" s="422"/>
      <c r="F9" s="422"/>
      <c r="G9" s="422"/>
    </row>
    <row r="10" spans="1:7" ht="18" customHeight="1" x14ac:dyDescent="0.2">
      <c r="A10" s="1216" t="s">
        <v>1514</v>
      </c>
      <c r="B10" s="1125">
        <f t="shared" ref="B10:B13" si="0">SUM(C10:G10)</f>
        <v>0</v>
      </c>
      <c r="C10" s="1123"/>
      <c r="D10" s="1123"/>
      <c r="E10" s="1123"/>
      <c r="F10" s="1123"/>
      <c r="G10" s="1123"/>
    </row>
    <row r="11" spans="1:7" ht="18" customHeight="1" x14ac:dyDescent="0.2">
      <c r="A11" s="1217"/>
      <c r="B11" s="1125">
        <f t="shared" si="0"/>
        <v>0</v>
      </c>
      <c r="C11" s="1123"/>
      <c r="D11" s="1123"/>
      <c r="E11" s="1123"/>
      <c r="F11" s="1123"/>
      <c r="G11" s="1123"/>
    </row>
    <row r="12" spans="1:7" ht="18" customHeight="1" x14ac:dyDescent="0.2">
      <c r="A12" s="1217"/>
      <c r="B12" s="1125">
        <f t="shared" si="0"/>
        <v>0</v>
      </c>
      <c r="C12" s="1123"/>
      <c r="D12" s="1123"/>
      <c r="E12" s="1123"/>
      <c r="F12" s="1123"/>
      <c r="G12" s="1123"/>
    </row>
    <row r="13" spans="1:7" ht="18" customHeight="1" x14ac:dyDescent="0.2">
      <c r="A13" s="1217"/>
      <c r="B13" s="1125">
        <f t="shared" si="0"/>
        <v>0</v>
      </c>
      <c r="C13" s="1123"/>
      <c r="D13" s="1123"/>
      <c r="E13" s="1123"/>
      <c r="F13" s="1123"/>
      <c r="G13" s="1123"/>
    </row>
    <row r="14" spans="1:7" ht="18" customHeight="1" x14ac:dyDescent="0.2">
      <c r="A14" s="1216" t="s">
        <v>1515</v>
      </c>
      <c r="B14" s="1125">
        <f>SUM(C14:G14)</f>
        <v>0</v>
      </c>
      <c r="C14" s="1125">
        <f>SUM(C10:C13)</f>
        <v>0</v>
      </c>
      <c r="D14" s="1125">
        <f t="shared" ref="D14:G14" si="1">SUM(D10:D13)</f>
        <v>0</v>
      </c>
      <c r="E14" s="1125">
        <f t="shared" si="1"/>
        <v>0</v>
      </c>
      <c r="F14" s="1125">
        <f t="shared" si="1"/>
        <v>0</v>
      </c>
      <c r="G14" s="1125">
        <f t="shared" si="1"/>
        <v>0</v>
      </c>
    </row>
    <row r="15" spans="1:7" ht="18" customHeight="1" x14ac:dyDescent="0.2">
      <c r="A15" s="1216" t="s">
        <v>1516</v>
      </c>
      <c r="B15" s="422"/>
      <c r="C15" s="422"/>
      <c r="D15" s="422"/>
      <c r="E15" s="422"/>
      <c r="F15" s="422"/>
      <c r="G15" s="422"/>
    </row>
    <row r="16" spans="1:7" ht="18" customHeight="1" x14ac:dyDescent="0.2">
      <c r="A16" s="1216" t="s">
        <v>9</v>
      </c>
      <c r="B16" s="422"/>
      <c r="C16" s="422"/>
      <c r="D16" s="422"/>
      <c r="E16" s="422"/>
      <c r="F16" s="422"/>
      <c r="G16" s="422"/>
    </row>
    <row r="17" spans="1:7" ht="18" customHeight="1" x14ac:dyDescent="0.35">
      <c r="A17" s="1216" t="s">
        <v>1517</v>
      </c>
      <c r="B17" s="1125">
        <f t="shared" ref="B17:B19" si="2">SUM(C17:G17)</f>
        <v>0</v>
      </c>
      <c r="C17" s="1123"/>
      <c r="D17" s="1123"/>
      <c r="E17" s="1123"/>
      <c r="F17" s="1123"/>
      <c r="G17" s="1123"/>
    </row>
    <row r="18" spans="1:7" ht="18" customHeight="1" x14ac:dyDescent="0.35">
      <c r="A18" s="1216" t="s">
        <v>1518</v>
      </c>
      <c r="B18" s="1125">
        <f t="shared" si="2"/>
        <v>0</v>
      </c>
      <c r="C18" s="1123"/>
      <c r="D18" s="1123"/>
      <c r="E18" s="1123"/>
      <c r="F18" s="1123"/>
      <c r="G18" s="1123"/>
    </row>
    <row r="19" spans="1:7" ht="18" customHeight="1" x14ac:dyDescent="0.2">
      <c r="A19" s="1217"/>
      <c r="B19" s="1125">
        <f t="shared" si="2"/>
        <v>0</v>
      </c>
      <c r="C19" s="1123"/>
      <c r="D19" s="1123"/>
      <c r="E19" s="1123"/>
      <c r="F19" s="1123"/>
      <c r="G19" s="1123"/>
    </row>
    <row r="20" spans="1:7" ht="18" customHeight="1" x14ac:dyDescent="0.2">
      <c r="A20" s="1218"/>
      <c r="B20" s="422"/>
      <c r="C20" s="422"/>
      <c r="D20" s="422"/>
      <c r="E20" s="422"/>
      <c r="F20" s="422"/>
      <c r="G20" s="422"/>
    </row>
    <row r="21" spans="1:7" ht="18" customHeight="1" x14ac:dyDescent="0.2">
      <c r="A21" s="1216" t="s">
        <v>1519</v>
      </c>
      <c r="B21" s="1219">
        <f>SUM(C21:G21)</f>
        <v>0</v>
      </c>
      <c r="C21" s="1220">
        <f>SUM(C17:C19)</f>
        <v>0</v>
      </c>
      <c r="D21" s="1220">
        <f t="shared" ref="D21:G21" si="3">SUM(D17:D19)</f>
        <v>0</v>
      </c>
      <c r="E21" s="1220">
        <f t="shared" si="3"/>
        <v>0</v>
      </c>
      <c r="F21" s="1220">
        <f t="shared" si="3"/>
        <v>0</v>
      </c>
      <c r="G21" s="1220">
        <f t="shared" si="3"/>
        <v>0</v>
      </c>
    </row>
    <row r="22" spans="1:7" ht="18" customHeight="1" thickBot="1" x14ac:dyDescent="0.4">
      <c r="A22" s="1221" t="s">
        <v>1520</v>
      </c>
      <c r="B22" s="597">
        <f>SUM(C22:G22)</f>
        <v>0</v>
      </c>
      <c r="C22" s="1222">
        <f>+C14+C21</f>
        <v>0</v>
      </c>
      <c r="D22" s="1222">
        <f>+D14+D21</f>
        <v>0</v>
      </c>
      <c r="E22" s="1222">
        <f>+E14+E21</f>
        <v>0</v>
      </c>
      <c r="F22" s="1222">
        <f>+F14+F21</f>
        <v>0</v>
      </c>
      <c r="G22" s="1222">
        <f>+G14+G21</f>
        <v>0</v>
      </c>
    </row>
    <row r="23" spans="1:7" ht="15" customHeight="1" thickTop="1" x14ac:dyDescent="0.25">
      <c r="A23" s="106" t="s">
        <v>1521</v>
      </c>
      <c r="B23" s="1223"/>
      <c r="C23" s="1223"/>
      <c r="D23" s="1223"/>
      <c r="E23" s="1223"/>
      <c r="F23" s="1223"/>
      <c r="G23" s="1223"/>
    </row>
    <row r="24" spans="1:7" ht="15" customHeight="1" x14ac:dyDescent="0.25">
      <c r="A24" s="106" t="s">
        <v>1522</v>
      </c>
      <c r="B24" s="1223"/>
      <c r="C24" s="1223"/>
      <c r="D24" s="1223"/>
      <c r="E24" s="1223"/>
      <c r="F24" s="1223"/>
      <c r="G24" s="1223"/>
    </row>
  </sheetData>
  <sheetProtection algorithmName="SHA-512" hashValue="/eTmNUJoLhuLWGLRZXkl1KHpILixya7cHHp8yHEcFWzoBYHmwGQpcBH18SrKLzQn5P0v4CZZjYW+Ilhu59lyVg==" saltValue="VOF+9lrNuFVqFUCZzh0IjA==" spinCount="100000" sheet="1" objects="1" scenarios="1"/>
  <printOptions horizontalCentered="1"/>
  <pageMargins left="0.5" right="0.5" top="1" bottom="0.75" header="0.3" footer="0.3"/>
  <pageSetup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A5A7-7248-462A-8236-4D8E064E45B2}">
  <sheetPr>
    <pageSetUpPr fitToPage="1"/>
  </sheetPr>
  <dimension ref="A1:I43"/>
  <sheetViews>
    <sheetView topLeftCell="A10" zoomScaleNormal="100" workbookViewId="0">
      <selection activeCell="D29" sqref="D29"/>
    </sheetView>
  </sheetViews>
  <sheetFormatPr defaultColWidth="10" defaultRowHeight="15" x14ac:dyDescent="0.2"/>
  <cols>
    <col min="1" max="1" width="16.375" style="24" customWidth="1"/>
    <col min="2" max="8" width="11.875" style="24" customWidth="1"/>
    <col min="9" max="9" width="9.875" style="27" customWidth="1"/>
    <col min="10" max="16384" width="10" style="24"/>
  </cols>
  <sheetData>
    <row r="1" spans="1:9" ht="15.75" x14ac:dyDescent="0.25">
      <c r="A1" s="51" t="s">
        <v>523</v>
      </c>
      <c r="B1" s="52"/>
      <c r="C1" s="53"/>
      <c r="D1" s="53"/>
      <c r="E1" s="53"/>
      <c r="F1" s="53"/>
      <c r="G1" s="53"/>
      <c r="H1" s="53"/>
    </row>
    <row r="2" spans="1:9" ht="13.35" customHeight="1" x14ac:dyDescent="0.25">
      <c r="A2" s="5" t="s">
        <v>2</v>
      </c>
      <c r="B2" s="52"/>
      <c r="C2" s="53"/>
      <c r="D2" s="53"/>
      <c r="E2" s="53"/>
      <c r="F2" s="53"/>
      <c r="G2" s="53"/>
      <c r="H2" s="53"/>
    </row>
    <row r="3" spans="1:9" s="54" customFormat="1" ht="13.35" customHeight="1" x14ac:dyDescent="0.2">
      <c r="A3" s="5" t="s">
        <v>1893</v>
      </c>
      <c r="F3" s="55" t="s">
        <v>524</v>
      </c>
      <c r="G3" s="56"/>
      <c r="H3" s="57"/>
    </row>
    <row r="4" spans="1:9" s="58" customFormat="1" ht="13.35" customHeight="1" x14ac:dyDescent="0.2"/>
    <row r="5" spans="1:9" s="58" customFormat="1" ht="15" customHeight="1" x14ac:dyDescent="0.2">
      <c r="A5" s="59" t="s">
        <v>525</v>
      </c>
      <c r="B5" s="60"/>
      <c r="C5" s="60"/>
      <c r="D5" s="60"/>
      <c r="E5" s="60"/>
      <c r="F5" s="61"/>
      <c r="G5" s="62" t="s">
        <v>526</v>
      </c>
      <c r="H5" s="63"/>
    </row>
    <row r="6" spans="1:9" s="58" customFormat="1" ht="15" customHeight="1" x14ac:dyDescent="0.2">
      <c r="A6" s="1407"/>
      <c r="B6" s="64"/>
      <c r="C6" s="64"/>
      <c r="D6" s="64"/>
      <c r="E6" s="64"/>
      <c r="F6" s="65"/>
      <c r="G6" s="66"/>
      <c r="H6" s="67"/>
    </row>
    <row r="7" spans="1:9" s="58" customFormat="1" ht="15" customHeight="1" x14ac:dyDescent="0.2">
      <c r="A7" s="59" t="s">
        <v>527</v>
      </c>
      <c r="B7" s="24"/>
      <c r="C7" s="28"/>
      <c r="D7" s="58" t="s">
        <v>528</v>
      </c>
      <c r="G7" s="68" t="s">
        <v>529</v>
      </c>
      <c r="H7" s="69"/>
    </row>
    <row r="8" spans="1:9" s="58" customFormat="1" ht="15" customHeight="1" x14ac:dyDescent="0.2">
      <c r="A8" s="70"/>
      <c r="B8" s="71"/>
      <c r="C8" s="72"/>
      <c r="D8" s="70"/>
      <c r="E8" s="73"/>
      <c r="F8" s="72"/>
      <c r="G8" s="70"/>
      <c r="H8" s="72"/>
    </row>
    <row r="9" spans="1:9" ht="15" customHeight="1" x14ac:dyDescent="0.2">
      <c r="A9" s="68" t="s">
        <v>530</v>
      </c>
      <c r="B9" s="74" t="s">
        <v>531</v>
      </c>
      <c r="C9" s="58"/>
      <c r="D9" s="75" t="s">
        <v>532</v>
      </c>
      <c r="F9" s="76" t="s">
        <v>533</v>
      </c>
      <c r="G9" s="77"/>
      <c r="H9" s="78"/>
      <c r="I9" s="24"/>
    </row>
    <row r="10" spans="1:9" ht="15" customHeight="1" x14ac:dyDescent="0.2">
      <c r="A10" s="79"/>
      <c r="B10" s="80"/>
      <c r="C10" s="81"/>
      <c r="D10" s="82"/>
      <c r="E10" s="83"/>
      <c r="F10" s="84"/>
      <c r="G10" s="85"/>
      <c r="H10" s="86"/>
      <c r="I10" s="24"/>
    </row>
    <row r="11" spans="1:9" ht="15" customHeight="1" x14ac:dyDescent="0.2">
      <c r="A11" s="75" t="s">
        <v>534</v>
      </c>
      <c r="C11" s="87"/>
      <c r="E11" s="75" t="s">
        <v>4</v>
      </c>
      <c r="F11" s="88"/>
      <c r="H11" s="28"/>
    </row>
    <row r="12" spans="1:9" ht="15" customHeight="1" x14ac:dyDescent="0.2">
      <c r="A12" s="89"/>
      <c r="B12" s="90"/>
      <c r="C12" s="91"/>
      <c r="D12" s="92"/>
      <c r="E12" s="93" t="s">
        <v>5</v>
      </c>
      <c r="F12" s="67"/>
      <c r="G12" s="93" t="s">
        <v>6</v>
      </c>
      <c r="H12" s="94"/>
    </row>
    <row r="13" spans="1:9" s="58" customFormat="1" ht="22.5" customHeight="1" x14ac:dyDescent="0.2">
      <c r="A13" s="1557" t="s">
        <v>535</v>
      </c>
      <c r="B13" s="1558"/>
      <c r="C13" s="1558"/>
      <c r="D13" s="1558"/>
      <c r="E13" s="1558"/>
      <c r="F13" s="1558"/>
      <c r="G13" s="1558"/>
      <c r="H13" s="1559"/>
    </row>
    <row r="14" spans="1:9" ht="13.35" customHeight="1" x14ac:dyDescent="0.2">
      <c r="A14" s="42"/>
      <c r="B14" s="95"/>
      <c r="C14" s="96"/>
      <c r="D14" s="96"/>
      <c r="E14" s="95"/>
      <c r="F14" s="95"/>
      <c r="G14" s="95"/>
      <c r="H14" s="95"/>
    </row>
    <row r="15" spans="1:9" s="54" customFormat="1" ht="12.75" customHeight="1" x14ac:dyDescent="0.2">
      <c r="A15" s="40"/>
      <c r="B15" s="40"/>
      <c r="C15" s="97" t="s">
        <v>536</v>
      </c>
      <c r="D15" s="97"/>
      <c r="E15" s="98"/>
      <c r="F15" s="99" t="s">
        <v>537</v>
      </c>
      <c r="G15" s="97"/>
      <c r="H15" s="98"/>
    </row>
    <row r="16" spans="1:9" s="54" customFormat="1" ht="25.5" x14ac:dyDescent="0.2">
      <c r="A16" s="100" t="s">
        <v>538</v>
      </c>
      <c r="B16" s="101" t="s">
        <v>539</v>
      </c>
      <c r="C16" s="18" t="s">
        <v>540</v>
      </c>
      <c r="D16" s="18" t="s">
        <v>541</v>
      </c>
      <c r="E16" s="18" t="s">
        <v>511</v>
      </c>
      <c r="F16" s="18" t="s">
        <v>540</v>
      </c>
      <c r="G16" s="18" t="s">
        <v>541</v>
      </c>
      <c r="H16" s="18" t="s">
        <v>511</v>
      </c>
    </row>
    <row r="17" spans="1:8" ht="15" customHeight="1" x14ac:dyDescent="0.2">
      <c r="A17" s="29" t="s">
        <v>507</v>
      </c>
      <c r="B17" s="102">
        <f>SUM(C17:E17)</f>
        <v>0</v>
      </c>
      <c r="C17" s="103"/>
      <c r="D17" s="103"/>
      <c r="E17" s="103"/>
      <c r="F17" s="103"/>
      <c r="G17" s="103"/>
      <c r="H17" s="103"/>
    </row>
    <row r="18" spans="1:8" ht="15" customHeight="1" x14ac:dyDescent="0.2">
      <c r="A18" s="29"/>
      <c r="B18" s="104"/>
      <c r="C18" s="104"/>
      <c r="D18" s="104"/>
      <c r="E18" s="104"/>
      <c r="F18" s="104"/>
      <c r="G18" s="104"/>
      <c r="H18" s="104"/>
    </row>
    <row r="19" spans="1:8" ht="15" customHeight="1" x14ac:dyDescent="0.2">
      <c r="A19" s="29" t="s">
        <v>508</v>
      </c>
      <c r="B19" s="102">
        <f>SUM(C19:E19)</f>
        <v>0</v>
      </c>
      <c r="C19" s="103"/>
      <c r="D19" s="103"/>
      <c r="E19" s="103"/>
      <c r="F19" s="103"/>
      <c r="G19" s="103"/>
      <c r="H19" s="103"/>
    </row>
    <row r="20" spans="1:8" ht="15" customHeight="1" x14ac:dyDescent="0.2">
      <c r="A20" s="29" t="s">
        <v>509</v>
      </c>
      <c r="B20" s="105"/>
      <c r="C20" s="104"/>
      <c r="D20" s="104"/>
      <c r="E20" s="104"/>
      <c r="F20" s="104"/>
      <c r="G20" s="104"/>
      <c r="H20" s="104"/>
    </row>
    <row r="21" spans="1:8" ht="15" customHeight="1" x14ac:dyDescent="0.2">
      <c r="A21" s="29" t="s">
        <v>510</v>
      </c>
      <c r="B21" s="105"/>
      <c r="C21" s="104"/>
      <c r="D21" s="104"/>
      <c r="E21" s="104"/>
      <c r="F21" s="104"/>
      <c r="G21" s="104"/>
      <c r="H21" s="104"/>
    </row>
    <row r="22" spans="1:8" ht="15" customHeight="1" x14ac:dyDescent="0.2">
      <c r="A22" s="29" t="s">
        <v>511</v>
      </c>
      <c r="B22" s="105"/>
      <c r="C22" s="104"/>
      <c r="D22" s="104"/>
      <c r="E22" s="104"/>
      <c r="F22" s="104"/>
      <c r="G22" s="104"/>
      <c r="H22" s="104"/>
    </row>
    <row r="23" spans="1:8" ht="15" customHeight="1" x14ac:dyDescent="0.2">
      <c r="A23" s="29" t="s">
        <v>506</v>
      </c>
      <c r="B23" s="102">
        <f t="shared" ref="B23:H23" si="0">SUM(B17:B22)</f>
        <v>0</v>
      </c>
      <c r="C23" s="102">
        <f t="shared" si="0"/>
        <v>0</v>
      </c>
      <c r="D23" s="102">
        <f t="shared" si="0"/>
        <v>0</v>
      </c>
      <c r="E23" s="102">
        <f t="shared" si="0"/>
        <v>0</v>
      </c>
      <c r="F23" s="102">
        <f t="shared" si="0"/>
        <v>0</v>
      </c>
      <c r="G23" s="102">
        <f t="shared" si="0"/>
        <v>0</v>
      </c>
      <c r="H23" s="102">
        <f t="shared" si="0"/>
        <v>0</v>
      </c>
    </row>
    <row r="24" spans="1:8" s="106" customFormat="1" ht="13.35" customHeight="1" x14ac:dyDescent="0.2">
      <c r="E24" s="107"/>
    </row>
    <row r="25" spans="1:8" ht="15" customHeight="1" x14ac:dyDescent="0.2">
      <c r="A25" s="108" t="s">
        <v>542</v>
      </c>
      <c r="B25" s="109"/>
      <c r="C25" s="109"/>
      <c r="D25" s="110"/>
      <c r="E25" s="111"/>
      <c r="F25" s="112"/>
    </row>
    <row r="26" spans="1:8" ht="15" customHeight="1" x14ac:dyDescent="0.2">
      <c r="A26" s="93" t="s">
        <v>543</v>
      </c>
      <c r="B26" s="20"/>
      <c r="C26" s="20"/>
      <c r="D26" s="113">
        <f>'Sch B-1'!D22</f>
        <v>0</v>
      </c>
    </row>
    <row r="27" spans="1:8" ht="15" customHeight="1" x14ac:dyDescent="0.2">
      <c r="A27" s="114" t="s">
        <v>544</v>
      </c>
      <c r="B27" s="115"/>
      <c r="C27" s="115"/>
      <c r="D27" s="116"/>
    </row>
    <row r="28" spans="1:8" ht="15" customHeight="1" x14ac:dyDescent="0.2">
      <c r="A28" s="75" t="s">
        <v>545</v>
      </c>
      <c r="D28" s="113">
        <f>B17</f>
        <v>0</v>
      </c>
    </row>
    <row r="29" spans="1:8" ht="15" customHeight="1" x14ac:dyDescent="0.2">
      <c r="A29" s="75" t="s">
        <v>546</v>
      </c>
      <c r="D29" s="113">
        <v>365</v>
      </c>
    </row>
    <row r="30" spans="1:8" ht="15" customHeight="1" x14ac:dyDescent="0.2">
      <c r="A30" s="75" t="s">
        <v>547</v>
      </c>
      <c r="D30" s="113">
        <f>D28*D29</f>
        <v>0</v>
      </c>
    </row>
    <row r="31" spans="1:8" ht="15" customHeight="1" x14ac:dyDescent="0.2">
      <c r="A31" s="75" t="s">
        <v>548</v>
      </c>
      <c r="D31" s="1529">
        <v>0.9</v>
      </c>
    </row>
    <row r="32" spans="1:8" ht="15" customHeight="1" thickBot="1" x14ac:dyDescent="0.25">
      <c r="A32" s="117" t="s">
        <v>549</v>
      </c>
      <c r="B32" s="118"/>
      <c r="C32" s="118"/>
      <c r="D32" s="119">
        <f>ROUND(+D30*D31,0)</f>
        <v>0</v>
      </c>
    </row>
    <row r="33" spans="1:9" ht="15" customHeight="1" thickTop="1" x14ac:dyDescent="0.2">
      <c r="A33" s="118" t="s">
        <v>550</v>
      </c>
      <c r="D33" s="120"/>
      <c r="E33" s="120"/>
      <c r="I33" s="24"/>
    </row>
    <row r="34" spans="1:9" s="54" customFormat="1" ht="15" customHeight="1" x14ac:dyDescent="0.2">
      <c r="A34" s="44" t="s">
        <v>551</v>
      </c>
      <c r="B34" s="121"/>
      <c r="C34" s="121"/>
      <c r="D34" s="121"/>
      <c r="E34" s="121"/>
      <c r="F34" s="121"/>
      <c r="G34" s="121"/>
      <c r="H34" s="45"/>
    </row>
    <row r="35" spans="1:9" s="122" customFormat="1" ht="40.35" customHeight="1" x14ac:dyDescent="0.2">
      <c r="A35" s="1560" t="s">
        <v>552</v>
      </c>
      <c r="B35" s="1561"/>
      <c r="C35" s="1561"/>
      <c r="D35" s="1561"/>
      <c r="E35" s="1561"/>
      <c r="F35" s="1561"/>
      <c r="G35" s="1561"/>
      <c r="H35" s="1562"/>
    </row>
    <row r="36" spans="1:9" s="54" customFormat="1" x14ac:dyDescent="0.2">
      <c r="A36" s="123" t="s">
        <v>526</v>
      </c>
      <c r="B36" s="87"/>
      <c r="C36" s="124" t="s">
        <v>553</v>
      </c>
      <c r="D36" s="87"/>
      <c r="E36" s="87"/>
      <c r="F36" s="87"/>
      <c r="G36" s="87"/>
      <c r="H36" s="125"/>
    </row>
    <row r="37" spans="1:9" s="54" customFormat="1" ht="15" customHeight="1" x14ac:dyDescent="0.2">
      <c r="A37" s="126"/>
      <c r="B37" s="127"/>
      <c r="C37" s="128"/>
      <c r="D37" s="129"/>
      <c r="E37" s="129"/>
      <c r="F37" s="129"/>
      <c r="G37" s="129"/>
      <c r="H37" s="130"/>
    </row>
    <row r="38" spans="1:9" s="54" customFormat="1" x14ac:dyDescent="0.2">
      <c r="A38" s="131"/>
      <c r="B38" s="131"/>
      <c r="C38" s="131"/>
      <c r="D38" s="131"/>
      <c r="E38" s="131"/>
      <c r="F38" s="131"/>
      <c r="G38" s="131"/>
      <c r="H38" s="131"/>
    </row>
    <row r="39" spans="1:9" s="54" customFormat="1" ht="15" customHeight="1" x14ac:dyDescent="0.2">
      <c r="A39" s="44" t="s">
        <v>554</v>
      </c>
      <c r="B39" s="121"/>
      <c r="C39" s="121"/>
      <c r="D39" s="121"/>
      <c r="E39" s="121"/>
      <c r="F39" s="121"/>
      <c r="G39" s="121"/>
      <c r="H39" s="45"/>
    </row>
    <row r="40" spans="1:9" s="122" customFormat="1" ht="40.35" customHeight="1" x14ac:dyDescent="0.2">
      <c r="A40" s="1560" t="s">
        <v>555</v>
      </c>
      <c r="B40" s="1561"/>
      <c r="C40" s="1561"/>
      <c r="D40" s="1561"/>
      <c r="E40" s="1561"/>
      <c r="F40" s="1561"/>
      <c r="G40" s="1561"/>
      <c r="H40" s="1562"/>
    </row>
    <row r="41" spans="1:9" s="54" customFormat="1" x14ac:dyDescent="0.2">
      <c r="A41" s="123" t="s">
        <v>526</v>
      </c>
      <c r="B41" s="87"/>
      <c r="C41" s="124" t="s">
        <v>556</v>
      </c>
      <c r="D41" s="87"/>
      <c r="E41" s="87"/>
      <c r="F41" s="87"/>
      <c r="G41" s="87"/>
      <c r="H41" s="125"/>
    </row>
    <row r="42" spans="1:9" s="54" customFormat="1" ht="15" customHeight="1" x14ac:dyDescent="0.2">
      <c r="A42" s="126"/>
      <c r="B42" s="127"/>
      <c r="C42" s="128"/>
      <c r="D42" s="129"/>
      <c r="E42" s="129"/>
      <c r="F42" s="129"/>
      <c r="G42" s="129"/>
      <c r="H42" s="130"/>
    </row>
    <row r="43" spans="1:9" x14ac:dyDescent="0.2">
      <c r="I43" s="24"/>
    </row>
  </sheetData>
  <sheetProtection algorithmName="SHA-512" hashValue="kctf+cZOgx/H//eYiQydk534IzM9O5YhFI5ap3T8Gph4ZVzBDg9VU3Z95VWG54OvKY7RxDurx9CViE/fY1VYig==" saltValue="usAv6U+9KvSLwHoJMLv8VQ==" spinCount="100000" sheet="1" objects="1" scenarios="1"/>
  <mergeCells count="3">
    <mergeCell ref="A13:H13"/>
    <mergeCell ref="A35:H35"/>
    <mergeCell ref="A40:H40"/>
  </mergeCells>
  <dataValidations count="1">
    <dataValidation type="textLength" operator="equal" allowBlank="1" showInputMessage="1" showErrorMessage="1" promptTitle="Provider Number" prompt="The provider number entered must be 7 digits" sqref="D10:E10" xr:uid="{B4FE5AD2-ED42-4712-B362-9112DA55E4E2}">
      <formula1>7</formula1>
    </dataValidation>
  </dataValidations>
  <printOptions horizontalCentered="1"/>
  <pageMargins left="0.5" right="0.5" top="1" bottom="0.75" header="0.5" footer="0.5"/>
  <pageSetup scale="90" orientation="portrait" r:id="rId1"/>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D953-705F-42D8-B63D-BB50ACDA5CF6}">
  <sheetPr>
    <pageSetUpPr fitToPage="1"/>
  </sheetPr>
  <dimension ref="A1:I69"/>
  <sheetViews>
    <sheetView zoomScaleNormal="100" workbookViewId="0"/>
  </sheetViews>
  <sheetFormatPr defaultColWidth="11" defaultRowHeight="15" x14ac:dyDescent="0.2"/>
  <cols>
    <col min="1" max="1" width="34.375" style="24" customWidth="1"/>
    <col min="2" max="2" width="41.125" style="24" customWidth="1"/>
    <col min="3" max="9" width="12.5" style="24" customWidth="1"/>
    <col min="10" max="16384" width="11" style="24"/>
  </cols>
  <sheetData>
    <row r="1" spans="1:9" ht="15" customHeight="1" x14ac:dyDescent="0.25">
      <c r="A1" s="51" t="s">
        <v>1523</v>
      </c>
      <c r="B1" s="51"/>
      <c r="C1" s="318"/>
      <c r="D1" s="318"/>
      <c r="E1" s="218"/>
      <c r="F1" s="132"/>
      <c r="G1" s="132"/>
      <c r="H1" s="132"/>
    </row>
    <row r="2" spans="1:9" ht="13.35" customHeight="1" x14ac:dyDescent="0.2">
      <c r="A2" s="5" t="s">
        <v>2</v>
      </c>
      <c r="B2" s="54"/>
      <c r="C2" s="319"/>
      <c r="D2" s="319"/>
      <c r="E2" s="132"/>
      <c r="F2" s="983" t="s">
        <v>3</v>
      </c>
      <c r="G2" s="984"/>
      <c r="H2" s="984"/>
      <c r="I2" s="985"/>
    </row>
    <row r="3" spans="1:9" s="54" customFormat="1" ht="13.35" customHeight="1" x14ac:dyDescent="0.2">
      <c r="A3" s="5" t="s">
        <v>1893</v>
      </c>
      <c r="B3" s="5"/>
      <c r="C3" s="218"/>
      <c r="D3" s="218"/>
      <c r="F3" s="394">
        <f>+'Sch A'!$A$6</f>
        <v>0</v>
      </c>
      <c r="G3" s="450"/>
      <c r="H3" s="450"/>
      <c r="I3" s="451"/>
    </row>
    <row r="4" spans="1:9" ht="13.35" customHeight="1" x14ac:dyDescent="0.2">
      <c r="A4" s="54"/>
      <c r="B4" s="54"/>
      <c r="C4" s="160"/>
      <c r="D4" s="160"/>
      <c r="F4" s="138" t="s">
        <v>4</v>
      </c>
      <c r="G4" s="54"/>
      <c r="H4" s="54"/>
      <c r="I4" s="139"/>
    </row>
    <row r="5" spans="1:9" ht="13.35" customHeight="1" x14ac:dyDescent="0.2">
      <c r="C5" s="160"/>
      <c r="D5" s="160"/>
      <c r="F5" s="446" t="s">
        <v>5</v>
      </c>
      <c r="G5" s="401">
        <f>+'Sch A'!$F$12</f>
        <v>0</v>
      </c>
      <c r="H5" s="446" t="s">
        <v>6</v>
      </c>
      <c r="I5" s="401">
        <f>+'Sch A'!$H$12</f>
        <v>0</v>
      </c>
    </row>
    <row r="6" spans="1:9" ht="13.35" customHeight="1" x14ac:dyDescent="0.2">
      <c r="A6" s="132"/>
      <c r="B6" s="132"/>
    </row>
    <row r="7" spans="1:9" ht="18" customHeight="1" x14ac:dyDescent="0.2">
      <c r="A7" s="1216" t="s">
        <v>1513</v>
      </c>
      <c r="B7" s="1216"/>
      <c r="C7" s="1224" t="s">
        <v>1185</v>
      </c>
      <c r="D7" s="366"/>
      <c r="E7" s="18" t="s">
        <v>507</v>
      </c>
      <c r="F7" s="18" t="s">
        <v>508</v>
      </c>
      <c r="G7" s="18" t="s">
        <v>509</v>
      </c>
      <c r="H7" s="18" t="s">
        <v>510</v>
      </c>
      <c r="I7" s="18" t="s">
        <v>511</v>
      </c>
    </row>
    <row r="8" spans="1:9" ht="15" customHeight="1" x14ac:dyDescent="0.2">
      <c r="A8" s="1225" t="s">
        <v>1524</v>
      </c>
      <c r="B8" s="1225" t="s">
        <v>9</v>
      </c>
      <c r="C8" s="422"/>
      <c r="D8" s="422"/>
      <c r="E8" s="422"/>
      <c r="F8" s="422"/>
      <c r="G8" s="422"/>
      <c r="H8" s="422"/>
      <c r="I8" s="422"/>
    </row>
    <row r="9" spans="1:9" ht="15" customHeight="1" x14ac:dyDescent="0.2">
      <c r="A9" s="1226"/>
      <c r="B9" s="1226"/>
      <c r="C9" s="1125">
        <f t="shared" ref="C9:C37" si="0">SUM(E9:I9)</f>
        <v>0</v>
      </c>
      <c r="D9" s="422"/>
      <c r="E9" s="1123"/>
      <c r="F9" s="1123"/>
      <c r="G9" s="1123"/>
      <c r="H9" s="1123"/>
      <c r="I9" s="1123"/>
    </row>
    <row r="10" spans="1:9" ht="15" customHeight="1" x14ac:dyDescent="0.2">
      <c r="A10" s="1226"/>
      <c r="B10" s="1226"/>
      <c r="C10" s="1125">
        <f t="shared" si="0"/>
        <v>0</v>
      </c>
      <c r="D10" s="422"/>
      <c r="E10" s="1123"/>
      <c r="F10" s="1123"/>
      <c r="G10" s="1123"/>
      <c r="H10" s="1123"/>
      <c r="I10" s="1123"/>
    </row>
    <row r="11" spans="1:9" ht="15" customHeight="1" x14ac:dyDescent="0.2">
      <c r="A11" s="1226"/>
      <c r="B11" s="1226"/>
      <c r="C11" s="1125">
        <f t="shared" si="0"/>
        <v>0</v>
      </c>
      <c r="D11" s="422"/>
      <c r="E11" s="1123"/>
      <c r="F11" s="1123"/>
      <c r="G11" s="1123"/>
      <c r="H11" s="1123"/>
      <c r="I11" s="1123"/>
    </row>
    <row r="12" spans="1:9" s="1223" customFormat="1" ht="15" customHeight="1" x14ac:dyDescent="0.25">
      <c r="A12" s="1226"/>
      <c r="B12" s="1226"/>
      <c r="C12" s="1125">
        <f t="shared" si="0"/>
        <v>0</v>
      </c>
      <c r="D12" s="422"/>
      <c r="E12" s="1123"/>
      <c r="F12" s="1123"/>
      <c r="G12" s="1123"/>
      <c r="H12" s="1123"/>
      <c r="I12" s="1123"/>
    </row>
    <row r="13" spans="1:9" s="1223" customFormat="1" ht="15" customHeight="1" x14ac:dyDescent="0.25">
      <c r="A13" s="1217"/>
      <c r="B13" s="1217"/>
      <c r="C13" s="1125">
        <f t="shared" si="0"/>
        <v>0</v>
      </c>
      <c r="D13" s="422"/>
      <c r="E13" s="1123"/>
      <c r="F13" s="1123"/>
      <c r="G13" s="1123"/>
      <c r="H13" s="1123"/>
      <c r="I13" s="1123"/>
    </row>
    <row r="14" spans="1:9" s="1223" customFormat="1" ht="15" customHeight="1" x14ac:dyDescent="0.25">
      <c r="A14" s="1217"/>
      <c r="B14" s="1217"/>
      <c r="C14" s="1125">
        <f t="shared" si="0"/>
        <v>0</v>
      </c>
      <c r="D14" s="422"/>
      <c r="E14" s="1123"/>
      <c r="F14" s="1123"/>
      <c r="G14" s="1123"/>
      <c r="H14" s="1123"/>
      <c r="I14" s="1123"/>
    </row>
    <row r="15" spans="1:9" s="1223" customFormat="1" ht="15" customHeight="1" x14ac:dyDescent="0.25">
      <c r="A15" s="1217"/>
      <c r="B15" s="1217"/>
      <c r="C15" s="1125">
        <f t="shared" si="0"/>
        <v>0</v>
      </c>
      <c r="D15" s="422"/>
      <c r="E15" s="1123"/>
      <c r="F15" s="1123"/>
      <c r="G15" s="1123"/>
      <c r="H15" s="1123"/>
      <c r="I15" s="1123"/>
    </row>
    <row r="16" spans="1:9" s="1223" customFormat="1" ht="15" customHeight="1" x14ac:dyDescent="0.25">
      <c r="A16" s="1217"/>
      <c r="B16" s="1217"/>
      <c r="C16" s="1125">
        <f t="shared" si="0"/>
        <v>0</v>
      </c>
      <c r="D16" s="422"/>
      <c r="E16" s="1123"/>
      <c r="F16" s="1123"/>
      <c r="G16" s="1123"/>
      <c r="H16" s="1123"/>
      <c r="I16" s="1123"/>
    </row>
    <row r="17" spans="1:9" s="1223" customFormat="1" ht="15" customHeight="1" x14ac:dyDescent="0.25">
      <c r="A17" s="1217"/>
      <c r="B17" s="1217"/>
      <c r="C17" s="1125">
        <f t="shared" si="0"/>
        <v>0</v>
      </c>
      <c r="D17" s="422"/>
      <c r="E17" s="1123"/>
      <c r="F17" s="1123"/>
      <c r="G17" s="1123"/>
      <c r="H17" s="1123"/>
      <c r="I17" s="1123"/>
    </row>
    <row r="18" spans="1:9" s="1223" customFormat="1" ht="15" customHeight="1" x14ac:dyDescent="0.25">
      <c r="A18" s="1217"/>
      <c r="B18" s="1217"/>
      <c r="C18" s="1125">
        <f t="shared" si="0"/>
        <v>0</v>
      </c>
      <c r="D18" s="422"/>
      <c r="E18" s="1123"/>
      <c r="F18" s="1123"/>
      <c r="G18" s="1123"/>
      <c r="H18" s="1123"/>
      <c r="I18" s="1123"/>
    </row>
    <row r="19" spans="1:9" s="1223" customFormat="1" ht="15" customHeight="1" x14ac:dyDescent="0.25">
      <c r="A19" s="1217"/>
      <c r="B19" s="1217"/>
      <c r="C19" s="1125">
        <f t="shared" si="0"/>
        <v>0</v>
      </c>
      <c r="D19" s="422"/>
      <c r="E19" s="1123"/>
      <c r="F19" s="1123"/>
      <c r="G19" s="1123"/>
      <c r="H19" s="1123"/>
      <c r="I19" s="1123"/>
    </row>
    <row r="20" spans="1:9" s="1223" customFormat="1" ht="15" customHeight="1" x14ac:dyDescent="0.25">
      <c r="A20" s="1217"/>
      <c r="B20" s="1217"/>
      <c r="C20" s="1125">
        <f t="shared" si="0"/>
        <v>0</v>
      </c>
      <c r="D20" s="422"/>
      <c r="E20" s="1123"/>
      <c r="F20" s="1123"/>
      <c r="G20" s="1123"/>
      <c r="H20" s="1123"/>
      <c r="I20" s="1123"/>
    </row>
    <row r="21" spans="1:9" s="1223" customFormat="1" ht="15" customHeight="1" x14ac:dyDescent="0.25">
      <c r="A21" s="1217"/>
      <c r="B21" s="1217"/>
      <c r="C21" s="1125">
        <f t="shared" si="0"/>
        <v>0</v>
      </c>
      <c r="D21" s="422"/>
      <c r="E21" s="1123"/>
      <c r="F21" s="1123"/>
      <c r="G21" s="1123"/>
      <c r="H21" s="1123"/>
      <c r="I21" s="1123"/>
    </row>
    <row r="22" spans="1:9" s="1223" customFormat="1" ht="15" customHeight="1" x14ac:dyDescent="0.25">
      <c r="A22" s="1217"/>
      <c r="B22" s="1217"/>
      <c r="C22" s="1125">
        <f t="shared" si="0"/>
        <v>0</v>
      </c>
      <c r="D22" s="422"/>
      <c r="E22" s="1123"/>
      <c r="F22" s="1123"/>
      <c r="G22" s="1123"/>
      <c r="H22" s="1123"/>
      <c r="I22" s="1123"/>
    </row>
    <row r="23" spans="1:9" s="1223" customFormat="1" ht="15" customHeight="1" x14ac:dyDescent="0.25">
      <c r="A23" s="1217"/>
      <c r="B23" s="1217"/>
      <c r="C23" s="1125">
        <f t="shared" si="0"/>
        <v>0</v>
      </c>
      <c r="D23" s="422"/>
      <c r="E23" s="1123"/>
      <c r="F23" s="1123"/>
      <c r="G23" s="1123"/>
      <c r="H23" s="1123"/>
      <c r="I23" s="1123"/>
    </row>
    <row r="24" spans="1:9" s="160" customFormat="1" ht="15" customHeight="1" x14ac:dyDescent="0.2">
      <c r="A24" s="1217"/>
      <c r="B24" s="1217"/>
      <c r="C24" s="1125">
        <f t="shared" si="0"/>
        <v>0</v>
      </c>
      <c r="D24" s="422"/>
      <c r="E24" s="1123"/>
      <c r="F24" s="1123"/>
      <c r="G24" s="1123"/>
      <c r="H24" s="1123"/>
      <c r="I24" s="1123"/>
    </row>
    <row r="25" spans="1:9" ht="15" customHeight="1" x14ac:dyDescent="0.2">
      <c r="A25" s="1217"/>
      <c r="B25" s="1217"/>
      <c r="C25" s="1125">
        <f t="shared" si="0"/>
        <v>0</v>
      </c>
      <c r="D25" s="422"/>
      <c r="E25" s="1123"/>
      <c r="F25" s="1123"/>
      <c r="G25" s="1123"/>
      <c r="H25" s="1123"/>
      <c r="I25" s="1123"/>
    </row>
    <row r="26" spans="1:9" ht="15" customHeight="1" x14ac:dyDescent="0.2">
      <c r="A26" s="1217"/>
      <c r="B26" s="1217"/>
      <c r="C26" s="1125">
        <f t="shared" si="0"/>
        <v>0</v>
      </c>
      <c r="D26" s="422"/>
      <c r="E26" s="1123"/>
      <c r="F26" s="1123"/>
      <c r="G26" s="1123"/>
      <c r="H26" s="1123"/>
      <c r="I26" s="1123"/>
    </row>
    <row r="27" spans="1:9" ht="15" customHeight="1" x14ac:dyDescent="0.2">
      <c r="A27" s="1217"/>
      <c r="B27" s="1217"/>
      <c r="C27" s="1125">
        <f t="shared" si="0"/>
        <v>0</v>
      </c>
      <c r="D27" s="422"/>
      <c r="E27" s="1123"/>
      <c r="F27" s="1123"/>
      <c r="G27" s="1123"/>
      <c r="H27" s="1123"/>
      <c r="I27" s="1123"/>
    </row>
    <row r="28" spans="1:9" ht="15" customHeight="1" x14ac:dyDescent="0.2">
      <c r="A28" s="1217"/>
      <c r="B28" s="1217"/>
      <c r="C28" s="1125">
        <f t="shared" si="0"/>
        <v>0</v>
      </c>
      <c r="D28" s="422"/>
      <c r="E28" s="1123"/>
      <c r="F28" s="1123"/>
      <c r="G28" s="1123"/>
      <c r="H28" s="1123"/>
      <c r="I28" s="1123"/>
    </row>
    <row r="29" spans="1:9" ht="15" customHeight="1" x14ac:dyDescent="0.2">
      <c r="A29" s="1217"/>
      <c r="B29" s="1217"/>
      <c r="C29" s="1125">
        <f t="shared" si="0"/>
        <v>0</v>
      </c>
      <c r="D29" s="422"/>
      <c r="E29" s="1123"/>
      <c r="F29" s="1123"/>
      <c r="G29" s="1123"/>
      <c r="H29" s="1123"/>
      <c r="I29" s="1123"/>
    </row>
    <row r="30" spans="1:9" ht="15" customHeight="1" x14ac:dyDescent="0.2">
      <c r="A30" s="1217"/>
      <c r="B30" s="1217"/>
      <c r="C30" s="1125">
        <f t="shared" si="0"/>
        <v>0</v>
      </c>
      <c r="D30" s="422"/>
      <c r="E30" s="1123"/>
      <c r="F30" s="1123"/>
      <c r="G30" s="1123"/>
      <c r="H30" s="1123"/>
      <c r="I30" s="1123"/>
    </row>
    <row r="31" spans="1:9" ht="15" customHeight="1" x14ac:dyDescent="0.2">
      <c r="A31" s="1217"/>
      <c r="B31" s="1217"/>
      <c r="C31" s="1125">
        <f t="shared" si="0"/>
        <v>0</v>
      </c>
      <c r="D31" s="422"/>
      <c r="E31" s="1123"/>
      <c r="F31" s="1123"/>
      <c r="G31" s="1123"/>
      <c r="H31" s="1123"/>
      <c r="I31" s="1123"/>
    </row>
    <row r="32" spans="1:9" ht="15" customHeight="1" x14ac:dyDescent="0.2">
      <c r="A32" s="1217"/>
      <c r="B32" s="1217"/>
      <c r="C32" s="1125">
        <f t="shared" si="0"/>
        <v>0</v>
      </c>
      <c r="D32" s="422"/>
      <c r="E32" s="1123"/>
      <c r="F32" s="1123"/>
      <c r="G32" s="1123"/>
      <c r="H32" s="1123"/>
      <c r="I32" s="1123"/>
    </row>
    <row r="33" spans="1:9" ht="15" customHeight="1" x14ac:dyDescent="0.2">
      <c r="A33" s="1217"/>
      <c r="B33" s="1217"/>
      <c r="C33" s="1125">
        <f t="shared" si="0"/>
        <v>0</v>
      </c>
      <c r="D33" s="422"/>
      <c r="E33" s="1123"/>
      <c r="F33" s="1123"/>
      <c r="G33" s="1123"/>
      <c r="H33" s="1123"/>
      <c r="I33" s="1123"/>
    </row>
    <row r="34" spans="1:9" ht="15" customHeight="1" x14ac:dyDescent="0.2">
      <c r="A34" s="1217"/>
      <c r="B34" s="1217"/>
      <c r="C34" s="1125">
        <f t="shared" si="0"/>
        <v>0</v>
      </c>
      <c r="D34" s="422"/>
      <c r="E34" s="1123"/>
      <c r="F34" s="1123"/>
      <c r="G34" s="1123"/>
      <c r="H34" s="1123"/>
      <c r="I34" s="1123"/>
    </row>
    <row r="35" spans="1:9" ht="15" customHeight="1" x14ac:dyDescent="0.2">
      <c r="A35" s="1217"/>
      <c r="B35" s="1217"/>
      <c r="C35" s="1125">
        <f t="shared" si="0"/>
        <v>0</v>
      </c>
      <c r="D35" s="422"/>
      <c r="E35" s="1123"/>
      <c r="F35" s="1123"/>
      <c r="G35" s="1123"/>
      <c r="H35" s="1123"/>
      <c r="I35" s="1123"/>
    </row>
    <row r="36" spans="1:9" ht="15" customHeight="1" x14ac:dyDescent="0.2">
      <c r="A36" s="1217"/>
      <c r="B36" s="1217"/>
      <c r="C36" s="1125">
        <f t="shared" si="0"/>
        <v>0</v>
      </c>
      <c r="D36" s="422"/>
      <c r="E36" s="1123"/>
      <c r="F36" s="1123"/>
      <c r="G36" s="1123"/>
      <c r="H36" s="1123"/>
      <c r="I36" s="1123"/>
    </row>
    <row r="37" spans="1:9" ht="15" customHeight="1" x14ac:dyDescent="0.2">
      <c r="A37" s="1217"/>
      <c r="B37" s="1217"/>
      <c r="C37" s="1125">
        <f t="shared" si="0"/>
        <v>0</v>
      </c>
      <c r="D37" s="422"/>
      <c r="E37" s="1123"/>
      <c r="F37" s="1123"/>
      <c r="G37" s="1123"/>
      <c r="H37" s="1123"/>
      <c r="I37" s="1123"/>
    </row>
    <row r="38" spans="1:9" ht="15" customHeight="1" x14ac:dyDescent="0.2">
      <c r="A38" s="1216" t="s">
        <v>1525</v>
      </c>
      <c r="B38" s="1216"/>
      <c r="C38" s="1125">
        <f>SUM(E38:I38)</f>
        <v>0</v>
      </c>
      <c r="D38" s="422"/>
      <c r="E38" s="1125">
        <f>SUM(E9:E37)</f>
        <v>0</v>
      </c>
      <c r="F38" s="1125">
        <f t="shared" ref="F38:I38" si="1">SUM(F9:F37)</f>
        <v>0</v>
      </c>
      <c r="G38" s="1125">
        <f t="shared" si="1"/>
        <v>0</v>
      </c>
      <c r="H38" s="1125">
        <f t="shared" si="1"/>
        <v>0</v>
      </c>
      <c r="I38" s="1125">
        <f t="shared" si="1"/>
        <v>0</v>
      </c>
    </row>
    <row r="39" spans="1:9" ht="15" customHeight="1" x14ac:dyDescent="0.2">
      <c r="A39" s="1216" t="s">
        <v>1526</v>
      </c>
      <c r="B39" s="1216"/>
      <c r="C39" s="422"/>
      <c r="D39" s="422"/>
      <c r="E39" s="422"/>
      <c r="F39" s="422"/>
      <c r="G39" s="422"/>
      <c r="H39" s="422"/>
      <c r="I39" s="422"/>
    </row>
    <row r="40" spans="1:9" ht="15" customHeight="1" x14ac:dyDescent="0.2">
      <c r="A40" s="1225" t="s">
        <v>1524</v>
      </c>
      <c r="B40" s="1225" t="s">
        <v>9</v>
      </c>
      <c r="C40" s="422"/>
      <c r="D40" s="1227" t="s">
        <v>506</v>
      </c>
      <c r="E40" s="422"/>
      <c r="F40" s="422"/>
      <c r="G40" s="422"/>
      <c r="H40" s="422"/>
      <c r="I40" s="422"/>
    </row>
    <row r="41" spans="1:9" ht="15" customHeight="1" x14ac:dyDescent="0.2">
      <c r="A41" s="1217"/>
      <c r="B41" s="1217"/>
      <c r="C41" s="1125">
        <f>D41</f>
        <v>0</v>
      </c>
      <c r="D41" s="1123"/>
      <c r="E41" s="422"/>
      <c r="F41" s="422"/>
      <c r="G41" s="422"/>
      <c r="H41" s="422"/>
      <c r="I41" s="422"/>
    </row>
    <row r="42" spans="1:9" ht="15" customHeight="1" x14ac:dyDescent="0.2">
      <c r="A42" s="1217"/>
      <c r="B42" s="1217"/>
      <c r="C42" s="1125">
        <f t="shared" ref="C42:C60" si="2">D42</f>
        <v>0</v>
      </c>
      <c r="D42" s="1123"/>
      <c r="E42" s="422"/>
      <c r="F42" s="422"/>
      <c r="G42" s="422"/>
      <c r="H42" s="422"/>
      <c r="I42" s="422"/>
    </row>
    <row r="43" spans="1:9" ht="15" customHeight="1" x14ac:dyDescent="0.2">
      <c r="A43" s="1217"/>
      <c r="B43" s="1217"/>
      <c r="C43" s="1125">
        <f t="shared" si="2"/>
        <v>0</v>
      </c>
      <c r="D43" s="1123"/>
      <c r="E43" s="422"/>
      <c r="F43" s="422"/>
      <c r="G43" s="422"/>
      <c r="H43" s="422"/>
      <c r="I43" s="422"/>
    </row>
    <row r="44" spans="1:9" ht="15" customHeight="1" x14ac:dyDescent="0.2">
      <c r="A44" s="1217"/>
      <c r="B44" s="1217"/>
      <c r="C44" s="1125">
        <f t="shared" si="2"/>
        <v>0</v>
      </c>
      <c r="D44" s="1123"/>
      <c r="E44" s="422"/>
      <c r="F44" s="422"/>
      <c r="G44" s="422"/>
      <c r="H44" s="422"/>
      <c r="I44" s="422"/>
    </row>
    <row r="45" spans="1:9" ht="15" customHeight="1" x14ac:dyDescent="0.2">
      <c r="A45" s="1217"/>
      <c r="B45" s="1217"/>
      <c r="C45" s="1125">
        <f t="shared" si="2"/>
        <v>0</v>
      </c>
      <c r="D45" s="1123"/>
      <c r="E45" s="422"/>
      <c r="F45" s="422"/>
      <c r="G45" s="422"/>
      <c r="H45" s="422"/>
      <c r="I45" s="422"/>
    </row>
    <row r="46" spans="1:9" ht="15" customHeight="1" x14ac:dyDescent="0.2">
      <c r="A46" s="1217"/>
      <c r="B46" s="1217"/>
      <c r="C46" s="1125">
        <f t="shared" si="2"/>
        <v>0</v>
      </c>
      <c r="D46" s="1123"/>
      <c r="E46" s="422"/>
      <c r="F46" s="422"/>
      <c r="G46" s="422"/>
      <c r="H46" s="422"/>
      <c r="I46" s="422"/>
    </row>
    <row r="47" spans="1:9" ht="15" customHeight="1" x14ac:dyDescent="0.2">
      <c r="A47" s="1217"/>
      <c r="B47" s="1217"/>
      <c r="C47" s="1125">
        <f t="shared" si="2"/>
        <v>0</v>
      </c>
      <c r="D47" s="1123"/>
      <c r="E47" s="422"/>
      <c r="F47" s="422"/>
      <c r="G47" s="422"/>
      <c r="H47" s="422"/>
      <c r="I47" s="422"/>
    </row>
    <row r="48" spans="1:9" ht="15" customHeight="1" x14ac:dyDescent="0.2">
      <c r="A48" s="1217"/>
      <c r="B48" s="1217"/>
      <c r="C48" s="1125">
        <f t="shared" si="2"/>
        <v>0</v>
      </c>
      <c r="D48" s="1123"/>
      <c r="E48" s="422"/>
      <c r="F48" s="422"/>
      <c r="G48" s="422"/>
      <c r="H48" s="422"/>
      <c r="I48" s="422"/>
    </row>
    <row r="49" spans="1:9" ht="15" customHeight="1" x14ac:dyDescent="0.2">
      <c r="A49" s="1217"/>
      <c r="B49" s="1217"/>
      <c r="C49" s="1125">
        <f t="shared" si="2"/>
        <v>0</v>
      </c>
      <c r="D49" s="1123"/>
      <c r="E49" s="422"/>
      <c r="F49" s="422"/>
      <c r="G49" s="422"/>
      <c r="H49" s="422"/>
      <c r="I49" s="422"/>
    </row>
    <row r="50" spans="1:9" ht="15" customHeight="1" x14ac:dyDescent="0.2">
      <c r="A50" s="1217"/>
      <c r="B50" s="1217"/>
      <c r="C50" s="1125">
        <f t="shared" si="2"/>
        <v>0</v>
      </c>
      <c r="D50" s="1123"/>
      <c r="E50" s="422"/>
      <c r="F50" s="422"/>
      <c r="G50" s="422"/>
      <c r="H50" s="422"/>
      <c r="I50" s="422"/>
    </row>
    <row r="51" spans="1:9" ht="15" customHeight="1" x14ac:dyDescent="0.2">
      <c r="A51" s="1217"/>
      <c r="B51" s="1217"/>
      <c r="C51" s="1125">
        <f t="shared" si="2"/>
        <v>0</v>
      </c>
      <c r="D51" s="1123"/>
      <c r="E51" s="422"/>
      <c r="F51" s="422"/>
      <c r="G51" s="422"/>
      <c r="H51" s="422"/>
      <c r="I51" s="422"/>
    </row>
    <row r="52" spans="1:9" ht="15" customHeight="1" x14ac:dyDescent="0.2">
      <c r="A52" s="1217"/>
      <c r="B52" s="1217"/>
      <c r="C52" s="1125">
        <f t="shared" si="2"/>
        <v>0</v>
      </c>
      <c r="D52" s="1123"/>
      <c r="E52" s="422"/>
      <c r="F52" s="422"/>
      <c r="G52" s="422"/>
      <c r="H52" s="422"/>
      <c r="I52" s="422"/>
    </row>
    <row r="53" spans="1:9" ht="15" customHeight="1" x14ac:dyDescent="0.2">
      <c r="A53" s="1217"/>
      <c r="B53" s="1217"/>
      <c r="C53" s="1125">
        <f t="shared" si="2"/>
        <v>0</v>
      </c>
      <c r="D53" s="1123"/>
      <c r="E53" s="422"/>
      <c r="F53" s="422"/>
      <c r="G53" s="422"/>
      <c r="H53" s="422"/>
      <c r="I53" s="422"/>
    </row>
    <row r="54" spans="1:9" ht="15" customHeight="1" x14ac:dyDescent="0.2">
      <c r="A54" s="1217"/>
      <c r="B54" s="1217"/>
      <c r="C54" s="1125">
        <f t="shared" si="2"/>
        <v>0</v>
      </c>
      <c r="D54" s="1123"/>
      <c r="E54" s="422"/>
      <c r="F54" s="422"/>
      <c r="G54" s="422"/>
      <c r="H54" s="422"/>
      <c r="I54" s="422"/>
    </row>
    <row r="55" spans="1:9" ht="15" customHeight="1" x14ac:dyDescent="0.2">
      <c r="A55" s="1217"/>
      <c r="B55" s="1217"/>
      <c r="C55" s="1125">
        <f t="shared" si="2"/>
        <v>0</v>
      </c>
      <c r="D55" s="1123"/>
      <c r="E55" s="422"/>
      <c r="F55" s="422"/>
      <c r="G55" s="422"/>
      <c r="H55" s="422"/>
      <c r="I55" s="422"/>
    </row>
    <row r="56" spans="1:9" ht="15" customHeight="1" x14ac:dyDescent="0.2">
      <c r="A56" s="1217"/>
      <c r="B56" s="1217"/>
      <c r="C56" s="1125">
        <f t="shared" si="2"/>
        <v>0</v>
      </c>
      <c r="D56" s="1123"/>
      <c r="E56" s="422"/>
      <c r="F56" s="422"/>
      <c r="G56" s="422"/>
      <c r="H56" s="422"/>
      <c r="I56" s="422"/>
    </row>
    <row r="57" spans="1:9" ht="15" customHeight="1" x14ac:dyDescent="0.2">
      <c r="A57" s="1217"/>
      <c r="B57" s="1217"/>
      <c r="C57" s="1125">
        <f t="shared" si="2"/>
        <v>0</v>
      </c>
      <c r="D57" s="1123"/>
      <c r="E57" s="422"/>
      <c r="F57" s="422"/>
      <c r="G57" s="422"/>
      <c r="H57" s="422"/>
      <c r="I57" s="422"/>
    </row>
    <row r="58" spans="1:9" ht="15" customHeight="1" x14ac:dyDescent="0.2">
      <c r="A58" s="1217"/>
      <c r="B58" s="1217"/>
      <c r="C58" s="1125">
        <f t="shared" si="2"/>
        <v>0</v>
      </c>
      <c r="D58" s="1123"/>
      <c r="E58" s="422"/>
      <c r="F58" s="422"/>
      <c r="G58" s="422"/>
      <c r="H58" s="422"/>
      <c r="I58" s="422"/>
    </row>
    <row r="59" spans="1:9" ht="15" customHeight="1" x14ac:dyDescent="0.2">
      <c r="A59" s="1217"/>
      <c r="B59" s="1217"/>
      <c r="C59" s="1125">
        <f t="shared" si="2"/>
        <v>0</v>
      </c>
      <c r="D59" s="1123"/>
      <c r="E59" s="422"/>
      <c r="F59" s="422"/>
      <c r="G59" s="422"/>
      <c r="H59" s="422"/>
      <c r="I59" s="422"/>
    </row>
    <row r="60" spans="1:9" ht="15" customHeight="1" x14ac:dyDescent="0.2">
      <c r="A60" s="1217"/>
      <c r="B60" s="1217"/>
      <c r="C60" s="1125">
        <f t="shared" si="2"/>
        <v>0</v>
      </c>
      <c r="D60" s="1123"/>
      <c r="E60" s="422"/>
      <c r="F60" s="422"/>
      <c r="G60" s="422"/>
      <c r="H60" s="422"/>
      <c r="I60" s="422"/>
    </row>
    <row r="61" spans="1:9" ht="15" customHeight="1" x14ac:dyDescent="0.2">
      <c r="A61" s="1218"/>
      <c r="B61" s="1218"/>
      <c r="C61" s="422"/>
      <c r="D61" s="422"/>
      <c r="E61" s="422"/>
      <c r="F61" s="422"/>
      <c r="G61" s="422"/>
      <c r="H61" s="422"/>
      <c r="I61" s="422"/>
    </row>
    <row r="62" spans="1:9" ht="15" customHeight="1" x14ac:dyDescent="0.25">
      <c r="A62" s="1228"/>
      <c r="B62" s="1228"/>
      <c r="C62" s="1125">
        <f>SUM(C41:C60)</f>
        <v>0</v>
      </c>
      <c r="D62" s="422"/>
      <c r="E62" s="1125">
        <f>ROUND(+$C$62*E63,4)</f>
        <v>0</v>
      </c>
      <c r="F62" s="1125">
        <f>ROUND(+$C$62*F63,4)</f>
        <v>0</v>
      </c>
      <c r="G62" s="1125">
        <f>ROUND(+$C$62*G63,4)</f>
        <v>0</v>
      </c>
      <c r="H62" s="1125">
        <f>ROUND(+$C$62*H63,4)</f>
        <v>0</v>
      </c>
      <c r="I62" s="1125">
        <f>ROUND(+$C$62*I63,4)</f>
        <v>0</v>
      </c>
    </row>
    <row r="63" spans="1:9" ht="15" customHeight="1" x14ac:dyDescent="0.2">
      <c r="A63" s="1229" t="s">
        <v>1527</v>
      </c>
      <c r="B63" s="1229"/>
      <c r="C63" s="1524">
        <f t="shared" ref="C63" si="3">SUM(E63:I63)</f>
        <v>0</v>
      </c>
      <c r="D63" s="422"/>
      <c r="E63" s="1524">
        <f>IF($C$62=0,0,('Sch C-3'!E34))</f>
        <v>0</v>
      </c>
      <c r="F63" s="1524">
        <f>IF($C$62=0,0,('Sch C-3'!F34))</f>
        <v>0</v>
      </c>
      <c r="G63" s="1524">
        <f>IF($C$62=0,0,('Sch C-3'!G34))</f>
        <v>0</v>
      </c>
      <c r="H63" s="1524">
        <f>IF($C$62=0,0,('Sch C-3'!H34))</f>
        <v>0</v>
      </c>
      <c r="I63" s="1524">
        <f>IF($C$62=0,0,('Sch C-3'!I34))</f>
        <v>0</v>
      </c>
    </row>
    <row r="64" spans="1:9" ht="15" customHeight="1" x14ac:dyDescent="0.2">
      <c r="A64" s="29" t="s">
        <v>1528</v>
      </c>
      <c r="B64" s="29"/>
      <c r="C64" s="1230">
        <f>ROUND(SUM(E64:I64),0)</f>
        <v>0</v>
      </c>
      <c r="D64" s="422"/>
      <c r="E64" s="1220">
        <f>ROUND(E62,4)</f>
        <v>0</v>
      </c>
      <c r="F64" s="1220">
        <f>ROUND(F62,4)</f>
        <v>0</v>
      </c>
      <c r="G64" s="1220">
        <f>ROUND(G62,4)</f>
        <v>0</v>
      </c>
      <c r="H64" s="1220">
        <f>ROUND(H62,4)</f>
        <v>0</v>
      </c>
      <c r="I64" s="1220">
        <f t="shared" ref="I64" si="4">ROUND(I62,0)</f>
        <v>0</v>
      </c>
    </row>
    <row r="65" spans="1:9" ht="20.25" thickBot="1" x14ac:dyDescent="0.4">
      <c r="A65" s="29" t="s">
        <v>1529</v>
      </c>
      <c r="B65" s="29"/>
      <c r="C65" s="1231">
        <f>SUM(E65:I65)</f>
        <v>0</v>
      </c>
      <c r="D65" s="422"/>
      <c r="E65" s="1222">
        <f>+E38+E64</f>
        <v>0</v>
      </c>
      <c r="F65" s="1222">
        <f>+F38+F64</f>
        <v>0</v>
      </c>
      <c r="G65" s="1222">
        <f>+G38+G64</f>
        <v>0</v>
      </c>
      <c r="H65" s="1222">
        <f>+H38+H64</f>
        <v>0</v>
      </c>
      <c r="I65" s="1222">
        <f>+I38+I64</f>
        <v>0</v>
      </c>
    </row>
    <row r="66" spans="1:9" ht="15" customHeight="1" thickTop="1" x14ac:dyDescent="0.25">
      <c r="A66" s="106" t="s">
        <v>1530</v>
      </c>
      <c r="B66" s="106"/>
      <c r="C66" s="1223"/>
      <c r="D66" s="1223"/>
      <c r="E66" s="1223"/>
      <c r="F66" s="1223"/>
      <c r="G66" s="1223"/>
      <c r="H66" s="1223"/>
      <c r="I66" s="1223"/>
    </row>
    <row r="67" spans="1:9" ht="18" x14ac:dyDescent="0.25">
      <c r="A67" s="1232"/>
      <c r="B67" s="291" t="s">
        <v>1531</v>
      </c>
      <c r="C67" s="1042">
        <f>'Sch C-4'!C50</f>
        <v>0</v>
      </c>
      <c r="D67" s="292"/>
      <c r="E67" s="1233"/>
      <c r="F67" s="1233"/>
      <c r="G67" s="1233"/>
      <c r="H67" s="1233"/>
      <c r="I67" s="1233"/>
    </row>
    <row r="68" spans="1:9" ht="18" x14ac:dyDescent="0.25">
      <c r="A68" s="1232"/>
      <c r="B68" s="291" t="s">
        <v>504</v>
      </c>
      <c r="C68" s="292">
        <f>+C65-C67</f>
        <v>0</v>
      </c>
      <c r="D68" s="449" t="str">
        <f>IF(C68=0,"OK","S/B Zero unless D-1/D-2 Adjust and Reclass")</f>
        <v>OK</v>
      </c>
      <c r="E68" s="1223"/>
      <c r="F68" s="1223"/>
      <c r="G68" s="1223"/>
      <c r="H68" s="1223"/>
      <c r="I68" s="1223"/>
    </row>
    <row r="69" spans="1:9" ht="18" x14ac:dyDescent="0.25">
      <c r="D69" s="317"/>
      <c r="E69" s="1223"/>
      <c r="F69" s="1223"/>
      <c r="G69" s="1223"/>
      <c r="H69" s="1223"/>
      <c r="I69" s="1223"/>
    </row>
  </sheetData>
  <sheetProtection algorithmName="SHA-512" hashValue="kzmA2Qd0FrRIp6Rb+CfGQRcj4QS/H+N/XS84S2NCmU5dCpLCj6oSXQCIOS6RcFqNqnXLxoqeNimhgSqScflaTQ==" saltValue="PQz8j+WkMepDZzpCHvmGIA==" spinCount="100000" sheet="1" objects="1" scenarios="1"/>
  <printOptions horizontalCentered="1"/>
  <pageMargins left="0.5" right="0.5" top="1" bottom="0.75" header="0.5" footer="0.5"/>
  <pageSetup scale="73"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ECA5D-2263-4041-AF54-F9DDCC99B4B1}">
  <dimension ref="A1:Q185"/>
  <sheetViews>
    <sheetView zoomScaleNormal="100" workbookViewId="0"/>
  </sheetViews>
  <sheetFormatPr defaultColWidth="9" defaultRowHeight="15" x14ac:dyDescent="0.2"/>
  <cols>
    <col min="1" max="1" width="41.375" style="27" customWidth="1"/>
    <col min="2" max="9" width="12.5" style="27" customWidth="1"/>
    <col min="10" max="10" width="11.125" style="27" customWidth="1"/>
    <col min="11" max="11" width="12.5" style="27" customWidth="1"/>
    <col min="12" max="16384" width="9" style="27"/>
  </cols>
  <sheetData>
    <row r="1" spans="1:17" ht="15" customHeight="1" x14ac:dyDescent="0.25">
      <c r="A1" s="51" t="s">
        <v>1532</v>
      </c>
      <c r="B1" s="51"/>
      <c r="C1" s="318"/>
      <c r="D1" s="218"/>
      <c r="E1" s="132"/>
      <c r="F1" s="132"/>
      <c r="G1" s="132"/>
      <c r="H1" s="24"/>
    </row>
    <row r="2" spans="1:17" ht="13.35" customHeight="1" x14ac:dyDescent="0.2">
      <c r="A2" s="5" t="s">
        <v>2</v>
      </c>
      <c r="B2" s="54"/>
      <c r="C2" s="319"/>
      <c r="D2" s="132"/>
      <c r="E2" s="983" t="s">
        <v>3</v>
      </c>
      <c r="F2" s="984"/>
      <c r="G2" s="984"/>
      <c r="H2" s="985"/>
    </row>
    <row r="3" spans="1:17" ht="13.35" customHeight="1" x14ac:dyDescent="0.2">
      <c r="A3" s="5" t="s">
        <v>1893</v>
      </c>
      <c r="B3" s="54"/>
      <c r="C3" s="218"/>
      <c r="D3" s="54"/>
      <c r="E3" s="394">
        <f>+'Sch A'!$A$6</f>
        <v>0</v>
      </c>
      <c r="F3" s="450"/>
      <c r="G3" s="450"/>
      <c r="H3" s="451"/>
    </row>
    <row r="4" spans="1:17" ht="13.35" customHeight="1" x14ac:dyDescent="0.2">
      <c r="A4" s="54"/>
      <c r="B4" s="54"/>
      <c r="C4" s="160"/>
      <c r="D4" s="24"/>
      <c r="E4" s="138" t="s">
        <v>4</v>
      </c>
      <c r="F4" s="54"/>
      <c r="G4" s="54"/>
      <c r="H4" s="139"/>
    </row>
    <row r="5" spans="1:17" ht="13.35" customHeight="1" x14ac:dyDescent="0.2">
      <c r="A5" s="24"/>
      <c r="B5" s="24"/>
      <c r="C5" s="160"/>
      <c r="D5" s="24"/>
      <c r="E5" s="446" t="s">
        <v>5</v>
      </c>
      <c r="F5" s="401">
        <f>+'Sch A'!$F$12</f>
        <v>0</v>
      </c>
      <c r="G5" s="446" t="s">
        <v>6</v>
      </c>
      <c r="H5" s="401">
        <f>+'Sch A'!$H$12</f>
        <v>0</v>
      </c>
    </row>
    <row r="6" spans="1:17" ht="13.35" customHeight="1" x14ac:dyDescent="0.2">
      <c r="A6" s="24"/>
      <c r="B6" s="24"/>
      <c r="C6" s="160"/>
      <c r="D6" s="24"/>
      <c r="E6" s="54"/>
      <c r="F6" s="478"/>
      <c r="G6" s="54"/>
      <c r="H6" s="478"/>
    </row>
    <row r="7" spans="1:17" ht="36" customHeight="1" x14ac:dyDescent="0.3">
      <c r="A7" s="1216" t="s">
        <v>101</v>
      </c>
      <c r="B7" s="1234" t="s">
        <v>1533</v>
      </c>
      <c r="C7" s="1235"/>
      <c r="D7" s="1236" t="s">
        <v>1534</v>
      </c>
      <c r="E7" s="1237" t="s">
        <v>507</v>
      </c>
      <c r="F7" s="1238" t="s">
        <v>508</v>
      </c>
      <c r="G7" s="1239" t="s">
        <v>509</v>
      </c>
      <c r="H7" s="1240" t="s">
        <v>510</v>
      </c>
      <c r="I7" s="1241" t="s">
        <v>511</v>
      </c>
      <c r="J7" s="413" t="s">
        <v>811</v>
      </c>
      <c r="L7" s="1485" t="s">
        <v>1535</v>
      </c>
      <c r="M7" s="1242"/>
      <c r="N7" s="1243"/>
      <c r="O7" s="1482" t="s">
        <v>499</v>
      </c>
      <c r="P7" s="1483" t="s">
        <v>1536</v>
      </c>
      <c r="Q7" s="1484" t="s">
        <v>1537</v>
      </c>
    </row>
    <row r="8" spans="1:17" ht="15" customHeight="1" x14ac:dyDescent="0.2">
      <c r="A8" s="1216" t="s">
        <v>9</v>
      </c>
      <c r="B8" s="1244"/>
      <c r="C8" s="1245"/>
      <c r="D8" s="1246"/>
      <c r="E8" s="1246"/>
      <c r="F8" s="1246"/>
      <c r="G8" s="1246"/>
      <c r="H8" s="1246"/>
      <c r="I8" s="1246"/>
      <c r="J8" s="1246"/>
      <c r="L8" s="1247" t="s">
        <v>1538</v>
      </c>
      <c r="M8" s="4"/>
      <c r="N8" s="24"/>
      <c r="O8" s="1248">
        <f>Q8*P8</f>
        <v>0</v>
      </c>
      <c r="P8" s="1249"/>
      <c r="Q8" s="1250"/>
    </row>
    <row r="9" spans="1:17" ht="15" customHeight="1" x14ac:dyDescent="0.2">
      <c r="A9" s="1216" t="s">
        <v>792</v>
      </c>
      <c r="B9" s="1251" t="str">
        <f>A24</f>
        <v>Nursing Facility</v>
      </c>
      <c r="C9" s="1252"/>
      <c r="D9" s="1125">
        <f t="shared" ref="D9:D15" si="0">SUM(E9:I9)</f>
        <v>0</v>
      </c>
      <c r="E9" s="1125">
        <f>E50</f>
        <v>0</v>
      </c>
      <c r="F9" s="1125">
        <f>F50</f>
        <v>0</v>
      </c>
      <c r="G9" s="1125">
        <f>G50</f>
        <v>0</v>
      </c>
      <c r="H9" s="1125">
        <f>H50</f>
        <v>0</v>
      </c>
      <c r="I9" s="1125">
        <f>I50</f>
        <v>0</v>
      </c>
      <c r="J9" s="1556"/>
      <c r="L9" s="1247" t="s">
        <v>1539</v>
      </c>
      <c r="M9" s="4"/>
      <c r="N9" s="24"/>
      <c r="O9" s="1248">
        <f t="shared" ref="O9:O13" si="1">Q9*P9</f>
        <v>0</v>
      </c>
      <c r="P9" s="1253"/>
      <c r="Q9" s="1254"/>
    </row>
    <row r="10" spans="1:17" ht="15" customHeight="1" x14ac:dyDescent="0.2">
      <c r="A10" s="1216" t="s">
        <v>794</v>
      </c>
      <c r="B10" s="1251" t="str">
        <f>A57</f>
        <v>Basic Care</v>
      </c>
      <c r="C10" s="1252"/>
      <c r="D10" s="1125">
        <f t="shared" si="0"/>
        <v>0</v>
      </c>
      <c r="E10" s="1125">
        <f>E83</f>
        <v>0</v>
      </c>
      <c r="F10" s="1125">
        <f t="shared" ref="F10:I10" si="2">F83</f>
        <v>0</v>
      </c>
      <c r="G10" s="1125">
        <f t="shared" si="2"/>
        <v>0</v>
      </c>
      <c r="H10" s="1125">
        <f t="shared" si="2"/>
        <v>0</v>
      </c>
      <c r="I10" s="1125">
        <f t="shared" si="2"/>
        <v>0</v>
      </c>
      <c r="J10" s="1556"/>
      <c r="L10" s="1247" t="s">
        <v>1540</v>
      </c>
      <c r="M10" s="4"/>
      <c r="N10" s="24"/>
      <c r="O10" s="1248">
        <f t="shared" si="1"/>
        <v>0</v>
      </c>
      <c r="P10" s="1253"/>
      <c r="Q10" s="1254"/>
    </row>
    <row r="11" spans="1:17" ht="15" customHeight="1" x14ac:dyDescent="0.2">
      <c r="A11" s="1216" t="s">
        <v>796</v>
      </c>
      <c r="B11" s="1251" t="str">
        <f>A90</f>
        <v>Assisted Living</v>
      </c>
      <c r="C11" s="1252"/>
      <c r="D11" s="1125">
        <f t="shared" si="0"/>
        <v>0</v>
      </c>
      <c r="E11" s="1125">
        <f>E116</f>
        <v>0</v>
      </c>
      <c r="F11" s="1125">
        <f t="shared" ref="F11:I11" si="3">F116</f>
        <v>0</v>
      </c>
      <c r="G11" s="1125">
        <f t="shared" si="3"/>
        <v>0</v>
      </c>
      <c r="H11" s="1125">
        <f t="shared" si="3"/>
        <v>0</v>
      </c>
      <c r="I11" s="1125">
        <f t="shared" si="3"/>
        <v>0</v>
      </c>
      <c r="J11" s="1556"/>
      <c r="L11" s="1247" t="s">
        <v>1541</v>
      </c>
      <c r="M11" s="4"/>
      <c r="N11" s="24"/>
      <c r="O11" s="1248">
        <f t="shared" si="1"/>
        <v>0</v>
      </c>
      <c r="P11" s="1253"/>
      <c r="Q11" s="1254"/>
    </row>
    <row r="12" spans="1:17" ht="15" customHeight="1" x14ac:dyDescent="0.2">
      <c r="A12" s="1216" t="s">
        <v>798</v>
      </c>
      <c r="B12" s="1251" t="str">
        <f>A123</f>
        <v>Hospital</v>
      </c>
      <c r="C12" s="1252"/>
      <c r="D12" s="1125">
        <f t="shared" si="0"/>
        <v>0</v>
      </c>
      <c r="E12" s="1125">
        <f>E149</f>
        <v>0</v>
      </c>
      <c r="F12" s="1125">
        <f t="shared" ref="F12:I12" si="4">F149</f>
        <v>0</v>
      </c>
      <c r="G12" s="1125">
        <f t="shared" si="4"/>
        <v>0</v>
      </c>
      <c r="H12" s="1125">
        <f t="shared" si="4"/>
        <v>0</v>
      </c>
      <c r="I12" s="1125">
        <f t="shared" si="4"/>
        <v>0</v>
      </c>
      <c r="J12" s="1556"/>
      <c r="L12" s="1247" t="s">
        <v>1542</v>
      </c>
      <c r="M12" s="4"/>
      <c r="N12" s="24"/>
      <c r="O12" s="1248">
        <f t="shared" si="1"/>
        <v>0</v>
      </c>
      <c r="P12" s="1253"/>
      <c r="Q12" s="1254"/>
    </row>
    <row r="13" spans="1:17" ht="15" customHeight="1" x14ac:dyDescent="0.2">
      <c r="A13" s="1216" t="s">
        <v>800</v>
      </c>
      <c r="B13" s="1251" t="str">
        <f>A156</f>
        <v>Other</v>
      </c>
      <c r="C13" s="1252"/>
      <c r="D13" s="1125">
        <f t="shared" si="0"/>
        <v>0</v>
      </c>
      <c r="E13" s="1125">
        <f>E182</f>
        <v>0</v>
      </c>
      <c r="F13" s="1125">
        <f t="shared" ref="F13:I13" si="5">F182</f>
        <v>0</v>
      </c>
      <c r="G13" s="1125">
        <f t="shared" si="5"/>
        <v>0</v>
      </c>
      <c r="H13" s="1125">
        <f t="shared" si="5"/>
        <v>0</v>
      </c>
      <c r="I13" s="1125">
        <f t="shared" si="5"/>
        <v>0</v>
      </c>
      <c r="J13" s="1556"/>
      <c r="L13" s="1247" t="s">
        <v>1968</v>
      </c>
      <c r="M13" s="1478"/>
      <c r="N13" s="1479"/>
      <c r="O13" s="1248">
        <f t="shared" si="1"/>
        <v>0</v>
      </c>
      <c r="P13" s="1253"/>
      <c r="Q13" s="1254"/>
    </row>
    <row r="14" spans="1:17" ht="15" customHeight="1" x14ac:dyDescent="0.2">
      <c r="A14" s="1216" t="s">
        <v>1544</v>
      </c>
      <c r="B14" s="1257"/>
      <c r="C14" s="1258"/>
      <c r="D14" s="1125">
        <f t="shared" si="0"/>
        <v>0</v>
      </c>
      <c r="E14" s="1125">
        <f t="shared" ref="E14:I14" si="6">SUM(E9:E13)</f>
        <v>0</v>
      </c>
      <c r="F14" s="1125">
        <f t="shared" si="6"/>
        <v>0</v>
      </c>
      <c r="G14" s="1125">
        <f t="shared" si="6"/>
        <v>0</v>
      </c>
      <c r="H14" s="1125">
        <f t="shared" si="6"/>
        <v>0</v>
      </c>
      <c r="I14" s="1125">
        <f t="shared" si="6"/>
        <v>0</v>
      </c>
      <c r="J14" s="1556"/>
      <c r="K14" s="338"/>
      <c r="L14" s="1247" t="s">
        <v>1969</v>
      </c>
      <c r="M14" s="4"/>
      <c r="N14" s="24"/>
      <c r="O14" s="1248">
        <f t="shared" ref="O14:O16" si="7">Q14*P14</f>
        <v>0</v>
      </c>
      <c r="P14" s="1253"/>
      <c r="Q14" s="1254"/>
    </row>
    <row r="15" spans="1:17" ht="15" customHeight="1" x14ac:dyDescent="0.2">
      <c r="A15" s="1263" t="s">
        <v>1545</v>
      </c>
      <c r="C15" s="1264"/>
      <c r="D15" s="1125">
        <f t="shared" si="0"/>
        <v>0</v>
      </c>
      <c r="E15" s="1125">
        <f>E52+E85+E118+E151+E184</f>
        <v>0</v>
      </c>
      <c r="F15" s="1125">
        <f>F52+F85+F118+F151+F184</f>
        <v>0</v>
      </c>
      <c r="G15" s="1125">
        <f>G52+G85+G118+G151+G184</f>
        <v>0</v>
      </c>
      <c r="H15" s="1125">
        <f>H52+H85+H118+H151+H184</f>
        <v>0</v>
      </c>
      <c r="I15" s="1125">
        <f>I52+I85+I118+I151+I184</f>
        <v>0</v>
      </c>
      <c r="J15" s="338"/>
      <c r="K15" s="317"/>
      <c r="L15" s="1247" t="s">
        <v>1970</v>
      </c>
      <c r="M15" s="4"/>
      <c r="N15" s="24"/>
      <c r="O15" s="1248">
        <f t="shared" si="7"/>
        <v>0</v>
      </c>
      <c r="P15" s="1253"/>
      <c r="Q15" s="1254"/>
    </row>
    <row r="16" spans="1:17" ht="15" customHeight="1" x14ac:dyDescent="0.2">
      <c r="A16" s="1216" t="s">
        <v>1547</v>
      </c>
      <c r="B16" s="1257"/>
      <c r="C16" s="1258"/>
      <c r="D16" s="1125">
        <f>D14+D15</f>
        <v>0</v>
      </c>
      <c r="E16" s="1125">
        <f t="shared" ref="E16:I16" si="8">E14+E15</f>
        <v>0</v>
      </c>
      <c r="F16" s="1125">
        <f t="shared" si="8"/>
        <v>0</v>
      </c>
      <c r="G16" s="1125">
        <f t="shared" si="8"/>
        <v>0</v>
      </c>
      <c r="H16" s="1125">
        <f t="shared" si="8"/>
        <v>0</v>
      </c>
      <c r="I16" s="1125">
        <f t="shared" si="8"/>
        <v>0</v>
      </c>
      <c r="J16" s="292"/>
      <c r="K16" s="292"/>
      <c r="L16" s="1255" t="s">
        <v>1543</v>
      </c>
      <c r="M16" s="1256"/>
      <c r="N16" s="491"/>
      <c r="O16" s="1248">
        <f t="shared" si="7"/>
        <v>0</v>
      </c>
      <c r="P16" s="1253"/>
      <c r="Q16" s="1254"/>
    </row>
    <row r="17" spans="1:17" ht="15" customHeight="1" x14ac:dyDescent="0.2">
      <c r="A17" s="1216" t="s">
        <v>1548</v>
      </c>
      <c r="B17" s="1257"/>
      <c r="C17" s="1258"/>
      <c r="D17" s="1520">
        <f>IFERROR(SUM(E17:I17),0)</f>
        <v>0</v>
      </c>
      <c r="E17" s="1520">
        <f>IFERROR(E14/$D14,0)</f>
        <v>0</v>
      </c>
      <c r="F17" s="1520">
        <f>IFERROR(F14/$D14,0)</f>
        <v>0</v>
      </c>
      <c r="G17" s="1520">
        <f>IFERROR(G14/$D14,0)</f>
        <v>0</v>
      </c>
      <c r="H17" s="1520">
        <f>IFERROR(H14/$D14,0)</f>
        <v>0</v>
      </c>
      <c r="I17" s="1520">
        <f>IFERROR(I14/$D14,0)</f>
        <v>0</v>
      </c>
      <c r="J17" s="292"/>
      <c r="K17" s="292"/>
      <c r="L17" s="1218"/>
      <c r="M17" s="1259"/>
      <c r="N17" s="1259"/>
      <c r="O17" s="1260"/>
      <c r="P17" s="1261"/>
      <c r="Q17" s="1262"/>
    </row>
    <row r="18" spans="1:17" ht="15" customHeight="1" x14ac:dyDescent="0.25">
      <c r="A18" s="24"/>
      <c r="B18" s="1269"/>
      <c r="C18" s="1270" t="s">
        <v>1549</v>
      </c>
      <c r="D18" s="1271"/>
      <c r="E18" s="1219">
        <f>'Sch A'!D28</f>
        <v>0</v>
      </c>
      <c r="J18" s="292"/>
      <c r="K18" s="292"/>
      <c r="L18" s="1508" t="s">
        <v>1546</v>
      </c>
      <c r="M18" s="1265"/>
      <c r="N18" s="1265"/>
      <c r="O18" s="1266">
        <f>SUM(O8:O16)</f>
        <v>0</v>
      </c>
      <c r="P18" s="1267"/>
      <c r="Q18" s="1268">
        <f>SUM(Q8:Q16)</f>
        <v>0</v>
      </c>
    </row>
    <row r="19" spans="1:17" ht="15" customHeight="1" x14ac:dyDescent="0.2">
      <c r="A19" s="24"/>
      <c r="B19" s="1269"/>
      <c r="C19" s="1216" t="s">
        <v>1550</v>
      </c>
      <c r="D19" s="1258"/>
      <c r="E19" s="1125">
        <f>IFERROR(E16/E18,0)</f>
        <v>0</v>
      </c>
      <c r="J19" s="292"/>
      <c r="K19" s="292"/>
    </row>
    <row r="20" spans="1:17" ht="15" customHeight="1" x14ac:dyDescent="0.2">
      <c r="A20" s="1269"/>
      <c r="B20" s="1269"/>
      <c r="C20" s="24"/>
      <c r="E20" s="1272"/>
    </row>
    <row r="21" spans="1:17" ht="15" customHeight="1" x14ac:dyDescent="0.25">
      <c r="B21" s="51"/>
      <c r="C21" s="51"/>
      <c r="D21" s="51"/>
      <c r="E21" s="51"/>
      <c r="F21" s="51"/>
      <c r="G21" s="51"/>
      <c r="H21" s="51"/>
      <c r="I21" s="51"/>
      <c r="J21" s="51"/>
    </row>
    <row r="22" spans="1:17" ht="15" customHeight="1" x14ac:dyDescent="0.25">
      <c r="A22" s="1273" t="s">
        <v>101</v>
      </c>
      <c r="B22" s="1274"/>
      <c r="C22" s="1275"/>
      <c r="D22" s="1275"/>
      <c r="E22" s="1275"/>
      <c r="F22" s="1275"/>
      <c r="G22" s="1275"/>
      <c r="H22" s="1275"/>
      <c r="I22" s="1276"/>
      <c r="J22" s="1277"/>
      <c r="K22" s="1278"/>
      <c r="L22" s="1275"/>
      <c r="M22" s="1275"/>
      <c r="N22" s="1258" t="s">
        <v>1551</v>
      </c>
      <c r="O22" s="1275"/>
      <c r="P22" s="1275"/>
      <c r="Q22" s="1276"/>
    </row>
    <row r="23" spans="1:17" ht="40.35" customHeight="1" x14ac:dyDescent="0.2">
      <c r="A23" s="1279" t="s">
        <v>1552</v>
      </c>
      <c r="B23" s="1280" t="s">
        <v>790</v>
      </c>
      <c r="C23" s="1280" t="s">
        <v>1553</v>
      </c>
      <c r="D23" s="1280" t="s">
        <v>1554</v>
      </c>
      <c r="E23" s="1281" t="s">
        <v>507</v>
      </c>
      <c r="F23" s="1119" t="s">
        <v>508</v>
      </c>
      <c r="G23" s="1282" t="s">
        <v>509</v>
      </c>
      <c r="H23" s="1283" t="s">
        <v>510</v>
      </c>
      <c r="I23" s="1284" t="s">
        <v>511</v>
      </c>
      <c r="K23" s="1280" t="s">
        <v>790</v>
      </c>
      <c r="L23" s="1281" t="s">
        <v>507</v>
      </c>
      <c r="M23" s="1119" t="s">
        <v>508</v>
      </c>
      <c r="N23" s="1282" t="s">
        <v>509</v>
      </c>
      <c r="O23" s="1283" t="s">
        <v>510</v>
      </c>
      <c r="P23" s="1284" t="s">
        <v>511</v>
      </c>
      <c r="Q23" s="1284" t="s">
        <v>506</v>
      </c>
    </row>
    <row r="24" spans="1:17" ht="15" customHeight="1" x14ac:dyDescent="0.2">
      <c r="A24" s="1285" t="s">
        <v>507</v>
      </c>
      <c r="B24" s="1286" t="s">
        <v>792</v>
      </c>
      <c r="C24" s="1287"/>
      <c r="D24" s="1287"/>
      <c r="E24" s="1287"/>
      <c r="F24" s="1287"/>
      <c r="G24" s="1287"/>
      <c r="H24" s="1287"/>
      <c r="I24" s="1245"/>
      <c r="K24" s="1244"/>
      <c r="L24" s="1287"/>
      <c r="M24" s="1287"/>
      <c r="N24" s="1287"/>
      <c r="O24" s="1287"/>
      <c r="P24" s="1287"/>
      <c r="Q24" s="1245"/>
    </row>
    <row r="25" spans="1:17" ht="15" customHeight="1" x14ac:dyDescent="0.2">
      <c r="A25" s="1216" t="s">
        <v>1555</v>
      </c>
      <c r="B25" s="1421"/>
      <c r="C25" s="1122"/>
      <c r="D25" s="593">
        <f t="shared" ref="D25:D42" si="9">SUM(E25:I25)</f>
        <v>0</v>
      </c>
      <c r="E25" s="1288">
        <f t="shared" ref="E25:I42" si="10">$C25*L25</f>
        <v>0</v>
      </c>
      <c r="F25" s="1288">
        <f t="shared" si="10"/>
        <v>0</v>
      </c>
      <c r="G25" s="1288">
        <f t="shared" si="10"/>
        <v>0</v>
      </c>
      <c r="H25" s="1288">
        <f t="shared" si="10"/>
        <v>0</v>
      </c>
      <c r="I25" s="1288">
        <f t="shared" si="10"/>
        <v>0</v>
      </c>
      <c r="K25" s="1420">
        <f t="shared" ref="K25:K42" si="11">B25</f>
        <v>0</v>
      </c>
      <c r="L25" s="1521"/>
      <c r="M25" s="1521"/>
      <c r="N25" s="1521"/>
      <c r="O25" s="1521"/>
      <c r="P25" s="1521"/>
      <c r="Q25" s="1522">
        <f>SUM(L25:P25)</f>
        <v>0</v>
      </c>
    </row>
    <row r="26" spans="1:17" ht="15" customHeight="1" x14ac:dyDescent="0.2">
      <c r="A26" s="1216" t="s">
        <v>1556</v>
      </c>
      <c r="B26" s="1422"/>
      <c r="C26" s="1123"/>
      <c r="D26" s="1125">
        <f t="shared" si="9"/>
        <v>0</v>
      </c>
      <c r="E26" s="1288">
        <f t="shared" si="10"/>
        <v>0</v>
      </c>
      <c r="F26" s="1288">
        <f t="shared" si="10"/>
        <v>0</v>
      </c>
      <c r="G26" s="1288">
        <f t="shared" si="10"/>
        <v>0</v>
      </c>
      <c r="H26" s="1288">
        <f t="shared" si="10"/>
        <v>0</v>
      </c>
      <c r="I26" s="1288">
        <f t="shared" si="10"/>
        <v>0</v>
      </c>
      <c r="K26" s="1420">
        <f t="shared" si="11"/>
        <v>0</v>
      </c>
      <c r="L26" s="1521"/>
      <c r="M26" s="1521"/>
      <c r="N26" s="1521"/>
      <c r="O26" s="1521"/>
      <c r="P26" s="1521"/>
      <c r="Q26" s="1522">
        <f t="shared" ref="Q26:Q42" si="12">SUM(L26:P26)</f>
        <v>0</v>
      </c>
    </row>
    <row r="27" spans="1:17" ht="15" customHeight="1" x14ac:dyDescent="0.2">
      <c r="A27" s="1216" t="s">
        <v>757</v>
      </c>
      <c r="B27" s="1423"/>
      <c r="C27" s="1123"/>
      <c r="D27" s="1125">
        <f t="shared" si="9"/>
        <v>0</v>
      </c>
      <c r="E27" s="1288">
        <f t="shared" si="10"/>
        <v>0</v>
      </c>
      <c r="F27" s="1288">
        <f t="shared" si="10"/>
        <v>0</v>
      </c>
      <c r="G27" s="1288">
        <f t="shared" si="10"/>
        <v>0</v>
      </c>
      <c r="H27" s="1288">
        <f t="shared" si="10"/>
        <v>0</v>
      </c>
      <c r="I27" s="1288">
        <f t="shared" si="10"/>
        <v>0</v>
      </c>
      <c r="K27" s="1420">
        <f t="shared" si="11"/>
        <v>0</v>
      </c>
      <c r="L27" s="1521"/>
      <c r="M27" s="1521"/>
      <c r="N27" s="1521"/>
      <c r="O27" s="1521"/>
      <c r="P27" s="1521"/>
      <c r="Q27" s="1522">
        <f t="shared" si="12"/>
        <v>0</v>
      </c>
    </row>
    <row r="28" spans="1:17" ht="15" customHeight="1" x14ac:dyDescent="0.2">
      <c r="A28" s="1216" t="s">
        <v>748</v>
      </c>
      <c r="B28" s="1423"/>
      <c r="C28" s="1123"/>
      <c r="D28" s="1125">
        <f t="shared" si="9"/>
        <v>0</v>
      </c>
      <c r="E28" s="1288">
        <f t="shared" si="10"/>
        <v>0</v>
      </c>
      <c r="F28" s="1288">
        <f t="shared" si="10"/>
        <v>0</v>
      </c>
      <c r="G28" s="1288">
        <f t="shared" si="10"/>
        <v>0</v>
      </c>
      <c r="H28" s="1288">
        <f t="shared" si="10"/>
        <v>0</v>
      </c>
      <c r="I28" s="1288">
        <f t="shared" si="10"/>
        <v>0</v>
      </c>
      <c r="K28" s="1420">
        <f t="shared" si="11"/>
        <v>0</v>
      </c>
      <c r="L28" s="1521"/>
      <c r="M28" s="1521"/>
      <c r="N28" s="1521"/>
      <c r="O28" s="1521"/>
      <c r="P28" s="1521"/>
      <c r="Q28" s="1522">
        <f t="shared" si="12"/>
        <v>0</v>
      </c>
    </row>
    <row r="29" spans="1:17" ht="15" customHeight="1" x14ac:dyDescent="0.2">
      <c r="A29" s="1216" t="s">
        <v>747</v>
      </c>
      <c r="B29" s="1423"/>
      <c r="C29" s="1123"/>
      <c r="D29" s="1125">
        <f t="shared" si="9"/>
        <v>0</v>
      </c>
      <c r="E29" s="1288">
        <f t="shared" si="10"/>
        <v>0</v>
      </c>
      <c r="F29" s="1288">
        <f t="shared" si="10"/>
        <v>0</v>
      </c>
      <c r="G29" s="1288">
        <f t="shared" si="10"/>
        <v>0</v>
      </c>
      <c r="H29" s="1288">
        <f t="shared" si="10"/>
        <v>0</v>
      </c>
      <c r="I29" s="1288">
        <f t="shared" si="10"/>
        <v>0</v>
      </c>
      <c r="K29" s="1420">
        <f t="shared" si="11"/>
        <v>0</v>
      </c>
      <c r="L29" s="1521"/>
      <c r="M29" s="1521"/>
      <c r="N29" s="1521"/>
      <c r="O29" s="1521"/>
      <c r="P29" s="1521"/>
      <c r="Q29" s="1522">
        <f t="shared" si="12"/>
        <v>0</v>
      </c>
    </row>
    <row r="30" spans="1:17" ht="15" customHeight="1" x14ac:dyDescent="0.2">
      <c r="A30" s="1216" t="s">
        <v>1557</v>
      </c>
      <c r="B30" s="1423"/>
      <c r="C30" s="1123"/>
      <c r="D30" s="1125">
        <f t="shared" si="9"/>
        <v>0</v>
      </c>
      <c r="E30" s="1288">
        <f t="shared" si="10"/>
        <v>0</v>
      </c>
      <c r="F30" s="1288">
        <f t="shared" si="10"/>
        <v>0</v>
      </c>
      <c r="G30" s="1288">
        <f t="shared" si="10"/>
        <v>0</v>
      </c>
      <c r="H30" s="1288">
        <f t="shared" si="10"/>
        <v>0</v>
      </c>
      <c r="I30" s="1288">
        <f t="shared" si="10"/>
        <v>0</v>
      </c>
      <c r="K30" s="1420">
        <f t="shared" si="11"/>
        <v>0</v>
      </c>
      <c r="L30" s="1521"/>
      <c r="M30" s="1521"/>
      <c r="N30" s="1521"/>
      <c r="O30" s="1521"/>
      <c r="P30" s="1521"/>
      <c r="Q30" s="1522">
        <f t="shared" si="12"/>
        <v>0</v>
      </c>
    </row>
    <row r="31" spans="1:17" ht="15" customHeight="1" x14ac:dyDescent="0.2">
      <c r="A31" s="1216" t="s">
        <v>753</v>
      </c>
      <c r="B31" s="1423"/>
      <c r="C31" s="1123"/>
      <c r="D31" s="1125">
        <f t="shared" si="9"/>
        <v>0</v>
      </c>
      <c r="E31" s="1288">
        <f t="shared" si="10"/>
        <v>0</v>
      </c>
      <c r="F31" s="1288">
        <f t="shared" si="10"/>
        <v>0</v>
      </c>
      <c r="G31" s="1288">
        <f t="shared" si="10"/>
        <v>0</v>
      </c>
      <c r="H31" s="1288">
        <f t="shared" si="10"/>
        <v>0</v>
      </c>
      <c r="I31" s="1288">
        <f t="shared" si="10"/>
        <v>0</v>
      </c>
      <c r="K31" s="1420">
        <f t="shared" si="11"/>
        <v>0</v>
      </c>
      <c r="L31" s="1521"/>
      <c r="M31" s="1521"/>
      <c r="N31" s="1521"/>
      <c r="O31" s="1521"/>
      <c r="P31" s="1521"/>
      <c r="Q31" s="1522">
        <f t="shared" si="12"/>
        <v>0</v>
      </c>
    </row>
    <row r="32" spans="1:17" ht="15" customHeight="1" x14ac:dyDescent="0.2">
      <c r="A32" s="1216" t="s">
        <v>1558</v>
      </c>
      <c r="B32" s="1423"/>
      <c r="C32" s="1123"/>
      <c r="D32" s="1125">
        <f t="shared" si="9"/>
        <v>0</v>
      </c>
      <c r="E32" s="1288">
        <f t="shared" si="10"/>
        <v>0</v>
      </c>
      <c r="F32" s="1288">
        <f t="shared" si="10"/>
        <v>0</v>
      </c>
      <c r="G32" s="1288">
        <f t="shared" si="10"/>
        <v>0</v>
      </c>
      <c r="H32" s="1288">
        <f t="shared" si="10"/>
        <v>0</v>
      </c>
      <c r="I32" s="1288">
        <f t="shared" si="10"/>
        <v>0</v>
      </c>
      <c r="K32" s="1420">
        <f t="shared" si="11"/>
        <v>0</v>
      </c>
      <c r="L32" s="1521"/>
      <c r="M32" s="1521"/>
      <c r="N32" s="1521"/>
      <c r="O32" s="1521"/>
      <c r="P32" s="1521"/>
      <c r="Q32" s="1522">
        <f t="shared" si="12"/>
        <v>0</v>
      </c>
    </row>
    <row r="33" spans="1:17" ht="15" customHeight="1" x14ac:dyDescent="0.2">
      <c r="A33" s="1216" t="s">
        <v>750</v>
      </c>
      <c r="B33" s="1423"/>
      <c r="C33" s="1123"/>
      <c r="D33" s="1125">
        <f t="shared" si="9"/>
        <v>0</v>
      </c>
      <c r="E33" s="1288">
        <f t="shared" si="10"/>
        <v>0</v>
      </c>
      <c r="F33" s="1288">
        <f t="shared" si="10"/>
        <v>0</v>
      </c>
      <c r="G33" s="1288">
        <f t="shared" si="10"/>
        <v>0</v>
      </c>
      <c r="H33" s="1288">
        <f t="shared" si="10"/>
        <v>0</v>
      </c>
      <c r="I33" s="1288">
        <f t="shared" si="10"/>
        <v>0</v>
      </c>
      <c r="K33" s="1420">
        <f t="shared" si="11"/>
        <v>0</v>
      </c>
      <c r="L33" s="1521"/>
      <c r="M33" s="1521"/>
      <c r="N33" s="1521"/>
      <c r="O33" s="1521"/>
      <c r="P33" s="1521"/>
      <c r="Q33" s="1522">
        <f t="shared" si="12"/>
        <v>0</v>
      </c>
    </row>
    <row r="34" spans="1:17" ht="15" customHeight="1" x14ac:dyDescent="0.2">
      <c r="A34" s="1216" t="s">
        <v>746</v>
      </c>
      <c r="B34" s="1423"/>
      <c r="C34" s="1123"/>
      <c r="D34" s="1125">
        <f t="shared" si="9"/>
        <v>0</v>
      </c>
      <c r="E34" s="1288">
        <f t="shared" si="10"/>
        <v>0</v>
      </c>
      <c r="F34" s="1288">
        <f t="shared" si="10"/>
        <v>0</v>
      </c>
      <c r="G34" s="1288">
        <f t="shared" si="10"/>
        <v>0</v>
      </c>
      <c r="H34" s="1288">
        <f t="shared" si="10"/>
        <v>0</v>
      </c>
      <c r="I34" s="1288">
        <f t="shared" si="10"/>
        <v>0</v>
      </c>
      <c r="K34" s="1420">
        <f t="shared" si="11"/>
        <v>0</v>
      </c>
      <c r="L34" s="1521"/>
      <c r="M34" s="1521"/>
      <c r="N34" s="1521"/>
      <c r="O34" s="1521"/>
      <c r="P34" s="1521"/>
      <c r="Q34" s="1522">
        <f t="shared" si="12"/>
        <v>0</v>
      </c>
    </row>
    <row r="35" spans="1:17" ht="15" customHeight="1" x14ac:dyDescent="0.2">
      <c r="A35" s="75" t="s">
        <v>1559</v>
      </c>
      <c r="B35" s="1423"/>
      <c r="C35" s="1123"/>
      <c r="D35" s="1125">
        <f t="shared" si="9"/>
        <v>0</v>
      </c>
      <c r="E35" s="1288">
        <f t="shared" si="10"/>
        <v>0</v>
      </c>
      <c r="F35" s="1288">
        <f t="shared" si="10"/>
        <v>0</v>
      </c>
      <c r="G35" s="1288">
        <f t="shared" si="10"/>
        <v>0</v>
      </c>
      <c r="H35" s="1288">
        <f t="shared" si="10"/>
        <v>0</v>
      </c>
      <c r="I35" s="1288">
        <f t="shared" si="10"/>
        <v>0</v>
      </c>
      <c r="K35" s="1420">
        <f t="shared" si="11"/>
        <v>0</v>
      </c>
      <c r="L35" s="1521"/>
      <c r="M35" s="1521"/>
      <c r="N35" s="1521"/>
      <c r="O35" s="1521"/>
      <c r="P35" s="1521"/>
      <c r="Q35" s="1522">
        <f t="shared" si="12"/>
        <v>0</v>
      </c>
    </row>
    <row r="36" spans="1:17" ht="15" customHeight="1" x14ac:dyDescent="0.2">
      <c r="A36" s="1216" t="s">
        <v>1560</v>
      </c>
      <c r="B36" s="1423"/>
      <c r="C36" s="1123"/>
      <c r="D36" s="1125">
        <f t="shared" si="9"/>
        <v>0</v>
      </c>
      <c r="E36" s="1288">
        <f t="shared" si="10"/>
        <v>0</v>
      </c>
      <c r="F36" s="1288">
        <f t="shared" si="10"/>
        <v>0</v>
      </c>
      <c r="G36" s="1288">
        <f t="shared" si="10"/>
        <v>0</v>
      </c>
      <c r="H36" s="1288">
        <f t="shared" si="10"/>
        <v>0</v>
      </c>
      <c r="I36" s="1288">
        <f t="shared" si="10"/>
        <v>0</v>
      </c>
      <c r="K36" s="1420">
        <f t="shared" si="11"/>
        <v>0</v>
      </c>
      <c r="L36" s="1521"/>
      <c r="M36" s="1521"/>
      <c r="N36" s="1521"/>
      <c r="O36" s="1521"/>
      <c r="P36" s="1521"/>
      <c r="Q36" s="1522">
        <f t="shared" si="12"/>
        <v>0</v>
      </c>
    </row>
    <row r="37" spans="1:17" ht="15" customHeight="1" x14ac:dyDescent="0.2">
      <c r="A37" s="1217"/>
      <c r="B37" s="1423"/>
      <c r="C37" s="1123"/>
      <c r="D37" s="1125">
        <f t="shared" si="9"/>
        <v>0</v>
      </c>
      <c r="E37" s="1288">
        <f t="shared" si="10"/>
        <v>0</v>
      </c>
      <c r="F37" s="1288">
        <f t="shared" si="10"/>
        <v>0</v>
      </c>
      <c r="G37" s="1288">
        <f t="shared" si="10"/>
        <v>0</v>
      </c>
      <c r="H37" s="1288">
        <f t="shared" si="10"/>
        <v>0</v>
      </c>
      <c r="I37" s="1288">
        <f t="shared" si="10"/>
        <v>0</v>
      </c>
      <c r="K37" s="1420">
        <f t="shared" si="11"/>
        <v>0</v>
      </c>
      <c r="L37" s="1521"/>
      <c r="M37" s="1521"/>
      <c r="N37" s="1521"/>
      <c r="O37" s="1521"/>
      <c r="P37" s="1521"/>
      <c r="Q37" s="1522">
        <f t="shared" si="12"/>
        <v>0</v>
      </c>
    </row>
    <row r="38" spans="1:17" ht="15" customHeight="1" x14ac:dyDescent="0.2">
      <c r="A38" s="1401"/>
      <c r="B38" s="1423"/>
      <c r="C38" s="1123"/>
      <c r="D38" s="1125">
        <f t="shared" si="9"/>
        <v>0</v>
      </c>
      <c r="E38" s="1288">
        <f t="shared" si="10"/>
        <v>0</v>
      </c>
      <c r="F38" s="1288">
        <f t="shared" si="10"/>
        <v>0</v>
      </c>
      <c r="G38" s="1288">
        <f t="shared" si="10"/>
        <v>0</v>
      </c>
      <c r="H38" s="1288">
        <f t="shared" si="10"/>
        <v>0</v>
      </c>
      <c r="I38" s="1288">
        <f t="shared" si="10"/>
        <v>0</v>
      </c>
      <c r="K38" s="1420">
        <f t="shared" si="11"/>
        <v>0</v>
      </c>
      <c r="L38" s="1521"/>
      <c r="M38" s="1521"/>
      <c r="N38" s="1521"/>
      <c r="O38" s="1521"/>
      <c r="P38" s="1521"/>
      <c r="Q38" s="1522">
        <f t="shared" si="12"/>
        <v>0</v>
      </c>
    </row>
    <row r="39" spans="1:17" ht="15" customHeight="1" x14ac:dyDescent="0.2">
      <c r="A39" s="1217"/>
      <c r="B39" s="1423"/>
      <c r="C39" s="1123"/>
      <c r="D39" s="1125">
        <f t="shared" si="9"/>
        <v>0</v>
      </c>
      <c r="E39" s="1288">
        <f t="shared" si="10"/>
        <v>0</v>
      </c>
      <c r="F39" s="1288">
        <f t="shared" si="10"/>
        <v>0</v>
      </c>
      <c r="G39" s="1288">
        <f t="shared" si="10"/>
        <v>0</v>
      </c>
      <c r="H39" s="1288">
        <f t="shared" si="10"/>
        <v>0</v>
      </c>
      <c r="I39" s="1288">
        <f t="shared" si="10"/>
        <v>0</v>
      </c>
      <c r="K39" s="1420">
        <f t="shared" si="11"/>
        <v>0</v>
      </c>
      <c r="L39" s="1521"/>
      <c r="M39" s="1521"/>
      <c r="N39" s="1521"/>
      <c r="O39" s="1521"/>
      <c r="P39" s="1521"/>
      <c r="Q39" s="1522">
        <f t="shared" si="12"/>
        <v>0</v>
      </c>
    </row>
    <row r="40" spans="1:17" ht="15" customHeight="1" x14ac:dyDescent="0.2">
      <c r="A40" s="1217"/>
      <c r="B40" s="1423"/>
      <c r="C40" s="1123"/>
      <c r="D40" s="1125">
        <f t="shared" si="9"/>
        <v>0</v>
      </c>
      <c r="E40" s="1288">
        <f t="shared" si="10"/>
        <v>0</v>
      </c>
      <c r="F40" s="1288">
        <f t="shared" si="10"/>
        <v>0</v>
      </c>
      <c r="G40" s="1288">
        <f t="shared" si="10"/>
        <v>0</v>
      </c>
      <c r="H40" s="1288">
        <f t="shared" si="10"/>
        <v>0</v>
      </c>
      <c r="I40" s="1288">
        <f t="shared" si="10"/>
        <v>0</v>
      </c>
      <c r="K40" s="1420">
        <f t="shared" si="11"/>
        <v>0</v>
      </c>
      <c r="L40" s="1521"/>
      <c r="M40" s="1521"/>
      <c r="N40" s="1521"/>
      <c r="O40" s="1521"/>
      <c r="P40" s="1521"/>
      <c r="Q40" s="1522">
        <f t="shared" si="12"/>
        <v>0</v>
      </c>
    </row>
    <row r="41" spans="1:17" ht="15" customHeight="1" x14ac:dyDescent="0.2">
      <c r="A41" s="1217"/>
      <c r="B41" s="1423"/>
      <c r="C41" s="1123"/>
      <c r="D41" s="1125">
        <f t="shared" si="9"/>
        <v>0</v>
      </c>
      <c r="E41" s="1288">
        <f t="shared" si="10"/>
        <v>0</v>
      </c>
      <c r="F41" s="1288">
        <f t="shared" si="10"/>
        <v>0</v>
      </c>
      <c r="G41" s="1288">
        <f t="shared" si="10"/>
        <v>0</v>
      </c>
      <c r="H41" s="1288">
        <f t="shared" si="10"/>
        <v>0</v>
      </c>
      <c r="I41" s="1288">
        <f t="shared" si="10"/>
        <v>0</v>
      </c>
      <c r="K41" s="1420">
        <f t="shared" si="11"/>
        <v>0</v>
      </c>
      <c r="L41" s="1521"/>
      <c r="M41" s="1521"/>
      <c r="N41" s="1521"/>
      <c r="O41" s="1521"/>
      <c r="P41" s="1521"/>
      <c r="Q41" s="1522">
        <f t="shared" si="12"/>
        <v>0</v>
      </c>
    </row>
    <row r="42" spans="1:17" ht="15" customHeight="1" x14ac:dyDescent="0.2">
      <c r="A42" s="1217"/>
      <c r="B42" s="1423"/>
      <c r="C42" s="1123"/>
      <c r="D42" s="1125">
        <f t="shared" si="9"/>
        <v>0</v>
      </c>
      <c r="E42" s="1288">
        <f t="shared" si="10"/>
        <v>0</v>
      </c>
      <c r="F42" s="1288">
        <f t="shared" si="10"/>
        <v>0</v>
      </c>
      <c r="G42" s="1288">
        <f t="shared" si="10"/>
        <v>0</v>
      </c>
      <c r="H42" s="1288">
        <f t="shared" si="10"/>
        <v>0</v>
      </c>
      <c r="I42" s="1288">
        <f t="shared" si="10"/>
        <v>0</v>
      </c>
      <c r="K42" s="1420">
        <f t="shared" si="11"/>
        <v>0</v>
      </c>
      <c r="L42" s="1521"/>
      <c r="M42" s="1521"/>
      <c r="N42" s="1521"/>
      <c r="O42" s="1521"/>
      <c r="P42" s="1521"/>
      <c r="Q42" s="1522">
        <f t="shared" si="12"/>
        <v>0</v>
      </c>
    </row>
    <row r="43" spans="1:17" ht="15" customHeight="1" x14ac:dyDescent="0.2">
      <c r="A43" s="1216" t="s">
        <v>1561</v>
      </c>
      <c r="B43" s="1258"/>
      <c r="C43" s="1276"/>
      <c r="D43" s="1125">
        <f>SUM(E43:I43)</f>
        <v>0</v>
      </c>
      <c r="E43" s="1220">
        <f>SUM(E25:E42)</f>
        <v>0</v>
      </c>
      <c r="F43" s="1220">
        <f>SUM(F25:F42)</f>
        <v>0</v>
      </c>
      <c r="G43" s="1220">
        <f>SUM(G25:G42)</f>
        <v>0</v>
      </c>
      <c r="H43" s="1220">
        <f>SUM(H25:H42)</f>
        <v>0</v>
      </c>
      <c r="I43" s="1220">
        <f>SUM(I25:I42)</f>
        <v>0</v>
      </c>
      <c r="K43" s="1289"/>
      <c r="L43" s="1290"/>
      <c r="M43" s="1290"/>
      <c r="N43" s="1290"/>
      <c r="O43" s="1290"/>
      <c r="P43" s="1290"/>
      <c r="Q43" s="1291"/>
    </row>
    <row r="44" spans="1:17" ht="15" customHeight="1" x14ac:dyDescent="0.2">
      <c r="A44" s="1216" t="s">
        <v>1562</v>
      </c>
      <c r="B44" s="1258"/>
      <c r="C44" s="1276"/>
      <c r="D44" s="1523">
        <f>SUM(E44:I44)</f>
        <v>0</v>
      </c>
      <c r="E44" s="1523">
        <f>IF(E43=0,0,ROUND(E43/$D43,8))</f>
        <v>0</v>
      </c>
      <c r="F44" s="1523">
        <f t="shared" ref="F44:I44" si="13">IF(F43=0,0,ROUND(F43/$D43,8))</f>
        <v>0</v>
      </c>
      <c r="G44" s="1523">
        <f t="shared" si="13"/>
        <v>0</v>
      </c>
      <c r="H44" s="1523">
        <f t="shared" si="13"/>
        <v>0</v>
      </c>
      <c r="I44" s="1523">
        <f t="shared" si="13"/>
        <v>0</v>
      </c>
      <c r="K44" s="1292"/>
      <c r="L44" s="1293"/>
      <c r="M44" s="1293"/>
      <c r="N44" s="1293"/>
      <c r="O44" s="1293"/>
      <c r="P44" s="1293"/>
      <c r="Q44" s="1294"/>
    </row>
    <row r="45" spans="1:17" ht="15" customHeight="1" x14ac:dyDescent="0.2">
      <c r="A45" s="1295" t="s">
        <v>754</v>
      </c>
      <c r="B45" s="1221" t="s">
        <v>1563</v>
      </c>
      <c r="C45" s="1123"/>
      <c r="D45" s="1125">
        <f t="shared" ref="D45:D49" si="14">SUM(E45:I45)</f>
        <v>0</v>
      </c>
      <c r="E45" s="1125">
        <f>$C45*E44</f>
        <v>0</v>
      </c>
      <c r="F45" s="1125">
        <f t="shared" ref="F45:I45" si="15">$C45*F44</f>
        <v>0</v>
      </c>
      <c r="G45" s="1125">
        <f t="shared" si="15"/>
        <v>0</v>
      </c>
      <c r="H45" s="1125">
        <f t="shared" si="15"/>
        <v>0</v>
      </c>
      <c r="I45" s="1125">
        <f t="shared" si="15"/>
        <v>0</v>
      </c>
      <c r="K45" s="1292"/>
      <c r="L45" s="1293"/>
      <c r="M45" s="1293"/>
      <c r="N45" s="1293"/>
      <c r="O45" s="1293"/>
      <c r="P45" s="1293"/>
      <c r="Q45" s="1294"/>
    </row>
    <row r="46" spans="1:17" ht="15" customHeight="1" x14ac:dyDescent="0.2">
      <c r="A46" s="1295" t="s">
        <v>756</v>
      </c>
      <c r="B46" s="1221" t="s">
        <v>1563</v>
      </c>
      <c r="C46" s="1123"/>
      <c r="D46" s="1125">
        <f t="shared" si="14"/>
        <v>0</v>
      </c>
      <c r="E46" s="1125">
        <f>$C46*E$44</f>
        <v>0</v>
      </c>
      <c r="F46" s="1125">
        <f t="shared" ref="F46:I47" si="16">$C46*F$44</f>
        <v>0</v>
      </c>
      <c r="G46" s="1125">
        <f t="shared" si="16"/>
        <v>0</v>
      </c>
      <c r="H46" s="1125">
        <f t="shared" si="16"/>
        <v>0</v>
      </c>
      <c r="I46" s="1125">
        <f t="shared" si="16"/>
        <v>0</v>
      </c>
      <c r="K46" s="1292"/>
      <c r="L46" s="1293"/>
      <c r="M46" s="1293"/>
      <c r="N46" s="1293"/>
      <c r="O46" s="1293"/>
      <c r="P46" s="1293"/>
      <c r="Q46" s="1294"/>
    </row>
    <row r="47" spans="1:17" ht="15" customHeight="1" x14ac:dyDescent="0.2">
      <c r="A47" s="1217"/>
      <c r="B47" s="1221" t="s">
        <v>1563</v>
      </c>
      <c r="C47" s="1123"/>
      <c r="D47" s="1125">
        <f t="shared" si="14"/>
        <v>0</v>
      </c>
      <c r="E47" s="1125">
        <f>$C47*E$44</f>
        <v>0</v>
      </c>
      <c r="F47" s="1125">
        <f t="shared" si="16"/>
        <v>0</v>
      </c>
      <c r="G47" s="1125">
        <f t="shared" si="16"/>
        <v>0</v>
      </c>
      <c r="H47" s="1125">
        <f t="shared" si="16"/>
        <v>0</v>
      </c>
      <c r="I47" s="1125">
        <f t="shared" si="16"/>
        <v>0</v>
      </c>
      <c r="K47" s="415"/>
      <c r="L47" s="416"/>
      <c r="M47" s="416"/>
      <c r="N47" s="416"/>
      <c r="O47" s="416"/>
      <c r="P47" s="416"/>
      <c r="Q47" s="417"/>
    </row>
    <row r="48" spans="1:17" ht="15" customHeight="1" x14ac:dyDescent="0.2">
      <c r="A48" s="1217"/>
      <c r="B48" s="1423"/>
      <c r="C48" s="1123"/>
      <c r="D48" s="1125">
        <f t="shared" si="14"/>
        <v>0</v>
      </c>
      <c r="E48" s="1296">
        <f t="shared" ref="E48:I49" si="17">$C48*L48</f>
        <v>0</v>
      </c>
      <c r="F48" s="1296">
        <f t="shared" si="17"/>
        <v>0</v>
      </c>
      <c r="G48" s="1296">
        <f t="shared" si="17"/>
        <v>0</v>
      </c>
      <c r="H48" s="1296">
        <f t="shared" si="17"/>
        <v>0</v>
      </c>
      <c r="I48" s="1296">
        <f t="shared" si="17"/>
        <v>0</v>
      </c>
      <c r="K48" s="1420">
        <f>B48</f>
        <v>0</v>
      </c>
      <c r="L48" s="1521"/>
      <c r="M48" s="1521"/>
      <c r="N48" s="1521"/>
      <c r="O48" s="1521"/>
      <c r="P48" s="1521"/>
      <c r="Q48" s="1522">
        <f t="shared" ref="Q48:Q49" si="18">SUM(L48:P48)</f>
        <v>0</v>
      </c>
    </row>
    <row r="49" spans="1:17" ht="15" customHeight="1" x14ac:dyDescent="0.2">
      <c r="A49" s="1217"/>
      <c r="B49" s="1423"/>
      <c r="C49" s="1123"/>
      <c r="D49" s="1125">
        <f t="shared" si="14"/>
        <v>0</v>
      </c>
      <c r="E49" s="1296">
        <f t="shared" si="17"/>
        <v>0</v>
      </c>
      <c r="F49" s="1296">
        <f t="shared" si="17"/>
        <v>0</v>
      </c>
      <c r="G49" s="1296">
        <f t="shared" si="17"/>
        <v>0</v>
      </c>
      <c r="H49" s="1296">
        <f t="shared" si="17"/>
        <v>0</v>
      </c>
      <c r="I49" s="1296">
        <f t="shared" si="17"/>
        <v>0</v>
      </c>
      <c r="K49" s="1420">
        <f>B49</f>
        <v>0</v>
      </c>
      <c r="L49" s="1521"/>
      <c r="M49" s="1521"/>
      <c r="N49" s="1521"/>
      <c r="O49" s="1521"/>
      <c r="P49" s="1521"/>
      <c r="Q49" s="1522">
        <f t="shared" si="18"/>
        <v>0</v>
      </c>
    </row>
    <row r="50" spans="1:17" ht="15" customHeight="1" x14ac:dyDescent="0.2">
      <c r="A50" s="1216" t="s">
        <v>1564</v>
      </c>
      <c r="B50" s="1258"/>
      <c r="C50" s="1264"/>
      <c r="D50" s="1125">
        <f>SUM(E50:I50)</f>
        <v>0</v>
      </c>
      <c r="E50" s="1220">
        <f>E43+E45+E46+E47+E48+E49</f>
        <v>0</v>
      </c>
      <c r="F50" s="1220">
        <f t="shared" ref="F50:I50" si="19">F43+F45+F46+F47+F48+F49</f>
        <v>0</v>
      </c>
      <c r="G50" s="1220">
        <f t="shared" si="19"/>
        <v>0</v>
      </c>
      <c r="H50" s="1220">
        <f t="shared" si="19"/>
        <v>0</v>
      </c>
      <c r="I50" s="1220">
        <f t="shared" si="19"/>
        <v>0</v>
      </c>
      <c r="K50" s="1289"/>
      <c r="L50" s="1290"/>
      <c r="M50" s="1290"/>
      <c r="N50" s="1290"/>
      <c r="O50" s="1290"/>
      <c r="P50" s="1290"/>
      <c r="Q50" s="1291"/>
    </row>
    <row r="51" spans="1:17" ht="15" customHeight="1" x14ac:dyDescent="0.2">
      <c r="A51" s="1297" t="s">
        <v>1565</v>
      </c>
      <c r="B51" s="1298"/>
      <c r="C51" s="1299"/>
      <c r="D51" s="1523">
        <f>SUM(E51:I51)</f>
        <v>0</v>
      </c>
      <c r="E51" s="1523">
        <f>IFERROR(ROUND(E50/$D50,8),0)</f>
        <v>0</v>
      </c>
      <c r="F51" s="1523">
        <f t="shared" ref="F51:I51" si="20">IFERROR(ROUND(F50/$D50,8),0)</f>
        <v>0</v>
      </c>
      <c r="G51" s="1523">
        <f t="shared" si="20"/>
        <v>0</v>
      </c>
      <c r="H51" s="1523">
        <f t="shared" si="20"/>
        <v>0</v>
      </c>
      <c r="I51" s="1523">
        <f t="shared" si="20"/>
        <v>0</v>
      </c>
      <c r="K51" s="415"/>
      <c r="L51" s="416"/>
      <c r="M51" s="416"/>
      <c r="N51" s="416"/>
      <c r="O51" s="416"/>
      <c r="P51" s="416"/>
      <c r="Q51" s="417"/>
    </row>
    <row r="52" spans="1:17" ht="15" customHeight="1" x14ac:dyDescent="0.2">
      <c r="A52" s="683" t="s">
        <v>1566</v>
      </c>
      <c r="B52" s="1423"/>
      <c r="C52" s="1123"/>
      <c r="D52" s="1125">
        <f>SUM(E52:I52)</f>
        <v>0</v>
      </c>
      <c r="E52" s="1288">
        <f>$C52*L52</f>
        <v>0</v>
      </c>
      <c r="F52" s="1288">
        <f>$C52*M52</f>
        <v>0</v>
      </c>
      <c r="G52" s="1288">
        <f>$C52*N52</f>
        <v>0</v>
      </c>
      <c r="H52" s="1288">
        <f>$C52*O52</f>
        <v>0</v>
      </c>
      <c r="I52" s="1288">
        <f>$C52*P52</f>
        <v>0</v>
      </c>
      <c r="K52" s="1420">
        <f>B52</f>
        <v>0</v>
      </c>
      <c r="L52" s="1521"/>
      <c r="M52" s="1521"/>
      <c r="N52" s="1521"/>
      <c r="O52" s="1521"/>
      <c r="P52" s="1521"/>
      <c r="Q52" s="1522">
        <f t="shared" ref="Q52" si="21">SUM(L52:P52)</f>
        <v>0</v>
      </c>
    </row>
    <row r="53" spans="1:17" ht="15" customHeight="1" x14ac:dyDescent="0.25">
      <c r="A53" s="683" t="s">
        <v>1567</v>
      </c>
      <c r="B53" s="1021"/>
      <c r="C53" s="1300"/>
      <c r="D53" s="1125">
        <f>D50+D52</f>
        <v>0</v>
      </c>
      <c r="E53" s="1125">
        <f t="shared" ref="E53:I53" si="22">E50+E52</f>
        <v>0</v>
      </c>
      <c r="F53" s="1125">
        <f t="shared" si="22"/>
        <v>0</v>
      </c>
      <c r="G53" s="1125">
        <f t="shared" si="22"/>
        <v>0</v>
      </c>
      <c r="H53" s="1125">
        <f t="shared" si="22"/>
        <v>0</v>
      </c>
      <c r="I53" s="1125">
        <f t="shared" si="22"/>
        <v>0</v>
      </c>
    </row>
    <row r="54" spans="1:17" ht="15" customHeight="1" x14ac:dyDescent="0.25">
      <c r="A54" s="24"/>
      <c r="B54" s="24"/>
      <c r="C54" s="1301"/>
      <c r="D54" s="573"/>
      <c r="E54" s="573"/>
      <c r="F54" s="573"/>
      <c r="G54" s="573"/>
      <c r="H54" s="573"/>
      <c r="I54" s="573"/>
    </row>
    <row r="55" spans="1:17" ht="15" customHeight="1" x14ac:dyDescent="0.25">
      <c r="A55" s="24"/>
      <c r="B55" s="24"/>
      <c r="D55" s="1301"/>
      <c r="E55" s="1302"/>
      <c r="F55" s="1302"/>
      <c r="G55" s="1302"/>
      <c r="H55" s="1302"/>
      <c r="I55" s="1302"/>
      <c r="K55" s="1303"/>
      <c r="L55" s="1303"/>
      <c r="M55" s="1303"/>
      <c r="N55" s="491"/>
      <c r="O55" s="1303"/>
      <c r="P55" s="1303"/>
      <c r="Q55" s="1303"/>
    </row>
    <row r="56" spans="1:17" ht="40.35" customHeight="1" x14ac:dyDescent="0.2">
      <c r="A56" s="1279" t="s">
        <v>1552</v>
      </c>
      <c r="B56" s="1280" t="s">
        <v>790</v>
      </c>
      <c r="C56" s="1280" t="s">
        <v>1553</v>
      </c>
      <c r="D56" s="1280" t="s">
        <v>1554</v>
      </c>
      <c r="E56" s="1281" t="s">
        <v>507</v>
      </c>
      <c r="F56" s="1119" t="s">
        <v>508</v>
      </c>
      <c r="G56" s="1282" t="s">
        <v>509</v>
      </c>
      <c r="H56" s="1283" t="s">
        <v>510</v>
      </c>
      <c r="I56" s="1284" t="s">
        <v>511</v>
      </c>
      <c r="K56" s="1280" t="s">
        <v>790</v>
      </c>
      <c r="L56" s="1281" t="s">
        <v>507</v>
      </c>
      <c r="M56" s="1119" t="s">
        <v>508</v>
      </c>
      <c r="N56" s="1282" t="s">
        <v>509</v>
      </c>
      <c r="O56" s="1283" t="s">
        <v>510</v>
      </c>
      <c r="P56" s="1284" t="s">
        <v>511</v>
      </c>
      <c r="Q56" s="1284" t="s">
        <v>506</v>
      </c>
    </row>
    <row r="57" spans="1:17" ht="15" customHeight="1" x14ac:dyDescent="0.2">
      <c r="A57" s="1229" t="s">
        <v>508</v>
      </c>
      <c r="B57" s="1286" t="s">
        <v>794</v>
      </c>
      <c r="C57" s="1287"/>
      <c r="D57" s="1287"/>
      <c r="E57" s="1287"/>
      <c r="F57" s="1287"/>
      <c r="G57" s="1287"/>
      <c r="H57" s="1287"/>
      <c r="I57" s="1245"/>
      <c r="K57" s="1244"/>
      <c r="L57" s="1287"/>
      <c r="M57" s="1287"/>
      <c r="N57" s="1287"/>
      <c r="O57" s="1287"/>
      <c r="P57" s="1287"/>
      <c r="Q57" s="1245"/>
    </row>
    <row r="58" spans="1:17" ht="15" customHeight="1" x14ac:dyDescent="0.2">
      <c r="A58" s="1216" t="s">
        <v>1555</v>
      </c>
      <c r="B58" s="1422"/>
      <c r="C58" s="1123"/>
      <c r="D58" s="593">
        <f t="shared" ref="D58:D75" si="23">SUM(E58:I58)</f>
        <v>0</v>
      </c>
      <c r="E58" s="1288">
        <f t="shared" ref="E58:I75" si="24">$C58*L58</f>
        <v>0</v>
      </c>
      <c r="F58" s="1288">
        <f t="shared" si="24"/>
        <v>0</v>
      </c>
      <c r="G58" s="1288">
        <f t="shared" si="24"/>
        <v>0</v>
      </c>
      <c r="H58" s="1288">
        <f t="shared" si="24"/>
        <v>0</v>
      </c>
      <c r="I58" s="1288">
        <f t="shared" si="24"/>
        <v>0</v>
      </c>
      <c r="K58" s="1420">
        <f t="shared" ref="K58:K75" si="25">B58</f>
        <v>0</v>
      </c>
      <c r="L58" s="1521"/>
      <c r="M58" s="1521"/>
      <c r="N58" s="1521"/>
      <c r="O58" s="1521"/>
      <c r="P58" s="1521"/>
      <c r="Q58" s="1522">
        <f t="shared" ref="Q58:Q75" si="26">SUM(L58:P58)</f>
        <v>0</v>
      </c>
    </row>
    <row r="59" spans="1:17" ht="15" customHeight="1" x14ac:dyDescent="0.2">
      <c r="A59" s="1216" t="s">
        <v>1556</v>
      </c>
      <c r="B59" s="1423"/>
      <c r="C59" s="1123"/>
      <c r="D59" s="1125">
        <f t="shared" si="23"/>
        <v>0</v>
      </c>
      <c r="E59" s="1288">
        <f t="shared" si="24"/>
        <v>0</v>
      </c>
      <c r="F59" s="1288">
        <f t="shared" si="24"/>
        <v>0</v>
      </c>
      <c r="G59" s="1288">
        <f t="shared" si="24"/>
        <v>0</v>
      </c>
      <c r="H59" s="1288">
        <f t="shared" si="24"/>
        <v>0</v>
      </c>
      <c r="I59" s="1288">
        <f t="shared" si="24"/>
        <v>0</v>
      </c>
      <c r="K59" s="1420">
        <f t="shared" si="25"/>
        <v>0</v>
      </c>
      <c r="L59" s="1521"/>
      <c r="M59" s="1521"/>
      <c r="N59" s="1521"/>
      <c r="O59" s="1521"/>
      <c r="P59" s="1521"/>
      <c r="Q59" s="1522">
        <f t="shared" si="26"/>
        <v>0</v>
      </c>
    </row>
    <row r="60" spans="1:17" ht="15" customHeight="1" x14ac:dyDescent="0.2">
      <c r="A60" s="1216" t="s">
        <v>757</v>
      </c>
      <c r="B60" s="1423"/>
      <c r="C60" s="1123"/>
      <c r="D60" s="1125">
        <f t="shared" si="23"/>
        <v>0</v>
      </c>
      <c r="E60" s="1288">
        <f t="shared" si="24"/>
        <v>0</v>
      </c>
      <c r="F60" s="1288">
        <f t="shared" si="24"/>
        <v>0</v>
      </c>
      <c r="G60" s="1288">
        <f t="shared" si="24"/>
        <v>0</v>
      </c>
      <c r="H60" s="1288">
        <f t="shared" si="24"/>
        <v>0</v>
      </c>
      <c r="I60" s="1288">
        <f t="shared" si="24"/>
        <v>0</v>
      </c>
      <c r="K60" s="1420">
        <f t="shared" si="25"/>
        <v>0</v>
      </c>
      <c r="L60" s="1521"/>
      <c r="M60" s="1521"/>
      <c r="N60" s="1521"/>
      <c r="O60" s="1521"/>
      <c r="P60" s="1521"/>
      <c r="Q60" s="1522">
        <f t="shared" si="26"/>
        <v>0</v>
      </c>
    </row>
    <row r="61" spans="1:17" ht="15" customHeight="1" x14ac:dyDescent="0.2">
      <c r="A61" s="1216" t="s">
        <v>748</v>
      </c>
      <c r="B61" s="1423"/>
      <c r="C61" s="1123"/>
      <c r="D61" s="1125">
        <f t="shared" si="23"/>
        <v>0</v>
      </c>
      <c r="E61" s="1288">
        <f t="shared" si="24"/>
        <v>0</v>
      </c>
      <c r="F61" s="1288">
        <f t="shared" si="24"/>
        <v>0</v>
      </c>
      <c r="G61" s="1288">
        <f t="shared" si="24"/>
        <v>0</v>
      </c>
      <c r="H61" s="1288">
        <f t="shared" si="24"/>
        <v>0</v>
      </c>
      <c r="I61" s="1288">
        <f t="shared" si="24"/>
        <v>0</v>
      </c>
      <c r="K61" s="1420">
        <f t="shared" si="25"/>
        <v>0</v>
      </c>
      <c r="L61" s="1521"/>
      <c r="M61" s="1521"/>
      <c r="N61" s="1521"/>
      <c r="O61" s="1521"/>
      <c r="P61" s="1521"/>
      <c r="Q61" s="1522">
        <f t="shared" si="26"/>
        <v>0</v>
      </c>
    </row>
    <row r="62" spans="1:17" ht="15" customHeight="1" x14ac:dyDescent="0.2">
      <c r="A62" s="1216" t="s">
        <v>747</v>
      </c>
      <c r="B62" s="1423"/>
      <c r="C62" s="1123"/>
      <c r="D62" s="1125">
        <f t="shared" si="23"/>
        <v>0</v>
      </c>
      <c r="E62" s="1288">
        <f t="shared" si="24"/>
        <v>0</v>
      </c>
      <c r="F62" s="1288">
        <f t="shared" si="24"/>
        <v>0</v>
      </c>
      <c r="G62" s="1288">
        <f t="shared" si="24"/>
        <v>0</v>
      </c>
      <c r="H62" s="1288">
        <f t="shared" si="24"/>
        <v>0</v>
      </c>
      <c r="I62" s="1288">
        <f t="shared" si="24"/>
        <v>0</v>
      </c>
      <c r="K62" s="1420">
        <f t="shared" si="25"/>
        <v>0</v>
      </c>
      <c r="L62" s="1521"/>
      <c r="M62" s="1521"/>
      <c r="N62" s="1521"/>
      <c r="O62" s="1521"/>
      <c r="P62" s="1521"/>
      <c r="Q62" s="1522">
        <f t="shared" si="26"/>
        <v>0</v>
      </c>
    </row>
    <row r="63" spans="1:17" ht="15" customHeight="1" x14ac:dyDescent="0.2">
      <c r="A63" s="1216" t="s">
        <v>1557</v>
      </c>
      <c r="B63" s="1423"/>
      <c r="C63" s="1123"/>
      <c r="D63" s="1125">
        <f t="shared" si="23"/>
        <v>0</v>
      </c>
      <c r="E63" s="1288">
        <f t="shared" si="24"/>
        <v>0</v>
      </c>
      <c r="F63" s="1288">
        <f t="shared" si="24"/>
        <v>0</v>
      </c>
      <c r="G63" s="1288">
        <f t="shared" si="24"/>
        <v>0</v>
      </c>
      <c r="H63" s="1288">
        <f t="shared" si="24"/>
        <v>0</v>
      </c>
      <c r="I63" s="1288">
        <f t="shared" si="24"/>
        <v>0</v>
      </c>
      <c r="K63" s="1420">
        <f t="shared" si="25"/>
        <v>0</v>
      </c>
      <c r="L63" s="1521"/>
      <c r="M63" s="1521"/>
      <c r="N63" s="1521"/>
      <c r="O63" s="1521"/>
      <c r="P63" s="1521"/>
      <c r="Q63" s="1522">
        <f t="shared" si="26"/>
        <v>0</v>
      </c>
    </row>
    <row r="64" spans="1:17" ht="15" customHeight="1" x14ac:dyDescent="0.2">
      <c r="A64" s="1216" t="s">
        <v>753</v>
      </c>
      <c r="B64" s="1423"/>
      <c r="C64" s="1123"/>
      <c r="D64" s="1125">
        <f t="shared" si="23"/>
        <v>0</v>
      </c>
      <c r="E64" s="1288">
        <f t="shared" si="24"/>
        <v>0</v>
      </c>
      <c r="F64" s="1288">
        <f t="shared" si="24"/>
        <v>0</v>
      </c>
      <c r="G64" s="1288">
        <f t="shared" si="24"/>
        <v>0</v>
      </c>
      <c r="H64" s="1288">
        <f t="shared" si="24"/>
        <v>0</v>
      </c>
      <c r="I64" s="1288">
        <f t="shared" si="24"/>
        <v>0</v>
      </c>
      <c r="K64" s="1420">
        <f t="shared" si="25"/>
        <v>0</v>
      </c>
      <c r="L64" s="1521"/>
      <c r="M64" s="1521"/>
      <c r="N64" s="1521"/>
      <c r="O64" s="1521"/>
      <c r="P64" s="1521"/>
      <c r="Q64" s="1522">
        <f t="shared" si="26"/>
        <v>0</v>
      </c>
    </row>
    <row r="65" spans="1:17" ht="15" customHeight="1" x14ac:dyDescent="0.2">
      <c r="A65" s="1216" t="s">
        <v>1558</v>
      </c>
      <c r="B65" s="1423"/>
      <c r="C65" s="1123"/>
      <c r="D65" s="1125">
        <f t="shared" si="23"/>
        <v>0</v>
      </c>
      <c r="E65" s="1288">
        <f t="shared" si="24"/>
        <v>0</v>
      </c>
      <c r="F65" s="1288">
        <f t="shared" si="24"/>
        <v>0</v>
      </c>
      <c r="G65" s="1288">
        <f t="shared" si="24"/>
        <v>0</v>
      </c>
      <c r="H65" s="1288">
        <f t="shared" si="24"/>
        <v>0</v>
      </c>
      <c r="I65" s="1288">
        <f t="shared" si="24"/>
        <v>0</v>
      </c>
      <c r="K65" s="1420">
        <f t="shared" si="25"/>
        <v>0</v>
      </c>
      <c r="L65" s="1521"/>
      <c r="M65" s="1521"/>
      <c r="N65" s="1521"/>
      <c r="O65" s="1521"/>
      <c r="P65" s="1521"/>
      <c r="Q65" s="1522">
        <f t="shared" si="26"/>
        <v>0</v>
      </c>
    </row>
    <row r="66" spans="1:17" ht="15" customHeight="1" x14ac:dyDescent="0.2">
      <c r="A66" s="1216" t="s">
        <v>750</v>
      </c>
      <c r="B66" s="1423"/>
      <c r="C66" s="1123"/>
      <c r="D66" s="1125">
        <f t="shared" si="23"/>
        <v>0</v>
      </c>
      <c r="E66" s="1288">
        <f t="shared" si="24"/>
        <v>0</v>
      </c>
      <c r="F66" s="1288">
        <f t="shared" si="24"/>
        <v>0</v>
      </c>
      <c r="G66" s="1288">
        <f t="shared" si="24"/>
        <v>0</v>
      </c>
      <c r="H66" s="1288">
        <f t="shared" si="24"/>
        <v>0</v>
      </c>
      <c r="I66" s="1288">
        <f t="shared" si="24"/>
        <v>0</v>
      </c>
      <c r="K66" s="1420">
        <f t="shared" si="25"/>
        <v>0</v>
      </c>
      <c r="L66" s="1521"/>
      <c r="M66" s="1521"/>
      <c r="N66" s="1521"/>
      <c r="O66" s="1521"/>
      <c r="P66" s="1521"/>
      <c r="Q66" s="1522">
        <f t="shared" si="26"/>
        <v>0</v>
      </c>
    </row>
    <row r="67" spans="1:17" ht="15" customHeight="1" x14ac:dyDescent="0.2">
      <c r="A67" s="1216" t="s">
        <v>746</v>
      </c>
      <c r="B67" s="1423"/>
      <c r="C67" s="1123"/>
      <c r="D67" s="1125">
        <f t="shared" si="23"/>
        <v>0</v>
      </c>
      <c r="E67" s="1288">
        <f t="shared" si="24"/>
        <v>0</v>
      </c>
      <c r="F67" s="1288">
        <f t="shared" si="24"/>
        <v>0</v>
      </c>
      <c r="G67" s="1288">
        <f t="shared" si="24"/>
        <v>0</v>
      </c>
      <c r="H67" s="1288">
        <f t="shared" si="24"/>
        <v>0</v>
      </c>
      <c r="I67" s="1288">
        <f t="shared" si="24"/>
        <v>0</v>
      </c>
      <c r="K67" s="1420">
        <f t="shared" si="25"/>
        <v>0</v>
      </c>
      <c r="L67" s="1521"/>
      <c r="M67" s="1521"/>
      <c r="N67" s="1521"/>
      <c r="O67" s="1521"/>
      <c r="P67" s="1521"/>
      <c r="Q67" s="1522">
        <f t="shared" si="26"/>
        <v>0</v>
      </c>
    </row>
    <row r="68" spans="1:17" ht="15" customHeight="1" x14ac:dyDescent="0.2">
      <c r="A68" s="75" t="s">
        <v>1559</v>
      </c>
      <c r="B68" s="1423"/>
      <c r="C68" s="1123"/>
      <c r="D68" s="1125">
        <f t="shared" si="23"/>
        <v>0</v>
      </c>
      <c r="E68" s="1288">
        <f t="shared" si="24"/>
        <v>0</v>
      </c>
      <c r="F68" s="1288">
        <f t="shared" si="24"/>
        <v>0</v>
      </c>
      <c r="G68" s="1288">
        <f t="shared" si="24"/>
        <v>0</v>
      </c>
      <c r="H68" s="1288">
        <f t="shared" si="24"/>
        <v>0</v>
      </c>
      <c r="I68" s="1288">
        <f t="shared" si="24"/>
        <v>0</v>
      </c>
      <c r="K68" s="1420">
        <f t="shared" si="25"/>
        <v>0</v>
      </c>
      <c r="L68" s="1521"/>
      <c r="M68" s="1521"/>
      <c r="N68" s="1521"/>
      <c r="O68" s="1521"/>
      <c r="P68" s="1521"/>
      <c r="Q68" s="1522">
        <f t="shared" si="26"/>
        <v>0</v>
      </c>
    </row>
    <row r="69" spans="1:17" ht="15" customHeight="1" x14ac:dyDescent="0.2">
      <c r="A69" s="1216" t="s">
        <v>1560</v>
      </c>
      <c r="B69" s="1423"/>
      <c r="C69" s="1123"/>
      <c r="D69" s="1125">
        <f t="shared" si="23"/>
        <v>0</v>
      </c>
      <c r="E69" s="1288">
        <f t="shared" si="24"/>
        <v>0</v>
      </c>
      <c r="F69" s="1288">
        <f t="shared" si="24"/>
        <v>0</v>
      </c>
      <c r="G69" s="1288">
        <f t="shared" si="24"/>
        <v>0</v>
      </c>
      <c r="H69" s="1288">
        <f t="shared" si="24"/>
        <v>0</v>
      </c>
      <c r="I69" s="1288">
        <f t="shared" si="24"/>
        <v>0</v>
      </c>
      <c r="K69" s="1420">
        <f t="shared" si="25"/>
        <v>0</v>
      </c>
      <c r="L69" s="1521"/>
      <c r="M69" s="1521"/>
      <c r="N69" s="1521"/>
      <c r="O69" s="1521"/>
      <c r="P69" s="1521"/>
      <c r="Q69" s="1522">
        <f t="shared" si="26"/>
        <v>0</v>
      </c>
    </row>
    <row r="70" spans="1:17" ht="15" customHeight="1" x14ac:dyDescent="0.2">
      <c r="A70" s="1217"/>
      <c r="B70" s="1423"/>
      <c r="C70" s="1123"/>
      <c r="D70" s="1125">
        <f t="shared" si="23"/>
        <v>0</v>
      </c>
      <c r="E70" s="1288">
        <f t="shared" si="24"/>
        <v>0</v>
      </c>
      <c r="F70" s="1288">
        <f t="shared" si="24"/>
        <v>0</v>
      </c>
      <c r="G70" s="1288">
        <f t="shared" si="24"/>
        <v>0</v>
      </c>
      <c r="H70" s="1288">
        <f t="shared" si="24"/>
        <v>0</v>
      </c>
      <c r="I70" s="1288">
        <f t="shared" si="24"/>
        <v>0</v>
      </c>
      <c r="K70" s="1420">
        <f t="shared" si="25"/>
        <v>0</v>
      </c>
      <c r="L70" s="1521"/>
      <c r="M70" s="1521"/>
      <c r="N70" s="1521"/>
      <c r="O70" s="1521"/>
      <c r="P70" s="1521"/>
      <c r="Q70" s="1522">
        <f t="shared" si="26"/>
        <v>0</v>
      </c>
    </row>
    <row r="71" spans="1:17" ht="15" customHeight="1" x14ac:dyDescent="0.2">
      <c r="A71" s="1217"/>
      <c r="B71" s="1423"/>
      <c r="C71" s="1123"/>
      <c r="D71" s="1125">
        <f t="shared" si="23"/>
        <v>0</v>
      </c>
      <c r="E71" s="1288">
        <f t="shared" si="24"/>
        <v>0</v>
      </c>
      <c r="F71" s="1288">
        <f t="shared" si="24"/>
        <v>0</v>
      </c>
      <c r="G71" s="1288">
        <f t="shared" si="24"/>
        <v>0</v>
      </c>
      <c r="H71" s="1288">
        <f t="shared" si="24"/>
        <v>0</v>
      </c>
      <c r="I71" s="1288">
        <f t="shared" si="24"/>
        <v>0</v>
      </c>
      <c r="K71" s="1420">
        <f t="shared" si="25"/>
        <v>0</v>
      </c>
      <c r="L71" s="1521"/>
      <c r="M71" s="1521"/>
      <c r="N71" s="1521"/>
      <c r="O71" s="1521"/>
      <c r="P71" s="1521"/>
      <c r="Q71" s="1522">
        <f t="shared" si="26"/>
        <v>0</v>
      </c>
    </row>
    <row r="72" spans="1:17" ht="15" customHeight="1" x14ac:dyDescent="0.2">
      <c r="A72" s="1217"/>
      <c r="B72" s="1423"/>
      <c r="C72" s="1123"/>
      <c r="D72" s="1125">
        <f t="shared" si="23"/>
        <v>0</v>
      </c>
      <c r="E72" s="1288">
        <f t="shared" si="24"/>
        <v>0</v>
      </c>
      <c r="F72" s="1288">
        <f t="shared" si="24"/>
        <v>0</v>
      </c>
      <c r="G72" s="1288">
        <f t="shared" si="24"/>
        <v>0</v>
      </c>
      <c r="H72" s="1288">
        <f t="shared" si="24"/>
        <v>0</v>
      </c>
      <c r="I72" s="1288">
        <f t="shared" si="24"/>
        <v>0</v>
      </c>
      <c r="K72" s="1420">
        <f t="shared" si="25"/>
        <v>0</v>
      </c>
      <c r="L72" s="1521"/>
      <c r="M72" s="1521"/>
      <c r="N72" s="1521"/>
      <c r="O72" s="1521"/>
      <c r="P72" s="1521"/>
      <c r="Q72" s="1522">
        <f t="shared" si="26"/>
        <v>0</v>
      </c>
    </row>
    <row r="73" spans="1:17" ht="15" customHeight="1" x14ac:dyDescent="0.2">
      <c r="A73" s="1217"/>
      <c r="B73" s="1423"/>
      <c r="C73" s="1123"/>
      <c r="D73" s="1125">
        <f t="shared" si="23"/>
        <v>0</v>
      </c>
      <c r="E73" s="1288">
        <f t="shared" si="24"/>
        <v>0</v>
      </c>
      <c r="F73" s="1288">
        <f t="shared" si="24"/>
        <v>0</v>
      </c>
      <c r="G73" s="1288">
        <f t="shared" si="24"/>
        <v>0</v>
      </c>
      <c r="H73" s="1288">
        <f t="shared" si="24"/>
        <v>0</v>
      </c>
      <c r="I73" s="1288">
        <f t="shared" si="24"/>
        <v>0</v>
      </c>
      <c r="K73" s="1420">
        <f t="shared" si="25"/>
        <v>0</v>
      </c>
      <c r="L73" s="1521"/>
      <c r="M73" s="1521"/>
      <c r="N73" s="1521"/>
      <c r="O73" s="1521"/>
      <c r="P73" s="1521"/>
      <c r="Q73" s="1522">
        <f t="shared" si="26"/>
        <v>0</v>
      </c>
    </row>
    <row r="74" spans="1:17" ht="15" customHeight="1" x14ac:dyDescent="0.2">
      <c r="A74" s="1217"/>
      <c r="B74" s="1423"/>
      <c r="C74" s="1123"/>
      <c r="D74" s="1125">
        <f t="shared" si="23"/>
        <v>0</v>
      </c>
      <c r="E74" s="1288">
        <f t="shared" si="24"/>
        <v>0</v>
      </c>
      <c r="F74" s="1288">
        <f t="shared" si="24"/>
        <v>0</v>
      </c>
      <c r="G74" s="1288">
        <f t="shared" si="24"/>
        <v>0</v>
      </c>
      <c r="H74" s="1288">
        <f t="shared" si="24"/>
        <v>0</v>
      </c>
      <c r="I74" s="1288">
        <f t="shared" si="24"/>
        <v>0</v>
      </c>
      <c r="K74" s="1420">
        <f t="shared" si="25"/>
        <v>0</v>
      </c>
      <c r="L74" s="1521"/>
      <c r="M74" s="1521"/>
      <c r="N74" s="1521"/>
      <c r="O74" s="1521"/>
      <c r="P74" s="1521"/>
      <c r="Q74" s="1522">
        <f t="shared" si="26"/>
        <v>0</v>
      </c>
    </row>
    <row r="75" spans="1:17" ht="15" customHeight="1" x14ac:dyDescent="0.2">
      <c r="A75" s="1217"/>
      <c r="B75" s="1423"/>
      <c r="C75" s="1123"/>
      <c r="D75" s="1125">
        <f t="shared" si="23"/>
        <v>0</v>
      </c>
      <c r="E75" s="1288">
        <f t="shared" si="24"/>
        <v>0</v>
      </c>
      <c r="F75" s="1288">
        <f t="shared" si="24"/>
        <v>0</v>
      </c>
      <c r="G75" s="1288">
        <f t="shared" si="24"/>
        <v>0</v>
      </c>
      <c r="H75" s="1288">
        <f t="shared" si="24"/>
        <v>0</v>
      </c>
      <c r="I75" s="1288">
        <f t="shared" si="24"/>
        <v>0</v>
      </c>
      <c r="K75" s="1420">
        <f t="shared" si="25"/>
        <v>0</v>
      </c>
      <c r="L75" s="1521"/>
      <c r="M75" s="1521"/>
      <c r="N75" s="1521"/>
      <c r="O75" s="1521"/>
      <c r="P75" s="1521"/>
      <c r="Q75" s="1522">
        <f t="shared" si="26"/>
        <v>0</v>
      </c>
    </row>
    <row r="76" spans="1:17" ht="15" customHeight="1" x14ac:dyDescent="0.2">
      <c r="A76" s="1216" t="s">
        <v>1561</v>
      </c>
      <c r="B76" s="1258"/>
      <c r="C76" s="1276"/>
      <c r="D76" s="1125">
        <f>SUM(E76:I76)</f>
        <v>0</v>
      </c>
      <c r="E76" s="1220">
        <f>SUM(E58:E75)</f>
        <v>0</v>
      </c>
      <c r="F76" s="1220">
        <f>SUM(F58:F75)</f>
        <v>0</v>
      </c>
      <c r="G76" s="1220">
        <f>SUM(G58:G75)</f>
        <v>0</v>
      </c>
      <c r="H76" s="1220">
        <f>SUM(H58:H75)</f>
        <v>0</v>
      </c>
      <c r="I76" s="1220">
        <f>SUM(I58:I75)</f>
        <v>0</v>
      </c>
      <c r="K76" s="1289"/>
      <c r="L76" s="1290"/>
      <c r="M76" s="1290"/>
      <c r="N76" s="1290"/>
      <c r="O76" s="1290"/>
      <c r="P76" s="1290"/>
      <c r="Q76" s="1291"/>
    </row>
    <row r="77" spans="1:17" ht="15" customHeight="1" x14ac:dyDescent="0.2">
      <c r="A77" s="1216" t="s">
        <v>1562</v>
      </c>
      <c r="B77" s="1258"/>
      <c r="C77" s="1276"/>
      <c r="D77" s="1523">
        <f>SUM(E77:I77)</f>
        <v>0</v>
      </c>
      <c r="E77" s="1523">
        <f>IF(E76=0,0,ROUND(E76/$D76,8))</f>
        <v>0</v>
      </c>
      <c r="F77" s="1523">
        <f t="shared" ref="F77:I77" si="27">IF(F76=0,0,ROUND(F76/$D76,8))</f>
        <v>0</v>
      </c>
      <c r="G77" s="1523">
        <f t="shared" si="27"/>
        <v>0</v>
      </c>
      <c r="H77" s="1523">
        <f t="shared" si="27"/>
        <v>0</v>
      </c>
      <c r="I77" s="1523">
        <f t="shared" si="27"/>
        <v>0</v>
      </c>
      <c r="K77" s="1292"/>
      <c r="L77" s="1293"/>
      <c r="M77" s="1293"/>
      <c r="N77" s="1293"/>
      <c r="O77" s="1293"/>
      <c r="P77" s="1293"/>
      <c r="Q77" s="1294"/>
    </row>
    <row r="78" spans="1:17" ht="15" customHeight="1" x14ac:dyDescent="0.2">
      <c r="A78" s="1295" t="s">
        <v>754</v>
      </c>
      <c r="B78" s="1221" t="s">
        <v>1563</v>
      </c>
      <c r="C78" s="1123"/>
      <c r="D78" s="1125">
        <f t="shared" ref="D78:D82" si="28">SUM(E78:I78)</f>
        <v>0</v>
      </c>
      <c r="E78" s="1125">
        <f>$C78*E$77</f>
        <v>0</v>
      </c>
      <c r="F78" s="1125">
        <f t="shared" ref="F78:I80" si="29">$C78*F$77</f>
        <v>0</v>
      </c>
      <c r="G78" s="1125">
        <f t="shared" si="29"/>
        <v>0</v>
      </c>
      <c r="H78" s="1125">
        <f t="shared" si="29"/>
        <v>0</v>
      </c>
      <c r="I78" s="1125">
        <f t="shared" si="29"/>
        <v>0</v>
      </c>
      <c r="K78" s="1292"/>
      <c r="L78" s="1293"/>
      <c r="M78" s="1293"/>
      <c r="N78" s="1293"/>
      <c r="O78" s="1293"/>
      <c r="P78" s="1293"/>
      <c r="Q78" s="1294"/>
    </row>
    <row r="79" spans="1:17" ht="15" customHeight="1" x14ac:dyDescent="0.2">
      <c r="A79" s="1295" t="s">
        <v>756</v>
      </c>
      <c r="B79" s="1221" t="s">
        <v>1563</v>
      </c>
      <c r="C79" s="1123"/>
      <c r="D79" s="1125">
        <f t="shared" si="28"/>
        <v>0</v>
      </c>
      <c r="E79" s="1125">
        <f>$C79*E$77</f>
        <v>0</v>
      </c>
      <c r="F79" s="1125">
        <f t="shared" si="29"/>
        <v>0</v>
      </c>
      <c r="G79" s="1125">
        <f t="shared" si="29"/>
        <v>0</v>
      </c>
      <c r="H79" s="1125">
        <f t="shared" si="29"/>
        <v>0</v>
      </c>
      <c r="I79" s="1125">
        <f t="shared" si="29"/>
        <v>0</v>
      </c>
      <c r="K79" s="1292"/>
      <c r="L79" s="1293"/>
      <c r="M79" s="1293"/>
      <c r="N79" s="1293"/>
      <c r="O79" s="1293"/>
      <c r="P79" s="1293"/>
      <c r="Q79" s="1294"/>
    </row>
    <row r="80" spans="1:17" ht="15" customHeight="1" x14ac:dyDescent="0.2">
      <c r="A80" s="1217"/>
      <c r="B80" s="1221" t="s">
        <v>1563</v>
      </c>
      <c r="C80" s="1123"/>
      <c r="D80" s="1125">
        <f t="shared" si="28"/>
        <v>0</v>
      </c>
      <c r="E80" s="1125">
        <f>$C80*E$77</f>
        <v>0</v>
      </c>
      <c r="F80" s="1125">
        <f t="shared" si="29"/>
        <v>0</v>
      </c>
      <c r="G80" s="1125">
        <f t="shared" si="29"/>
        <v>0</v>
      </c>
      <c r="H80" s="1125">
        <f t="shared" si="29"/>
        <v>0</v>
      </c>
      <c r="I80" s="1125">
        <f t="shared" si="29"/>
        <v>0</v>
      </c>
      <c r="K80" s="415"/>
      <c r="L80" s="416"/>
      <c r="M80" s="416"/>
      <c r="N80" s="416"/>
      <c r="O80" s="416"/>
      <c r="P80" s="416"/>
      <c r="Q80" s="417"/>
    </row>
    <row r="81" spans="1:17" ht="15" customHeight="1" x14ac:dyDescent="0.2">
      <c r="A81" s="1217"/>
      <c r="B81" s="1423"/>
      <c r="C81" s="1123"/>
      <c r="D81" s="1125">
        <f t="shared" si="28"/>
        <v>0</v>
      </c>
      <c r="E81" s="1296">
        <f t="shared" ref="E81:I82" si="30">$C81*L81</f>
        <v>0</v>
      </c>
      <c r="F81" s="1296">
        <f t="shared" si="30"/>
        <v>0</v>
      </c>
      <c r="G81" s="1296">
        <f t="shared" si="30"/>
        <v>0</v>
      </c>
      <c r="H81" s="1296">
        <f t="shared" si="30"/>
        <v>0</v>
      </c>
      <c r="I81" s="1296">
        <f t="shared" si="30"/>
        <v>0</v>
      </c>
      <c r="K81" s="1420">
        <f>B81</f>
        <v>0</v>
      </c>
      <c r="L81" s="1521"/>
      <c r="M81" s="1521"/>
      <c r="N81" s="1521"/>
      <c r="O81" s="1521"/>
      <c r="P81" s="1521"/>
      <c r="Q81" s="1522">
        <f t="shared" ref="Q81:Q82" si="31">SUM(L81:P81)</f>
        <v>0</v>
      </c>
    </row>
    <row r="82" spans="1:17" ht="15" customHeight="1" x14ac:dyDescent="0.2">
      <c r="A82" s="1217"/>
      <c r="B82" s="1423"/>
      <c r="C82" s="1123"/>
      <c r="D82" s="1125">
        <f t="shared" si="28"/>
        <v>0</v>
      </c>
      <c r="E82" s="1296">
        <f t="shared" si="30"/>
        <v>0</v>
      </c>
      <c r="F82" s="1296">
        <f t="shared" si="30"/>
        <v>0</v>
      </c>
      <c r="G82" s="1296">
        <f t="shared" si="30"/>
        <v>0</v>
      </c>
      <c r="H82" s="1296">
        <f t="shared" si="30"/>
        <v>0</v>
      </c>
      <c r="I82" s="1296">
        <f t="shared" si="30"/>
        <v>0</v>
      </c>
      <c r="K82" s="1420">
        <f>B82</f>
        <v>0</v>
      </c>
      <c r="L82" s="1521"/>
      <c r="M82" s="1521"/>
      <c r="N82" s="1521"/>
      <c r="O82" s="1521"/>
      <c r="P82" s="1521"/>
      <c r="Q82" s="1522">
        <f t="shared" si="31"/>
        <v>0</v>
      </c>
    </row>
    <row r="83" spans="1:17" ht="15" customHeight="1" x14ac:dyDescent="0.2">
      <c r="A83" s="1216" t="s">
        <v>1564</v>
      </c>
      <c r="B83" s="1258"/>
      <c r="C83" s="1264"/>
      <c r="D83" s="1125">
        <f>SUM(E83:I83)</f>
        <v>0</v>
      </c>
      <c r="E83" s="1220">
        <f>E76+E78+E79+E80+E81+E82</f>
        <v>0</v>
      </c>
      <c r="F83" s="1220">
        <f t="shared" ref="F83:I83" si="32">F76+F78+F79+F80+F81+F82</f>
        <v>0</v>
      </c>
      <c r="G83" s="1220">
        <f t="shared" si="32"/>
        <v>0</v>
      </c>
      <c r="H83" s="1220">
        <f t="shared" si="32"/>
        <v>0</v>
      </c>
      <c r="I83" s="1220">
        <f t="shared" si="32"/>
        <v>0</v>
      </c>
      <c r="K83" s="1289"/>
      <c r="L83" s="1290"/>
      <c r="M83" s="1290"/>
      <c r="N83" s="1290"/>
      <c r="O83" s="1290"/>
      <c r="P83" s="1290"/>
      <c r="Q83" s="1291"/>
    </row>
    <row r="84" spans="1:17" ht="15" customHeight="1" x14ac:dyDescent="0.2">
      <c r="A84" s="1297" t="s">
        <v>1568</v>
      </c>
      <c r="B84" s="1298"/>
      <c r="C84" s="1299"/>
      <c r="D84" s="1523">
        <f>SUM(E84:I84)</f>
        <v>0</v>
      </c>
      <c r="E84" s="1523">
        <f>IFERROR(ROUND(E83/$D83,8),0)</f>
        <v>0</v>
      </c>
      <c r="F84" s="1523">
        <f t="shared" ref="F84:I84" si="33">IFERROR(ROUND(F83/$D83,8),0)</f>
        <v>0</v>
      </c>
      <c r="G84" s="1523">
        <f t="shared" si="33"/>
        <v>0</v>
      </c>
      <c r="H84" s="1523">
        <f t="shared" si="33"/>
        <v>0</v>
      </c>
      <c r="I84" s="1523">
        <f t="shared" si="33"/>
        <v>0</v>
      </c>
      <c r="K84" s="415"/>
      <c r="L84" s="416"/>
      <c r="M84" s="416"/>
      <c r="N84" s="416"/>
      <c r="O84" s="416"/>
      <c r="P84" s="416"/>
      <c r="Q84" s="417"/>
    </row>
    <row r="85" spans="1:17" ht="15" customHeight="1" x14ac:dyDescent="0.2">
      <c r="A85" s="683" t="s">
        <v>1566</v>
      </c>
      <c r="B85" s="1423"/>
      <c r="C85" s="1123"/>
      <c r="D85" s="1125">
        <f>SUM(E85:I85)</f>
        <v>0</v>
      </c>
      <c r="E85" s="1288">
        <f>$C85*L85</f>
        <v>0</v>
      </c>
      <c r="F85" s="1288">
        <f>$C85*M85</f>
        <v>0</v>
      </c>
      <c r="G85" s="1288">
        <f>$C85*N85</f>
        <v>0</v>
      </c>
      <c r="H85" s="1288">
        <f>$C85*O85</f>
        <v>0</v>
      </c>
      <c r="I85" s="1288">
        <f>$C85*P85</f>
        <v>0</v>
      </c>
      <c r="K85" s="1420">
        <f>B85</f>
        <v>0</v>
      </c>
      <c r="L85" s="1521"/>
      <c r="M85" s="1521"/>
      <c r="N85" s="1521"/>
      <c r="O85" s="1521"/>
      <c r="P85" s="1521"/>
      <c r="Q85" s="1522">
        <f t="shared" ref="Q85" si="34">SUM(L85:P85)</f>
        <v>0</v>
      </c>
    </row>
    <row r="86" spans="1:17" ht="15" customHeight="1" x14ac:dyDescent="0.25">
      <c r="A86" s="683" t="s">
        <v>1569</v>
      </c>
      <c r="B86" s="1021"/>
      <c r="C86" s="1300"/>
      <c r="D86" s="1125">
        <f>D83+D85</f>
        <v>0</v>
      </c>
      <c r="E86" s="1125">
        <f t="shared" ref="E86:I86" si="35">E83+E85</f>
        <v>0</v>
      </c>
      <c r="F86" s="1125">
        <f t="shared" si="35"/>
        <v>0</v>
      </c>
      <c r="G86" s="1125">
        <f t="shared" si="35"/>
        <v>0</v>
      </c>
      <c r="H86" s="1125">
        <f t="shared" si="35"/>
        <v>0</v>
      </c>
      <c r="I86" s="1125">
        <f t="shared" si="35"/>
        <v>0</v>
      </c>
    </row>
    <row r="87" spans="1:17" ht="15" customHeight="1" x14ac:dyDescent="0.25">
      <c r="A87" s="24"/>
      <c r="B87" s="24"/>
      <c r="C87" s="1301"/>
      <c r="D87" s="1272"/>
      <c r="E87" s="1272"/>
      <c r="F87" s="1272"/>
      <c r="G87" s="1272"/>
      <c r="H87" s="1272"/>
      <c r="I87" s="1272"/>
    </row>
    <row r="88" spans="1:17" ht="15" customHeight="1" x14ac:dyDescent="0.25">
      <c r="A88" s="24"/>
      <c r="B88" s="24"/>
      <c r="D88" s="1301"/>
      <c r="E88" s="1302"/>
      <c r="F88" s="1302"/>
      <c r="G88" s="1302"/>
      <c r="H88" s="1302"/>
      <c r="I88" s="1302"/>
      <c r="K88" s="1303"/>
      <c r="L88" s="1303"/>
      <c r="M88" s="1303"/>
      <c r="N88" s="491"/>
      <c r="O88" s="1303"/>
      <c r="P88" s="1303"/>
      <c r="Q88" s="1303"/>
    </row>
    <row r="89" spans="1:17" ht="40.35" customHeight="1" x14ac:dyDescent="0.2">
      <c r="A89" s="1279" t="s">
        <v>1552</v>
      </c>
      <c r="B89" s="1280" t="s">
        <v>790</v>
      </c>
      <c r="C89" s="1280" t="s">
        <v>1553</v>
      </c>
      <c r="D89" s="1280" t="s">
        <v>1554</v>
      </c>
      <c r="E89" s="1281" t="s">
        <v>507</v>
      </c>
      <c r="F89" s="1119" t="s">
        <v>508</v>
      </c>
      <c r="G89" s="1282" t="s">
        <v>509</v>
      </c>
      <c r="H89" s="1283" t="s">
        <v>510</v>
      </c>
      <c r="I89" s="1284" t="s">
        <v>511</v>
      </c>
      <c r="K89" s="1280" t="s">
        <v>790</v>
      </c>
      <c r="L89" s="1281" t="s">
        <v>507</v>
      </c>
      <c r="M89" s="1119" t="s">
        <v>508</v>
      </c>
      <c r="N89" s="1282" t="s">
        <v>509</v>
      </c>
      <c r="O89" s="1283" t="s">
        <v>510</v>
      </c>
      <c r="P89" s="1284" t="s">
        <v>511</v>
      </c>
      <c r="Q89" s="1284" t="s">
        <v>506</v>
      </c>
    </row>
    <row r="90" spans="1:17" x14ac:dyDescent="0.2">
      <c r="A90" s="1229" t="s">
        <v>509</v>
      </c>
      <c r="B90" s="1286" t="s">
        <v>796</v>
      </c>
      <c r="C90" s="1287"/>
      <c r="D90" s="1287"/>
      <c r="E90" s="1287"/>
      <c r="F90" s="1287"/>
      <c r="G90" s="1287"/>
      <c r="H90" s="1287"/>
      <c r="I90" s="1245"/>
      <c r="K90" s="1244"/>
      <c r="L90" s="1287"/>
      <c r="M90" s="1287"/>
      <c r="N90" s="1287"/>
      <c r="O90" s="1287"/>
      <c r="P90" s="1287"/>
      <c r="Q90" s="1245"/>
    </row>
    <row r="91" spans="1:17" x14ac:dyDescent="0.2">
      <c r="A91" s="1216" t="s">
        <v>1555</v>
      </c>
      <c r="B91" s="1422"/>
      <c r="C91" s="1123"/>
      <c r="D91" s="593">
        <f t="shared" ref="D91:D108" si="36">SUM(E91:I91)</f>
        <v>0</v>
      </c>
      <c r="E91" s="1288">
        <f t="shared" ref="E91:I108" si="37">$C91*L91</f>
        <v>0</v>
      </c>
      <c r="F91" s="1288">
        <f t="shared" si="37"/>
        <v>0</v>
      </c>
      <c r="G91" s="1288">
        <f t="shared" si="37"/>
        <v>0</v>
      </c>
      <c r="H91" s="1288">
        <f t="shared" si="37"/>
        <v>0</v>
      </c>
      <c r="I91" s="1288">
        <f t="shared" si="37"/>
        <v>0</v>
      </c>
      <c r="K91" s="1420">
        <f t="shared" ref="K91:K108" si="38">B91</f>
        <v>0</v>
      </c>
      <c r="L91" s="1521"/>
      <c r="M91" s="1521"/>
      <c r="N91" s="1521"/>
      <c r="O91" s="1521"/>
      <c r="P91" s="1521"/>
      <c r="Q91" s="1522">
        <f t="shared" ref="Q91:Q108" si="39">SUM(L91:P91)</f>
        <v>0</v>
      </c>
    </row>
    <row r="92" spans="1:17" x14ac:dyDescent="0.2">
      <c r="A92" s="1216" t="s">
        <v>1556</v>
      </c>
      <c r="B92" s="1423"/>
      <c r="C92" s="1123"/>
      <c r="D92" s="1125">
        <f t="shared" si="36"/>
        <v>0</v>
      </c>
      <c r="E92" s="1288">
        <f t="shared" si="37"/>
        <v>0</v>
      </c>
      <c r="F92" s="1288">
        <f t="shared" si="37"/>
        <v>0</v>
      </c>
      <c r="G92" s="1288">
        <f t="shared" si="37"/>
        <v>0</v>
      </c>
      <c r="H92" s="1288">
        <f t="shared" si="37"/>
        <v>0</v>
      </c>
      <c r="I92" s="1288">
        <f t="shared" si="37"/>
        <v>0</v>
      </c>
      <c r="K92" s="1420">
        <f t="shared" si="38"/>
        <v>0</v>
      </c>
      <c r="L92" s="1521"/>
      <c r="M92" s="1521"/>
      <c r="N92" s="1521"/>
      <c r="O92" s="1521"/>
      <c r="P92" s="1521"/>
      <c r="Q92" s="1522">
        <f t="shared" si="39"/>
        <v>0</v>
      </c>
    </row>
    <row r="93" spans="1:17" x14ac:dyDescent="0.2">
      <c r="A93" s="1216" t="s">
        <v>757</v>
      </c>
      <c r="B93" s="1423"/>
      <c r="C93" s="1123"/>
      <c r="D93" s="1125">
        <f t="shared" si="36"/>
        <v>0</v>
      </c>
      <c r="E93" s="1288">
        <f t="shared" si="37"/>
        <v>0</v>
      </c>
      <c r="F93" s="1288">
        <f t="shared" si="37"/>
        <v>0</v>
      </c>
      <c r="G93" s="1288">
        <f t="shared" si="37"/>
        <v>0</v>
      </c>
      <c r="H93" s="1288">
        <f t="shared" si="37"/>
        <v>0</v>
      </c>
      <c r="I93" s="1288">
        <f t="shared" si="37"/>
        <v>0</v>
      </c>
      <c r="K93" s="1420">
        <f t="shared" si="38"/>
        <v>0</v>
      </c>
      <c r="L93" s="1521"/>
      <c r="M93" s="1521"/>
      <c r="N93" s="1521"/>
      <c r="O93" s="1521"/>
      <c r="P93" s="1521"/>
      <c r="Q93" s="1522">
        <f t="shared" si="39"/>
        <v>0</v>
      </c>
    </row>
    <row r="94" spans="1:17" x14ac:dyDescent="0.2">
      <c r="A94" s="1216" t="s">
        <v>748</v>
      </c>
      <c r="B94" s="1423"/>
      <c r="C94" s="1123"/>
      <c r="D94" s="1125">
        <f t="shared" si="36"/>
        <v>0</v>
      </c>
      <c r="E94" s="1288">
        <f t="shared" si="37"/>
        <v>0</v>
      </c>
      <c r="F94" s="1288">
        <f t="shared" si="37"/>
        <v>0</v>
      </c>
      <c r="G94" s="1288">
        <f t="shared" si="37"/>
        <v>0</v>
      </c>
      <c r="H94" s="1288">
        <f t="shared" si="37"/>
        <v>0</v>
      </c>
      <c r="I94" s="1288">
        <f t="shared" si="37"/>
        <v>0</v>
      </c>
      <c r="K94" s="1420">
        <f t="shared" si="38"/>
        <v>0</v>
      </c>
      <c r="L94" s="1521"/>
      <c r="M94" s="1521"/>
      <c r="N94" s="1521"/>
      <c r="O94" s="1521"/>
      <c r="P94" s="1521"/>
      <c r="Q94" s="1522">
        <f t="shared" si="39"/>
        <v>0</v>
      </c>
    </row>
    <row r="95" spans="1:17" x14ac:dyDescent="0.2">
      <c r="A95" s="1216" t="s">
        <v>747</v>
      </c>
      <c r="B95" s="1423"/>
      <c r="C95" s="1123"/>
      <c r="D95" s="1125">
        <f t="shared" si="36"/>
        <v>0</v>
      </c>
      <c r="E95" s="1288">
        <f t="shared" si="37"/>
        <v>0</v>
      </c>
      <c r="F95" s="1288">
        <f t="shared" si="37"/>
        <v>0</v>
      </c>
      <c r="G95" s="1288">
        <f t="shared" si="37"/>
        <v>0</v>
      </c>
      <c r="H95" s="1288">
        <f t="shared" si="37"/>
        <v>0</v>
      </c>
      <c r="I95" s="1288">
        <f t="shared" si="37"/>
        <v>0</v>
      </c>
      <c r="K95" s="1420">
        <f t="shared" si="38"/>
        <v>0</v>
      </c>
      <c r="L95" s="1521"/>
      <c r="M95" s="1521"/>
      <c r="N95" s="1521"/>
      <c r="O95" s="1521"/>
      <c r="P95" s="1521"/>
      <c r="Q95" s="1522">
        <f t="shared" si="39"/>
        <v>0</v>
      </c>
    </row>
    <row r="96" spans="1:17" x14ac:dyDescent="0.2">
      <c r="A96" s="1216" t="s">
        <v>1557</v>
      </c>
      <c r="B96" s="1423"/>
      <c r="C96" s="1123"/>
      <c r="D96" s="1125">
        <f t="shared" si="36"/>
        <v>0</v>
      </c>
      <c r="E96" s="1288">
        <f t="shared" si="37"/>
        <v>0</v>
      </c>
      <c r="F96" s="1288">
        <f t="shared" si="37"/>
        <v>0</v>
      </c>
      <c r="G96" s="1288">
        <f t="shared" si="37"/>
        <v>0</v>
      </c>
      <c r="H96" s="1288">
        <f t="shared" si="37"/>
        <v>0</v>
      </c>
      <c r="I96" s="1288">
        <f t="shared" si="37"/>
        <v>0</v>
      </c>
      <c r="K96" s="1420">
        <f t="shared" si="38"/>
        <v>0</v>
      </c>
      <c r="L96" s="1521"/>
      <c r="M96" s="1521"/>
      <c r="N96" s="1521"/>
      <c r="O96" s="1521"/>
      <c r="P96" s="1521"/>
      <c r="Q96" s="1522">
        <f t="shared" si="39"/>
        <v>0</v>
      </c>
    </row>
    <row r="97" spans="1:17" x14ac:dyDescent="0.2">
      <c r="A97" s="1216" t="s">
        <v>753</v>
      </c>
      <c r="B97" s="1423"/>
      <c r="C97" s="1123"/>
      <c r="D97" s="1125">
        <f t="shared" si="36"/>
        <v>0</v>
      </c>
      <c r="E97" s="1288">
        <f t="shared" si="37"/>
        <v>0</v>
      </c>
      <c r="F97" s="1288">
        <f t="shared" si="37"/>
        <v>0</v>
      </c>
      <c r="G97" s="1288">
        <f t="shared" si="37"/>
        <v>0</v>
      </c>
      <c r="H97" s="1288">
        <f t="shared" si="37"/>
        <v>0</v>
      </c>
      <c r="I97" s="1288">
        <f t="shared" si="37"/>
        <v>0</v>
      </c>
      <c r="K97" s="1420">
        <f t="shared" si="38"/>
        <v>0</v>
      </c>
      <c r="L97" s="1521"/>
      <c r="M97" s="1521"/>
      <c r="N97" s="1521"/>
      <c r="O97" s="1521"/>
      <c r="P97" s="1521"/>
      <c r="Q97" s="1522">
        <f t="shared" si="39"/>
        <v>0</v>
      </c>
    </row>
    <row r="98" spans="1:17" x14ac:dyDescent="0.2">
      <c r="A98" s="1216" t="s">
        <v>1558</v>
      </c>
      <c r="B98" s="1423"/>
      <c r="C98" s="1123"/>
      <c r="D98" s="1125">
        <f t="shared" si="36"/>
        <v>0</v>
      </c>
      <c r="E98" s="1288">
        <f t="shared" si="37"/>
        <v>0</v>
      </c>
      <c r="F98" s="1288">
        <f t="shared" si="37"/>
        <v>0</v>
      </c>
      <c r="G98" s="1288">
        <f t="shared" si="37"/>
        <v>0</v>
      </c>
      <c r="H98" s="1288">
        <f t="shared" si="37"/>
        <v>0</v>
      </c>
      <c r="I98" s="1288">
        <f t="shared" si="37"/>
        <v>0</v>
      </c>
      <c r="K98" s="1420">
        <f t="shared" si="38"/>
        <v>0</v>
      </c>
      <c r="L98" s="1521"/>
      <c r="M98" s="1521"/>
      <c r="N98" s="1521"/>
      <c r="O98" s="1521"/>
      <c r="P98" s="1521"/>
      <c r="Q98" s="1522">
        <f t="shared" si="39"/>
        <v>0</v>
      </c>
    </row>
    <row r="99" spans="1:17" x14ac:dyDescent="0.2">
      <c r="A99" s="1216" t="s">
        <v>750</v>
      </c>
      <c r="B99" s="1423"/>
      <c r="C99" s="1123"/>
      <c r="D99" s="1125">
        <f t="shared" si="36"/>
        <v>0</v>
      </c>
      <c r="E99" s="1288">
        <f t="shared" si="37"/>
        <v>0</v>
      </c>
      <c r="F99" s="1288">
        <f t="shared" si="37"/>
        <v>0</v>
      </c>
      <c r="G99" s="1288">
        <f t="shared" si="37"/>
        <v>0</v>
      </c>
      <c r="H99" s="1288">
        <f t="shared" si="37"/>
        <v>0</v>
      </c>
      <c r="I99" s="1288">
        <f t="shared" si="37"/>
        <v>0</v>
      </c>
      <c r="K99" s="1420">
        <f t="shared" si="38"/>
        <v>0</v>
      </c>
      <c r="L99" s="1521"/>
      <c r="M99" s="1521"/>
      <c r="N99" s="1521"/>
      <c r="O99" s="1521"/>
      <c r="P99" s="1521"/>
      <c r="Q99" s="1522">
        <f t="shared" si="39"/>
        <v>0</v>
      </c>
    </row>
    <row r="100" spans="1:17" x14ac:dyDescent="0.2">
      <c r="A100" s="1216" t="s">
        <v>746</v>
      </c>
      <c r="B100" s="1423"/>
      <c r="C100" s="1123"/>
      <c r="D100" s="1125">
        <f t="shared" si="36"/>
        <v>0</v>
      </c>
      <c r="E100" s="1288">
        <f t="shared" si="37"/>
        <v>0</v>
      </c>
      <c r="F100" s="1288">
        <f t="shared" si="37"/>
        <v>0</v>
      </c>
      <c r="G100" s="1288">
        <f t="shared" si="37"/>
        <v>0</v>
      </c>
      <c r="H100" s="1288">
        <f t="shared" si="37"/>
        <v>0</v>
      </c>
      <c r="I100" s="1288">
        <f t="shared" si="37"/>
        <v>0</v>
      </c>
      <c r="K100" s="1420">
        <f t="shared" si="38"/>
        <v>0</v>
      </c>
      <c r="L100" s="1521"/>
      <c r="M100" s="1521"/>
      <c r="N100" s="1521"/>
      <c r="O100" s="1521"/>
      <c r="P100" s="1521"/>
      <c r="Q100" s="1522">
        <f t="shared" si="39"/>
        <v>0</v>
      </c>
    </row>
    <row r="101" spans="1:17" x14ac:dyDescent="0.2">
      <c r="A101" s="75" t="s">
        <v>1559</v>
      </c>
      <c r="B101" s="1423"/>
      <c r="C101" s="1123"/>
      <c r="D101" s="1125">
        <f t="shared" si="36"/>
        <v>0</v>
      </c>
      <c r="E101" s="1288">
        <f t="shared" si="37"/>
        <v>0</v>
      </c>
      <c r="F101" s="1288">
        <f t="shared" si="37"/>
        <v>0</v>
      </c>
      <c r="G101" s="1288">
        <f t="shared" si="37"/>
        <v>0</v>
      </c>
      <c r="H101" s="1288">
        <f t="shared" si="37"/>
        <v>0</v>
      </c>
      <c r="I101" s="1288">
        <f t="shared" si="37"/>
        <v>0</v>
      </c>
      <c r="K101" s="1420">
        <f t="shared" si="38"/>
        <v>0</v>
      </c>
      <c r="L101" s="1521"/>
      <c r="M101" s="1521"/>
      <c r="N101" s="1521"/>
      <c r="O101" s="1521"/>
      <c r="P101" s="1521"/>
      <c r="Q101" s="1522">
        <f t="shared" si="39"/>
        <v>0</v>
      </c>
    </row>
    <row r="102" spans="1:17" x14ac:dyDescent="0.2">
      <c r="A102" s="1216" t="s">
        <v>1560</v>
      </c>
      <c r="B102" s="1423"/>
      <c r="C102" s="1123"/>
      <c r="D102" s="1125">
        <f t="shared" si="36"/>
        <v>0</v>
      </c>
      <c r="E102" s="1288">
        <f t="shared" si="37"/>
        <v>0</v>
      </c>
      <c r="F102" s="1288">
        <f t="shared" si="37"/>
        <v>0</v>
      </c>
      <c r="G102" s="1288">
        <f t="shared" si="37"/>
        <v>0</v>
      </c>
      <c r="H102" s="1288">
        <f t="shared" si="37"/>
        <v>0</v>
      </c>
      <c r="I102" s="1288">
        <f t="shared" si="37"/>
        <v>0</v>
      </c>
      <c r="K102" s="1420">
        <f t="shared" si="38"/>
        <v>0</v>
      </c>
      <c r="L102" s="1521"/>
      <c r="M102" s="1521"/>
      <c r="N102" s="1521"/>
      <c r="O102" s="1521"/>
      <c r="P102" s="1521"/>
      <c r="Q102" s="1522">
        <f t="shared" si="39"/>
        <v>0</v>
      </c>
    </row>
    <row r="103" spans="1:17" x14ac:dyDescent="0.2">
      <c r="A103" s="1217"/>
      <c r="B103" s="1423"/>
      <c r="C103" s="1123"/>
      <c r="D103" s="1125">
        <f t="shared" si="36"/>
        <v>0</v>
      </c>
      <c r="E103" s="1288">
        <f t="shared" si="37"/>
        <v>0</v>
      </c>
      <c r="F103" s="1288">
        <f t="shared" si="37"/>
        <v>0</v>
      </c>
      <c r="G103" s="1288">
        <f t="shared" si="37"/>
        <v>0</v>
      </c>
      <c r="H103" s="1288">
        <f t="shared" si="37"/>
        <v>0</v>
      </c>
      <c r="I103" s="1288">
        <f t="shared" si="37"/>
        <v>0</v>
      </c>
      <c r="K103" s="1420">
        <f t="shared" si="38"/>
        <v>0</v>
      </c>
      <c r="L103" s="1521"/>
      <c r="M103" s="1521"/>
      <c r="N103" s="1521"/>
      <c r="O103" s="1521"/>
      <c r="P103" s="1521"/>
      <c r="Q103" s="1522">
        <f t="shared" si="39"/>
        <v>0</v>
      </c>
    </row>
    <row r="104" spans="1:17" x14ac:dyDescent="0.2">
      <c r="A104" s="1217"/>
      <c r="B104" s="1423"/>
      <c r="C104" s="1123"/>
      <c r="D104" s="1125">
        <f t="shared" si="36"/>
        <v>0</v>
      </c>
      <c r="E104" s="1288">
        <f t="shared" si="37"/>
        <v>0</v>
      </c>
      <c r="F104" s="1288">
        <f t="shared" si="37"/>
        <v>0</v>
      </c>
      <c r="G104" s="1288">
        <f t="shared" si="37"/>
        <v>0</v>
      </c>
      <c r="H104" s="1288">
        <f t="shared" si="37"/>
        <v>0</v>
      </c>
      <c r="I104" s="1288">
        <f t="shared" si="37"/>
        <v>0</v>
      </c>
      <c r="K104" s="1420">
        <f t="shared" si="38"/>
        <v>0</v>
      </c>
      <c r="L104" s="1521"/>
      <c r="M104" s="1521"/>
      <c r="N104" s="1521"/>
      <c r="O104" s="1521"/>
      <c r="P104" s="1521"/>
      <c r="Q104" s="1522">
        <f t="shared" si="39"/>
        <v>0</v>
      </c>
    </row>
    <row r="105" spans="1:17" x14ac:dyDescent="0.2">
      <c r="A105" s="1217"/>
      <c r="B105" s="1423"/>
      <c r="C105" s="1123"/>
      <c r="D105" s="1125">
        <f t="shared" si="36"/>
        <v>0</v>
      </c>
      <c r="E105" s="1288">
        <f t="shared" si="37"/>
        <v>0</v>
      </c>
      <c r="F105" s="1288">
        <f t="shared" si="37"/>
        <v>0</v>
      </c>
      <c r="G105" s="1288">
        <f t="shared" si="37"/>
        <v>0</v>
      </c>
      <c r="H105" s="1288">
        <f t="shared" si="37"/>
        <v>0</v>
      </c>
      <c r="I105" s="1288">
        <f t="shared" si="37"/>
        <v>0</v>
      </c>
      <c r="K105" s="1420">
        <f t="shared" si="38"/>
        <v>0</v>
      </c>
      <c r="L105" s="1521"/>
      <c r="M105" s="1521"/>
      <c r="N105" s="1521"/>
      <c r="O105" s="1521"/>
      <c r="P105" s="1521"/>
      <c r="Q105" s="1522">
        <f t="shared" si="39"/>
        <v>0</v>
      </c>
    </row>
    <row r="106" spans="1:17" x14ac:dyDescent="0.2">
      <c r="A106" s="1217"/>
      <c r="B106" s="1423"/>
      <c r="C106" s="1123"/>
      <c r="D106" s="1125">
        <f t="shared" si="36"/>
        <v>0</v>
      </c>
      <c r="E106" s="1288">
        <f t="shared" si="37"/>
        <v>0</v>
      </c>
      <c r="F106" s="1288">
        <f t="shared" si="37"/>
        <v>0</v>
      </c>
      <c r="G106" s="1288">
        <f t="shared" si="37"/>
        <v>0</v>
      </c>
      <c r="H106" s="1288">
        <f t="shared" si="37"/>
        <v>0</v>
      </c>
      <c r="I106" s="1288">
        <f t="shared" si="37"/>
        <v>0</v>
      </c>
      <c r="K106" s="1420">
        <f t="shared" si="38"/>
        <v>0</v>
      </c>
      <c r="L106" s="1521"/>
      <c r="M106" s="1521"/>
      <c r="N106" s="1521"/>
      <c r="O106" s="1521"/>
      <c r="P106" s="1521"/>
      <c r="Q106" s="1522">
        <f t="shared" si="39"/>
        <v>0</v>
      </c>
    </row>
    <row r="107" spans="1:17" x14ac:dyDescent="0.2">
      <c r="A107" s="1217"/>
      <c r="B107" s="1423"/>
      <c r="C107" s="1123"/>
      <c r="D107" s="1125">
        <f t="shared" si="36"/>
        <v>0</v>
      </c>
      <c r="E107" s="1288">
        <f t="shared" si="37"/>
        <v>0</v>
      </c>
      <c r="F107" s="1288">
        <f t="shared" si="37"/>
        <v>0</v>
      </c>
      <c r="G107" s="1288">
        <f t="shared" si="37"/>
        <v>0</v>
      </c>
      <c r="H107" s="1288">
        <f t="shared" si="37"/>
        <v>0</v>
      </c>
      <c r="I107" s="1288">
        <f t="shared" si="37"/>
        <v>0</v>
      </c>
      <c r="K107" s="1420">
        <f t="shared" si="38"/>
        <v>0</v>
      </c>
      <c r="L107" s="1521"/>
      <c r="M107" s="1521"/>
      <c r="N107" s="1521"/>
      <c r="O107" s="1521"/>
      <c r="P107" s="1521"/>
      <c r="Q107" s="1522">
        <f t="shared" si="39"/>
        <v>0</v>
      </c>
    </row>
    <row r="108" spans="1:17" x14ac:dyDescent="0.2">
      <c r="A108" s="1217"/>
      <c r="B108" s="1423"/>
      <c r="C108" s="1123"/>
      <c r="D108" s="1125">
        <f t="shared" si="36"/>
        <v>0</v>
      </c>
      <c r="E108" s="1288">
        <f t="shared" si="37"/>
        <v>0</v>
      </c>
      <c r="F108" s="1288">
        <f t="shared" si="37"/>
        <v>0</v>
      </c>
      <c r="G108" s="1288">
        <f t="shared" si="37"/>
        <v>0</v>
      </c>
      <c r="H108" s="1288">
        <f t="shared" si="37"/>
        <v>0</v>
      </c>
      <c r="I108" s="1288">
        <f t="shared" si="37"/>
        <v>0</v>
      </c>
      <c r="K108" s="1420">
        <f t="shared" si="38"/>
        <v>0</v>
      </c>
      <c r="L108" s="1521"/>
      <c r="M108" s="1521"/>
      <c r="N108" s="1521"/>
      <c r="O108" s="1521"/>
      <c r="P108" s="1521"/>
      <c r="Q108" s="1522">
        <f t="shared" si="39"/>
        <v>0</v>
      </c>
    </row>
    <row r="109" spans="1:17" x14ac:dyDescent="0.2">
      <c r="A109" s="1216" t="s">
        <v>1561</v>
      </c>
      <c r="B109" s="1258"/>
      <c r="C109" s="1276"/>
      <c r="D109" s="1125">
        <f>SUM(E109:I109)</f>
        <v>0</v>
      </c>
      <c r="E109" s="1220">
        <f>SUM(E91:E108)</f>
        <v>0</v>
      </c>
      <c r="F109" s="1220">
        <f>SUM(F91:F108)</f>
        <v>0</v>
      </c>
      <c r="G109" s="1220">
        <f>SUM(G91:G108)</f>
        <v>0</v>
      </c>
      <c r="H109" s="1220">
        <f>SUM(H91:H108)</f>
        <v>0</v>
      </c>
      <c r="I109" s="1220">
        <f>SUM(I91:I108)</f>
        <v>0</v>
      </c>
      <c r="K109" s="1304"/>
      <c r="L109" s="1305"/>
      <c r="M109" s="1305"/>
      <c r="N109" s="1305"/>
      <c r="O109" s="1305"/>
      <c r="P109" s="1305"/>
      <c r="Q109" s="1306"/>
    </row>
    <row r="110" spans="1:17" x14ac:dyDescent="0.2">
      <c r="A110" s="1216" t="s">
        <v>1562</v>
      </c>
      <c r="B110" s="1258"/>
      <c r="C110" s="1276"/>
      <c r="D110" s="1523">
        <f>SUM(E110:I110)</f>
        <v>0</v>
      </c>
      <c r="E110" s="1523">
        <f>IF(E109=0,0,ROUND(E109/$D109,8))</f>
        <v>0</v>
      </c>
      <c r="F110" s="1523">
        <f t="shared" ref="F110:I110" si="40">IF(F109=0,0,ROUND(F109/$D109,8))</f>
        <v>0</v>
      </c>
      <c r="G110" s="1523">
        <f t="shared" si="40"/>
        <v>0</v>
      </c>
      <c r="H110" s="1523">
        <f t="shared" si="40"/>
        <v>0</v>
      </c>
      <c r="I110" s="1523">
        <f t="shared" si="40"/>
        <v>0</v>
      </c>
      <c r="K110" s="1307"/>
      <c r="L110" s="1293"/>
      <c r="M110" s="1293"/>
      <c r="N110" s="1293"/>
      <c r="O110" s="1293"/>
      <c r="P110" s="1293"/>
      <c r="Q110" s="1308"/>
    </row>
    <row r="111" spans="1:17" x14ac:dyDescent="0.2">
      <c r="A111" s="1295" t="s">
        <v>754</v>
      </c>
      <c r="B111" s="1221" t="s">
        <v>1563</v>
      </c>
      <c r="C111" s="1123"/>
      <c r="D111" s="1125">
        <f t="shared" ref="D111:D115" si="41">SUM(E111:I111)</f>
        <v>0</v>
      </c>
      <c r="E111" s="1125">
        <f>$C111*E$110</f>
        <v>0</v>
      </c>
      <c r="F111" s="1125">
        <f t="shared" ref="F111:I113" si="42">$C111*F$110</f>
        <v>0</v>
      </c>
      <c r="G111" s="1125">
        <f t="shared" si="42"/>
        <v>0</v>
      </c>
      <c r="H111" s="1125">
        <f t="shared" si="42"/>
        <v>0</v>
      </c>
      <c r="I111" s="1125">
        <f t="shared" si="42"/>
        <v>0</v>
      </c>
      <c r="K111" s="1307"/>
      <c r="L111" s="1293"/>
      <c r="M111" s="1293"/>
      <c r="N111" s="1293"/>
      <c r="O111" s="1293"/>
      <c r="P111" s="1293"/>
      <c r="Q111" s="1308"/>
    </row>
    <row r="112" spans="1:17" x14ac:dyDescent="0.2">
      <c r="A112" s="1295" t="s">
        <v>756</v>
      </c>
      <c r="B112" s="1221" t="s">
        <v>1563</v>
      </c>
      <c r="C112" s="1123"/>
      <c r="D112" s="1125">
        <f t="shared" si="41"/>
        <v>0</v>
      </c>
      <c r="E112" s="1125">
        <f>$C112*E$110</f>
        <v>0</v>
      </c>
      <c r="F112" s="1125">
        <f t="shared" si="42"/>
        <v>0</v>
      </c>
      <c r="G112" s="1125">
        <f t="shared" si="42"/>
        <v>0</v>
      </c>
      <c r="H112" s="1125">
        <f t="shared" si="42"/>
        <v>0</v>
      </c>
      <c r="I112" s="1125">
        <f t="shared" si="42"/>
        <v>0</v>
      </c>
      <c r="K112" s="1307"/>
      <c r="L112" s="1293"/>
      <c r="M112" s="1293"/>
      <c r="N112" s="1293"/>
      <c r="O112" s="1293"/>
      <c r="P112" s="1293"/>
      <c r="Q112" s="1308"/>
    </row>
    <row r="113" spans="1:17" x14ac:dyDescent="0.2">
      <c r="A113" s="1217"/>
      <c r="B113" s="1221" t="s">
        <v>1563</v>
      </c>
      <c r="C113" s="1123"/>
      <c r="D113" s="1125">
        <f t="shared" si="41"/>
        <v>0</v>
      </c>
      <c r="E113" s="1125">
        <f>$C113*E$110</f>
        <v>0</v>
      </c>
      <c r="F113" s="1125">
        <f t="shared" si="42"/>
        <v>0</v>
      </c>
      <c r="G113" s="1125">
        <f t="shared" si="42"/>
        <v>0</v>
      </c>
      <c r="H113" s="1125">
        <f t="shared" si="42"/>
        <v>0</v>
      </c>
      <c r="I113" s="1125">
        <f t="shared" si="42"/>
        <v>0</v>
      </c>
      <c r="K113" s="1309"/>
      <c r="L113" s="1310"/>
      <c r="M113" s="1310"/>
      <c r="N113" s="1310"/>
      <c r="O113" s="1310"/>
      <c r="P113" s="1310"/>
      <c r="Q113" s="1311"/>
    </row>
    <row r="114" spans="1:17" x14ac:dyDescent="0.2">
      <c r="A114" s="1217"/>
      <c r="B114" s="1423"/>
      <c r="C114" s="1123"/>
      <c r="D114" s="1125">
        <f t="shared" si="41"/>
        <v>0</v>
      </c>
      <c r="E114" s="1296">
        <f t="shared" ref="E114:I115" si="43">$C114*L114</f>
        <v>0</v>
      </c>
      <c r="F114" s="1296">
        <f t="shared" si="43"/>
        <v>0</v>
      </c>
      <c r="G114" s="1296">
        <f t="shared" si="43"/>
        <v>0</v>
      </c>
      <c r="H114" s="1296">
        <f t="shared" si="43"/>
        <v>0</v>
      </c>
      <c r="I114" s="1296">
        <f t="shared" si="43"/>
        <v>0</v>
      </c>
      <c r="K114" s="1420">
        <f>B114</f>
        <v>0</v>
      </c>
      <c r="L114" s="1521"/>
      <c r="M114" s="1521"/>
      <c r="N114" s="1521"/>
      <c r="O114" s="1521"/>
      <c r="P114" s="1521"/>
      <c r="Q114" s="1522">
        <f t="shared" ref="Q114:Q115" si="44">SUM(L114:P114)</f>
        <v>0</v>
      </c>
    </row>
    <row r="115" spans="1:17" x14ac:dyDescent="0.2">
      <c r="A115" s="1217"/>
      <c r="B115" s="1423"/>
      <c r="C115" s="1123"/>
      <c r="D115" s="1125">
        <f t="shared" si="41"/>
        <v>0</v>
      </c>
      <c r="E115" s="1296">
        <f t="shared" si="43"/>
        <v>0</v>
      </c>
      <c r="F115" s="1296">
        <f t="shared" si="43"/>
        <v>0</v>
      </c>
      <c r="G115" s="1296">
        <f t="shared" si="43"/>
        <v>0</v>
      </c>
      <c r="H115" s="1296">
        <f t="shared" si="43"/>
        <v>0</v>
      </c>
      <c r="I115" s="1296">
        <f t="shared" si="43"/>
        <v>0</v>
      </c>
      <c r="K115" s="1420">
        <f>B115</f>
        <v>0</v>
      </c>
      <c r="L115" s="1521"/>
      <c r="M115" s="1521"/>
      <c r="N115" s="1521"/>
      <c r="O115" s="1521"/>
      <c r="P115" s="1521"/>
      <c r="Q115" s="1522">
        <f t="shared" si="44"/>
        <v>0</v>
      </c>
    </row>
    <row r="116" spans="1:17" x14ac:dyDescent="0.2">
      <c r="A116" s="1216" t="s">
        <v>1564</v>
      </c>
      <c r="B116" s="1258"/>
      <c r="C116" s="1264"/>
      <c r="D116" s="1125">
        <f>SUM(E116:I116)</f>
        <v>0</v>
      </c>
      <c r="E116" s="1220">
        <f>E109+E111+E112+E113+E114+E115</f>
        <v>0</v>
      </c>
      <c r="F116" s="1220">
        <f t="shared" ref="F116:I116" si="45">F109+F111+F112+F113+F114+F115</f>
        <v>0</v>
      </c>
      <c r="G116" s="1220">
        <f t="shared" si="45"/>
        <v>0</v>
      </c>
      <c r="H116" s="1220">
        <f t="shared" si="45"/>
        <v>0</v>
      </c>
      <c r="I116" s="1220">
        <f t="shared" si="45"/>
        <v>0</v>
      </c>
      <c r="K116" s="1304"/>
      <c r="L116" s="1305"/>
      <c r="M116" s="1305"/>
      <c r="N116" s="1305"/>
      <c r="O116" s="1305"/>
      <c r="P116" s="1305"/>
      <c r="Q116" s="1306"/>
    </row>
    <row r="117" spans="1:17" x14ac:dyDescent="0.2">
      <c r="A117" s="1297" t="s">
        <v>1570</v>
      </c>
      <c r="B117" s="1298"/>
      <c r="C117" s="1299"/>
      <c r="D117" s="1523">
        <f>SUM(E117:I117)</f>
        <v>0</v>
      </c>
      <c r="E117" s="1523">
        <f>IFERROR(ROUND(E116/$D116,8),0)</f>
        <v>0</v>
      </c>
      <c r="F117" s="1523">
        <f t="shared" ref="F117:I117" si="46">IFERROR(ROUND(F116/$D116,8),0)</f>
        <v>0</v>
      </c>
      <c r="G117" s="1523">
        <f t="shared" si="46"/>
        <v>0</v>
      </c>
      <c r="H117" s="1523">
        <f t="shared" si="46"/>
        <v>0</v>
      </c>
      <c r="I117" s="1523">
        <f t="shared" si="46"/>
        <v>0</v>
      </c>
      <c r="K117" s="1309"/>
      <c r="L117" s="1310"/>
      <c r="M117" s="1310"/>
      <c r="N117" s="1310"/>
      <c r="O117" s="1310"/>
      <c r="P117" s="1310"/>
      <c r="Q117" s="1311"/>
    </row>
    <row r="118" spans="1:17" x14ac:dyDescent="0.2">
      <c r="A118" s="683" t="s">
        <v>1566</v>
      </c>
      <c r="B118" s="1423"/>
      <c r="C118" s="1123"/>
      <c r="D118" s="1125">
        <f>SUM(E118:I118)</f>
        <v>0</v>
      </c>
      <c r="E118" s="1288">
        <f>$C118*L118</f>
        <v>0</v>
      </c>
      <c r="F118" s="1288">
        <f>$C118*M118</f>
        <v>0</v>
      </c>
      <c r="G118" s="1288">
        <f>$C118*N118</f>
        <v>0</v>
      </c>
      <c r="H118" s="1288">
        <f>$C118*O118</f>
        <v>0</v>
      </c>
      <c r="I118" s="1288">
        <f>$C118*P118</f>
        <v>0</v>
      </c>
      <c r="K118" s="1420">
        <f>B118</f>
        <v>0</v>
      </c>
      <c r="L118" s="1521"/>
      <c r="M118" s="1521"/>
      <c r="N118" s="1521"/>
      <c r="O118" s="1521"/>
      <c r="P118" s="1521"/>
      <c r="Q118" s="1522">
        <f t="shared" ref="Q118" si="47">SUM(L118:P118)</f>
        <v>0</v>
      </c>
    </row>
    <row r="119" spans="1:17" ht="15.75" x14ac:dyDescent="0.25">
      <c r="A119" s="683" t="s">
        <v>1569</v>
      </c>
      <c r="B119" s="1021"/>
      <c r="C119" s="1300"/>
      <c r="D119" s="1125">
        <f>D116+D118</f>
        <v>0</v>
      </c>
      <c r="E119" s="1125">
        <f t="shared" ref="E119:I119" si="48">E116+E118</f>
        <v>0</v>
      </c>
      <c r="F119" s="1125">
        <f t="shared" si="48"/>
        <v>0</v>
      </c>
      <c r="G119" s="1125">
        <f t="shared" si="48"/>
        <v>0</v>
      </c>
      <c r="H119" s="1125">
        <f t="shared" si="48"/>
        <v>0</v>
      </c>
      <c r="I119" s="1125">
        <f t="shared" si="48"/>
        <v>0</v>
      </c>
    </row>
    <row r="120" spans="1:17" ht="15" customHeight="1" x14ac:dyDescent="0.25">
      <c r="A120" s="24"/>
      <c r="B120" s="24"/>
      <c r="C120" s="1301"/>
      <c r="D120" s="1272"/>
      <c r="E120" s="1272"/>
      <c r="F120" s="1272"/>
      <c r="G120" s="1272"/>
      <c r="H120" s="1272"/>
      <c r="I120" s="1272"/>
    </row>
    <row r="121" spans="1:17" ht="15" customHeight="1" x14ac:dyDescent="0.25">
      <c r="A121" s="24"/>
      <c r="B121" s="24"/>
      <c r="D121" s="1301"/>
      <c r="E121" s="1302"/>
      <c r="F121" s="1302"/>
      <c r="G121" s="1302"/>
      <c r="H121" s="1302"/>
      <c r="I121" s="1302"/>
      <c r="K121" s="1303"/>
      <c r="L121" s="1303"/>
      <c r="M121" s="1303"/>
      <c r="N121" s="491"/>
      <c r="O121" s="1303"/>
      <c r="P121" s="1303"/>
      <c r="Q121" s="1303"/>
    </row>
    <row r="122" spans="1:17" ht="40.35" customHeight="1" x14ac:dyDescent="0.2">
      <c r="A122" s="1279" t="s">
        <v>1552</v>
      </c>
      <c r="B122" s="1280" t="s">
        <v>790</v>
      </c>
      <c r="C122" s="1280" t="s">
        <v>1553</v>
      </c>
      <c r="D122" s="1280" t="s">
        <v>1554</v>
      </c>
      <c r="E122" s="1281" t="s">
        <v>507</v>
      </c>
      <c r="F122" s="1119" t="s">
        <v>508</v>
      </c>
      <c r="G122" s="1282" t="s">
        <v>509</v>
      </c>
      <c r="H122" s="1283" t="s">
        <v>510</v>
      </c>
      <c r="I122" s="1284" t="s">
        <v>511</v>
      </c>
      <c r="K122" s="1280" t="s">
        <v>790</v>
      </c>
      <c r="L122" s="1281" t="s">
        <v>507</v>
      </c>
      <c r="M122" s="1119" t="s">
        <v>508</v>
      </c>
      <c r="N122" s="1282" t="s">
        <v>509</v>
      </c>
      <c r="O122" s="1283" t="s">
        <v>510</v>
      </c>
      <c r="P122" s="1284" t="s">
        <v>511</v>
      </c>
      <c r="Q122" s="1284" t="s">
        <v>506</v>
      </c>
    </row>
    <row r="123" spans="1:17" ht="15" customHeight="1" x14ac:dyDescent="0.2">
      <c r="A123" s="1229" t="s">
        <v>510</v>
      </c>
      <c r="B123" s="1286" t="s">
        <v>798</v>
      </c>
      <c r="C123" s="1287"/>
      <c r="D123" s="1287"/>
      <c r="E123" s="1287"/>
      <c r="F123" s="1287"/>
      <c r="G123" s="1287"/>
      <c r="H123" s="1287"/>
      <c r="I123" s="1245"/>
      <c r="K123" s="1244"/>
      <c r="L123" s="1287"/>
      <c r="M123" s="1287"/>
      <c r="N123" s="1287"/>
      <c r="O123" s="1287"/>
      <c r="P123" s="1287"/>
      <c r="Q123" s="1245"/>
    </row>
    <row r="124" spans="1:17" ht="15" customHeight="1" x14ac:dyDescent="0.2">
      <c r="A124" s="490" t="s">
        <v>1555</v>
      </c>
      <c r="B124" s="1422"/>
      <c r="C124" s="1123"/>
      <c r="D124" s="593">
        <f t="shared" ref="D124:D141" si="49">SUM(E124:I124)</f>
        <v>0</v>
      </c>
      <c r="E124" s="1288">
        <f t="shared" ref="E124:I141" si="50">$C124*L124</f>
        <v>0</v>
      </c>
      <c r="F124" s="1288">
        <f t="shared" si="50"/>
        <v>0</v>
      </c>
      <c r="G124" s="1288">
        <f t="shared" si="50"/>
        <v>0</v>
      </c>
      <c r="H124" s="1288">
        <f t="shared" si="50"/>
        <v>0</v>
      </c>
      <c r="I124" s="1288">
        <f t="shared" si="50"/>
        <v>0</v>
      </c>
      <c r="K124" s="1420">
        <f t="shared" ref="K124:K141" si="51">B124</f>
        <v>0</v>
      </c>
      <c r="L124" s="1521"/>
      <c r="M124" s="1521"/>
      <c r="N124" s="1521"/>
      <c r="O124" s="1521"/>
      <c r="P124" s="1521"/>
      <c r="Q124" s="1522">
        <f t="shared" ref="Q124:Q141" si="52">SUM(L124:P124)</f>
        <v>0</v>
      </c>
    </row>
    <row r="125" spans="1:17" ht="15" customHeight="1" x14ac:dyDescent="0.2">
      <c r="A125" s="1216" t="s">
        <v>1556</v>
      </c>
      <c r="B125" s="1423"/>
      <c r="C125" s="1123"/>
      <c r="D125" s="1125">
        <f t="shared" si="49"/>
        <v>0</v>
      </c>
      <c r="E125" s="1288">
        <f t="shared" si="50"/>
        <v>0</v>
      </c>
      <c r="F125" s="1288">
        <f t="shared" si="50"/>
        <v>0</v>
      </c>
      <c r="G125" s="1288">
        <f t="shared" si="50"/>
        <v>0</v>
      </c>
      <c r="H125" s="1288">
        <f t="shared" si="50"/>
        <v>0</v>
      </c>
      <c r="I125" s="1288">
        <f t="shared" si="50"/>
        <v>0</v>
      </c>
      <c r="K125" s="1420">
        <f t="shared" si="51"/>
        <v>0</v>
      </c>
      <c r="L125" s="1521"/>
      <c r="M125" s="1521"/>
      <c r="N125" s="1521"/>
      <c r="O125" s="1521"/>
      <c r="P125" s="1521"/>
      <c r="Q125" s="1522">
        <f t="shared" si="52"/>
        <v>0</v>
      </c>
    </row>
    <row r="126" spans="1:17" ht="15" customHeight="1" x14ac:dyDescent="0.2">
      <c r="A126" s="1216" t="s">
        <v>757</v>
      </c>
      <c r="B126" s="1423"/>
      <c r="C126" s="1123"/>
      <c r="D126" s="1125">
        <f t="shared" si="49"/>
        <v>0</v>
      </c>
      <c r="E126" s="1288">
        <f t="shared" si="50"/>
        <v>0</v>
      </c>
      <c r="F126" s="1288">
        <f t="shared" si="50"/>
        <v>0</v>
      </c>
      <c r="G126" s="1288">
        <f t="shared" si="50"/>
        <v>0</v>
      </c>
      <c r="H126" s="1288">
        <f t="shared" si="50"/>
        <v>0</v>
      </c>
      <c r="I126" s="1288">
        <f t="shared" si="50"/>
        <v>0</v>
      </c>
      <c r="K126" s="1420">
        <f t="shared" si="51"/>
        <v>0</v>
      </c>
      <c r="L126" s="1521"/>
      <c r="M126" s="1521"/>
      <c r="N126" s="1521"/>
      <c r="O126" s="1521"/>
      <c r="P126" s="1521"/>
      <c r="Q126" s="1522">
        <f t="shared" si="52"/>
        <v>0</v>
      </c>
    </row>
    <row r="127" spans="1:17" ht="15" customHeight="1" x14ac:dyDescent="0.2">
      <c r="A127" s="1216" t="s">
        <v>748</v>
      </c>
      <c r="B127" s="1423"/>
      <c r="C127" s="1123"/>
      <c r="D127" s="1125">
        <f t="shared" si="49"/>
        <v>0</v>
      </c>
      <c r="E127" s="1288">
        <f t="shared" si="50"/>
        <v>0</v>
      </c>
      <c r="F127" s="1288">
        <f t="shared" si="50"/>
        <v>0</v>
      </c>
      <c r="G127" s="1288">
        <f t="shared" si="50"/>
        <v>0</v>
      </c>
      <c r="H127" s="1288">
        <f t="shared" si="50"/>
        <v>0</v>
      </c>
      <c r="I127" s="1288">
        <f t="shared" si="50"/>
        <v>0</v>
      </c>
      <c r="K127" s="1420">
        <f t="shared" si="51"/>
        <v>0</v>
      </c>
      <c r="L127" s="1521"/>
      <c r="M127" s="1521"/>
      <c r="N127" s="1521"/>
      <c r="O127" s="1521"/>
      <c r="P127" s="1521"/>
      <c r="Q127" s="1522">
        <f t="shared" si="52"/>
        <v>0</v>
      </c>
    </row>
    <row r="128" spans="1:17" ht="15" customHeight="1" x14ac:dyDescent="0.2">
      <c r="A128" s="1216" t="s">
        <v>747</v>
      </c>
      <c r="B128" s="1423"/>
      <c r="C128" s="1123"/>
      <c r="D128" s="1125">
        <f t="shared" si="49"/>
        <v>0</v>
      </c>
      <c r="E128" s="1288">
        <f t="shared" si="50"/>
        <v>0</v>
      </c>
      <c r="F128" s="1288">
        <f t="shared" si="50"/>
        <v>0</v>
      </c>
      <c r="G128" s="1288">
        <f t="shared" si="50"/>
        <v>0</v>
      </c>
      <c r="H128" s="1288">
        <f t="shared" si="50"/>
        <v>0</v>
      </c>
      <c r="I128" s="1288">
        <f t="shared" si="50"/>
        <v>0</v>
      </c>
      <c r="K128" s="1420">
        <f t="shared" si="51"/>
        <v>0</v>
      </c>
      <c r="L128" s="1521"/>
      <c r="M128" s="1521"/>
      <c r="N128" s="1521"/>
      <c r="O128" s="1521"/>
      <c r="P128" s="1521"/>
      <c r="Q128" s="1522">
        <f t="shared" si="52"/>
        <v>0</v>
      </c>
    </row>
    <row r="129" spans="1:17" ht="15" customHeight="1" x14ac:dyDescent="0.2">
      <c r="A129" s="1216" t="s">
        <v>1557</v>
      </c>
      <c r="B129" s="1423"/>
      <c r="C129" s="1123"/>
      <c r="D129" s="1125">
        <f t="shared" si="49"/>
        <v>0</v>
      </c>
      <c r="E129" s="1288">
        <f t="shared" si="50"/>
        <v>0</v>
      </c>
      <c r="F129" s="1288">
        <f t="shared" si="50"/>
        <v>0</v>
      </c>
      <c r="G129" s="1288">
        <f t="shared" si="50"/>
        <v>0</v>
      </c>
      <c r="H129" s="1288">
        <f t="shared" si="50"/>
        <v>0</v>
      </c>
      <c r="I129" s="1288">
        <f t="shared" si="50"/>
        <v>0</v>
      </c>
      <c r="K129" s="1420">
        <f t="shared" si="51"/>
        <v>0</v>
      </c>
      <c r="L129" s="1521"/>
      <c r="M129" s="1521"/>
      <c r="N129" s="1521"/>
      <c r="O129" s="1521"/>
      <c r="P129" s="1521"/>
      <c r="Q129" s="1522">
        <f t="shared" si="52"/>
        <v>0</v>
      </c>
    </row>
    <row r="130" spans="1:17" ht="15" customHeight="1" x14ac:dyDescent="0.2">
      <c r="A130" s="1216" t="s">
        <v>753</v>
      </c>
      <c r="B130" s="1423"/>
      <c r="C130" s="1123"/>
      <c r="D130" s="1125">
        <f t="shared" si="49"/>
        <v>0</v>
      </c>
      <c r="E130" s="1288">
        <f t="shared" si="50"/>
        <v>0</v>
      </c>
      <c r="F130" s="1288">
        <f t="shared" si="50"/>
        <v>0</v>
      </c>
      <c r="G130" s="1288">
        <f t="shared" si="50"/>
        <v>0</v>
      </c>
      <c r="H130" s="1288">
        <f t="shared" si="50"/>
        <v>0</v>
      </c>
      <c r="I130" s="1288">
        <f t="shared" si="50"/>
        <v>0</v>
      </c>
      <c r="K130" s="1420">
        <f t="shared" si="51"/>
        <v>0</v>
      </c>
      <c r="L130" s="1521"/>
      <c r="M130" s="1521"/>
      <c r="N130" s="1521"/>
      <c r="O130" s="1521"/>
      <c r="P130" s="1521"/>
      <c r="Q130" s="1522">
        <f t="shared" si="52"/>
        <v>0</v>
      </c>
    </row>
    <row r="131" spans="1:17" ht="15" customHeight="1" x14ac:dyDescent="0.2">
      <c r="A131" s="1216" t="s">
        <v>1558</v>
      </c>
      <c r="B131" s="1423"/>
      <c r="C131" s="1123"/>
      <c r="D131" s="1125">
        <f t="shared" si="49"/>
        <v>0</v>
      </c>
      <c r="E131" s="1288">
        <f t="shared" si="50"/>
        <v>0</v>
      </c>
      <c r="F131" s="1288">
        <f t="shared" si="50"/>
        <v>0</v>
      </c>
      <c r="G131" s="1288">
        <f t="shared" si="50"/>
        <v>0</v>
      </c>
      <c r="H131" s="1288">
        <f t="shared" si="50"/>
        <v>0</v>
      </c>
      <c r="I131" s="1288">
        <f t="shared" si="50"/>
        <v>0</v>
      </c>
      <c r="K131" s="1420">
        <f t="shared" si="51"/>
        <v>0</v>
      </c>
      <c r="L131" s="1521"/>
      <c r="M131" s="1521"/>
      <c r="N131" s="1521"/>
      <c r="O131" s="1521"/>
      <c r="P131" s="1521"/>
      <c r="Q131" s="1522">
        <f t="shared" si="52"/>
        <v>0</v>
      </c>
    </row>
    <row r="132" spans="1:17" ht="15" customHeight="1" x14ac:dyDescent="0.2">
      <c r="A132" s="1216" t="s">
        <v>750</v>
      </c>
      <c r="B132" s="1423"/>
      <c r="C132" s="1123"/>
      <c r="D132" s="1125">
        <f t="shared" si="49"/>
        <v>0</v>
      </c>
      <c r="E132" s="1288">
        <f t="shared" si="50"/>
        <v>0</v>
      </c>
      <c r="F132" s="1288">
        <f t="shared" si="50"/>
        <v>0</v>
      </c>
      <c r="G132" s="1288">
        <f t="shared" si="50"/>
        <v>0</v>
      </c>
      <c r="H132" s="1288">
        <f t="shared" si="50"/>
        <v>0</v>
      </c>
      <c r="I132" s="1288">
        <f t="shared" si="50"/>
        <v>0</v>
      </c>
      <c r="K132" s="1420">
        <f t="shared" si="51"/>
        <v>0</v>
      </c>
      <c r="L132" s="1521"/>
      <c r="M132" s="1521"/>
      <c r="N132" s="1521"/>
      <c r="O132" s="1521"/>
      <c r="P132" s="1521"/>
      <c r="Q132" s="1522">
        <f t="shared" si="52"/>
        <v>0</v>
      </c>
    </row>
    <row r="133" spans="1:17" ht="15" customHeight="1" x14ac:dyDescent="0.2">
      <c r="A133" s="1216" t="s">
        <v>746</v>
      </c>
      <c r="B133" s="1423"/>
      <c r="C133" s="1123"/>
      <c r="D133" s="1125">
        <f t="shared" si="49"/>
        <v>0</v>
      </c>
      <c r="E133" s="1288">
        <f t="shared" si="50"/>
        <v>0</v>
      </c>
      <c r="F133" s="1288">
        <f t="shared" si="50"/>
        <v>0</v>
      </c>
      <c r="G133" s="1288">
        <f t="shared" si="50"/>
        <v>0</v>
      </c>
      <c r="H133" s="1288">
        <f t="shared" si="50"/>
        <v>0</v>
      </c>
      <c r="I133" s="1288">
        <f t="shared" si="50"/>
        <v>0</v>
      </c>
      <c r="K133" s="1420">
        <f t="shared" si="51"/>
        <v>0</v>
      </c>
      <c r="L133" s="1521"/>
      <c r="M133" s="1521"/>
      <c r="N133" s="1521"/>
      <c r="O133" s="1521"/>
      <c r="P133" s="1521"/>
      <c r="Q133" s="1522">
        <f t="shared" si="52"/>
        <v>0</v>
      </c>
    </row>
    <row r="134" spans="1:17" ht="15" customHeight="1" x14ac:dyDescent="0.2">
      <c r="A134" s="75" t="s">
        <v>1559</v>
      </c>
      <c r="B134" s="1423"/>
      <c r="C134" s="1123"/>
      <c r="D134" s="1125">
        <f t="shared" si="49"/>
        <v>0</v>
      </c>
      <c r="E134" s="1288">
        <f t="shared" si="50"/>
        <v>0</v>
      </c>
      <c r="F134" s="1288">
        <f t="shared" si="50"/>
        <v>0</v>
      </c>
      <c r="G134" s="1288">
        <f t="shared" si="50"/>
        <v>0</v>
      </c>
      <c r="H134" s="1288">
        <f t="shared" si="50"/>
        <v>0</v>
      </c>
      <c r="I134" s="1288">
        <f t="shared" si="50"/>
        <v>0</v>
      </c>
      <c r="K134" s="1420">
        <f t="shared" si="51"/>
        <v>0</v>
      </c>
      <c r="L134" s="1521"/>
      <c r="M134" s="1521"/>
      <c r="N134" s="1521"/>
      <c r="O134" s="1521"/>
      <c r="P134" s="1521"/>
      <c r="Q134" s="1522">
        <f t="shared" si="52"/>
        <v>0</v>
      </c>
    </row>
    <row r="135" spans="1:17" ht="15" customHeight="1" x14ac:dyDescent="0.2">
      <c r="A135" s="1216" t="s">
        <v>1560</v>
      </c>
      <c r="B135" s="1423"/>
      <c r="C135" s="1123"/>
      <c r="D135" s="1125">
        <f t="shared" si="49"/>
        <v>0</v>
      </c>
      <c r="E135" s="1288">
        <f t="shared" si="50"/>
        <v>0</v>
      </c>
      <c r="F135" s="1288">
        <f t="shared" si="50"/>
        <v>0</v>
      </c>
      <c r="G135" s="1288">
        <f t="shared" si="50"/>
        <v>0</v>
      </c>
      <c r="H135" s="1288">
        <f t="shared" si="50"/>
        <v>0</v>
      </c>
      <c r="I135" s="1288">
        <f t="shared" si="50"/>
        <v>0</v>
      </c>
      <c r="K135" s="1420">
        <f t="shared" si="51"/>
        <v>0</v>
      </c>
      <c r="L135" s="1521"/>
      <c r="M135" s="1521"/>
      <c r="N135" s="1521"/>
      <c r="O135" s="1521"/>
      <c r="P135" s="1521"/>
      <c r="Q135" s="1522">
        <f t="shared" si="52"/>
        <v>0</v>
      </c>
    </row>
    <row r="136" spans="1:17" ht="15" customHeight="1" x14ac:dyDescent="0.2">
      <c r="A136" s="1217"/>
      <c r="B136" s="1423"/>
      <c r="C136" s="1123"/>
      <c r="D136" s="1125">
        <f t="shared" si="49"/>
        <v>0</v>
      </c>
      <c r="E136" s="1288">
        <f t="shared" si="50"/>
        <v>0</v>
      </c>
      <c r="F136" s="1288">
        <f t="shared" si="50"/>
        <v>0</v>
      </c>
      <c r="G136" s="1288">
        <f t="shared" si="50"/>
        <v>0</v>
      </c>
      <c r="H136" s="1288">
        <f t="shared" si="50"/>
        <v>0</v>
      </c>
      <c r="I136" s="1288">
        <f t="shared" si="50"/>
        <v>0</v>
      </c>
      <c r="K136" s="1420">
        <f t="shared" si="51"/>
        <v>0</v>
      </c>
      <c r="L136" s="1521"/>
      <c r="M136" s="1521"/>
      <c r="N136" s="1521"/>
      <c r="O136" s="1521"/>
      <c r="P136" s="1521"/>
      <c r="Q136" s="1522">
        <f t="shared" si="52"/>
        <v>0</v>
      </c>
    </row>
    <row r="137" spans="1:17" ht="15" customHeight="1" x14ac:dyDescent="0.2">
      <c r="A137" s="1217"/>
      <c r="B137" s="1423"/>
      <c r="C137" s="1123"/>
      <c r="D137" s="1125">
        <f t="shared" si="49"/>
        <v>0</v>
      </c>
      <c r="E137" s="1288">
        <f t="shared" si="50"/>
        <v>0</v>
      </c>
      <c r="F137" s="1288">
        <f t="shared" si="50"/>
        <v>0</v>
      </c>
      <c r="G137" s="1288">
        <f t="shared" si="50"/>
        <v>0</v>
      </c>
      <c r="H137" s="1288">
        <f t="shared" si="50"/>
        <v>0</v>
      </c>
      <c r="I137" s="1288">
        <f t="shared" si="50"/>
        <v>0</v>
      </c>
      <c r="K137" s="1420">
        <f t="shared" si="51"/>
        <v>0</v>
      </c>
      <c r="L137" s="1521"/>
      <c r="M137" s="1521"/>
      <c r="N137" s="1521"/>
      <c r="O137" s="1521"/>
      <c r="P137" s="1521"/>
      <c r="Q137" s="1522">
        <f t="shared" si="52"/>
        <v>0</v>
      </c>
    </row>
    <row r="138" spans="1:17" ht="15" customHeight="1" x14ac:dyDescent="0.2">
      <c r="A138" s="1217"/>
      <c r="B138" s="1423"/>
      <c r="C138" s="1123"/>
      <c r="D138" s="1125">
        <f t="shared" si="49"/>
        <v>0</v>
      </c>
      <c r="E138" s="1288">
        <f t="shared" si="50"/>
        <v>0</v>
      </c>
      <c r="F138" s="1288">
        <f t="shared" si="50"/>
        <v>0</v>
      </c>
      <c r="G138" s="1288">
        <f t="shared" si="50"/>
        <v>0</v>
      </c>
      <c r="H138" s="1288">
        <f t="shared" si="50"/>
        <v>0</v>
      </c>
      <c r="I138" s="1288">
        <f t="shared" si="50"/>
        <v>0</v>
      </c>
      <c r="K138" s="1420">
        <f t="shared" si="51"/>
        <v>0</v>
      </c>
      <c r="L138" s="1521"/>
      <c r="M138" s="1521"/>
      <c r="N138" s="1521"/>
      <c r="O138" s="1521"/>
      <c r="P138" s="1521"/>
      <c r="Q138" s="1522">
        <f t="shared" si="52"/>
        <v>0</v>
      </c>
    </row>
    <row r="139" spans="1:17" ht="15" customHeight="1" x14ac:dyDescent="0.2">
      <c r="A139" s="1217"/>
      <c r="B139" s="1423"/>
      <c r="C139" s="1123"/>
      <c r="D139" s="1125">
        <f t="shared" si="49"/>
        <v>0</v>
      </c>
      <c r="E139" s="1288">
        <f t="shared" si="50"/>
        <v>0</v>
      </c>
      <c r="F139" s="1288">
        <f t="shared" si="50"/>
        <v>0</v>
      </c>
      <c r="G139" s="1288">
        <f t="shared" si="50"/>
        <v>0</v>
      </c>
      <c r="H139" s="1288">
        <f t="shared" si="50"/>
        <v>0</v>
      </c>
      <c r="I139" s="1288">
        <f t="shared" si="50"/>
        <v>0</v>
      </c>
      <c r="K139" s="1420">
        <f t="shared" si="51"/>
        <v>0</v>
      </c>
      <c r="L139" s="1521"/>
      <c r="M139" s="1521"/>
      <c r="N139" s="1521"/>
      <c r="O139" s="1521"/>
      <c r="P139" s="1521"/>
      <c r="Q139" s="1522">
        <f t="shared" si="52"/>
        <v>0</v>
      </c>
    </row>
    <row r="140" spans="1:17" ht="15" customHeight="1" x14ac:dyDescent="0.2">
      <c r="A140" s="1217"/>
      <c r="B140" s="1423"/>
      <c r="C140" s="1123"/>
      <c r="D140" s="1125">
        <f t="shared" si="49"/>
        <v>0</v>
      </c>
      <c r="E140" s="1288">
        <f t="shared" si="50"/>
        <v>0</v>
      </c>
      <c r="F140" s="1288">
        <f t="shared" si="50"/>
        <v>0</v>
      </c>
      <c r="G140" s="1288">
        <f t="shared" si="50"/>
        <v>0</v>
      </c>
      <c r="H140" s="1288">
        <f t="shared" si="50"/>
        <v>0</v>
      </c>
      <c r="I140" s="1288">
        <f t="shared" si="50"/>
        <v>0</v>
      </c>
      <c r="K140" s="1420">
        <f t="shared" si="51"/>
        <v>0</v>
      </c>
      <c r="L140" s="1521"/>
      <c r="M140" s="1521"/>
      <c r="N140" s="1521"/>
      <c r="O140" s="1521"/>
      <c r="P140" s="1521"/>
      <c r="Q140" s="1522">
        <f t="shared" si="52"/>
        <v>0</v>
      </c>
    </row>
    <row r="141" spans="1:17" ht="15" customHeight="1" x14ac:dyDescent="0.2">
      <c r="A141" s="1217"/>
      <c r="B141" s="1423"/>
      <c r="C141" s="1123"/>
      <c r="D141" s="1125">
        <f t="shared" si="49"/>
        <v>0</v>
      </c>
      <c r="E141" s="1288">
        <f t="shared" si="50"/>
        <v>0</v>
      </c>
      <c r="F141" s="1288">
        <f t="shared" si="50"/>
        <v>0</v>
      </c>
      <c r="G141" s="1288">
        <f t="shared" si="50"/>
        <v>0</v>
      </c>
      <c r="H141" s="1288">
        <f t="shared" si="50"/>
        <v>0</v>
      </c>
      <c r="I141" s="1288">
        <f t="shared" si="50"/>
        <v>0</v>
      </c>
      <c r="K141" s="1420">
        <f t="shared" si="51"/>
        <v>0</v>
      </c>
      <c r="L141" s="1521"/>
      <c r="M141" s="1521"/>
      <c r="N141" s="1521"/>
      <c r="O141" s="1521"/>
      <c r="P141" s="1521"/>
      <c r="Q141" s="1522">
        <f t="shared" si="52"/>
        <v>0</v>
      </c>
    </row>
    <row r="142" spans="1:17" ht="15" customHeight="1" x14ac:dyDescent="0.2">
      <c r="A142" s="1216" t="s">
        <v>1561</v>
      </c>
      <c r="B142" s="1258"/>
      <c r="C142" s="1276"/>
      <c r="D142" s="1125">
        <f>SUM(E142:I142)</f>
        <v>0</v>
      </c>
      <c r="E142" s="1220">
        <f>SUM(E124:E141)</f>
        <v>0</v>
      </c>
      <c r="F142" s="1220">
        <f>SUM(F124:F141)</f>
        <v>0</v>
      </c>
      <c r="G142" s="1220">
        <f>SUM(G124:G141)</f>
        <v>0</v>
      </c>
      <c r="H142" s="1220">
        <f>SUM(H124:H141)</f>
        <v>0</v>
      </c>
      <c r="I142" s="1220">
        <f>SUM(I124:I141)</f>
        <v>0</v>
      </c>
      <c r="K142" s="1312"/>
      <c r="L142" s="1313"/>
      <c r="M142" s="1313"/>
      <c r="N142" s="1313"/>
      <c r="O142" s="1313"/>
      <c r="P142" s="1313"/>
      <c r="Q142" s="1314"/>
    </row>
    <row r="143" spans="1:17" ht="15" customHeight="1" x14ac:dyDescent="0.2">
      <c r="A143" s="1216" t="s">
        <v>1562</v>
      </c>
      <c r="B143" s="1258"/>
      <c r="C143" s="1276"/>
      <c r="D143" s="1523">
        <f>SUM(E143:I143)</f>
        <v>0</v>
      </c>
      <c r="E143" s="1523">
        <f>IF(E142=0,0,ROUND(E142/$D142,8))</f>
        <v>0</v>
      </c>
      <c r="F143" s="1523">
        <f t="shared" ref="F143:I143" si="53">IF(F142=0,0,ROUND(F142/$D142,8))</f>
        <v>0</v>
      </c>
      <c r="G143" s="1523">
        <f t="shared" si="53"/>
        <v>0</v>
      </c>
      <c r="H143" s="1523">
        <f t="shared" si="53"/>
        <v>0</v>
      </c>
      <c r="I143" s="1523">
        <f t="shared" si="53"/>
        <v>0</v>
      </c>
      <c r="K143" s="1315"/>
      <c r="L143" s="1316"/>
      <c r="M143" s="1316"/>
      <c r="N143" s="1316"/>
      <c r="O143" s="1316"/>
      <c r="P143" s="1316"/>
      <c r="Q143" s="1317"/>
    </row>
    <row r="144" spans="1:17" ht="15" customHeight="1" x14ac:dyDescent="0.2">
      <c r="A144" s="1295" t="s">
        <v>754</v>
      </c>
      <c r="B144" s="1221" t="s">
        <v>1563</v>
      </c>
      <c r="C144" s="1123"/>
      <c r="D144" s="1125">
        <f t="shared" ref="D144:D148" si="54">SUM(E144:I144)</f>
        <v>0</v>
      </c>
      <c r="E144" s="1125">
        <f>$C144*E$143</f>
        <v>0</v>
      </c>
      <c r="F144" s="1125">
        <f t="shared" ref="F144:I146" si="55">$C144*F$143</f>
        <v>0</v>
      </c>
      <c r="G144" s="1125">
        <f t="shared" si="55"/>
        <v>0</v>
      </c>
      <c r="H144" s="1125">
        <f t="shared" si="55"/>
        <v>0</v>
      </c>
      <c r="I144" s="1125">
        <f t="shared" si="55"/>
        <v>0</v>
      </c>
      <c r="K144" s="1315"/>
      <c r="L144" s="1316"/>
      <c r="M144" s="1316"/>
      <c r="N144" s="1316"/>
      <c r="O144" s="1316"/>
      <c r="P144" s="1316"/>
      <c r="Q144" s="1317"/>
    </row>
    <row r="145" spans="1:17" ht="15" customHeight="1" x14ac:dyDescent="0.2">
      <c r="A145" s="1295" t="s">
        <v>756</v>
      </c>
      <c r="B145" s="1221" t="s">
        <v>1563</v>
      </c>
      <c r="C145" s="1123"/>
      <c r="D145" s="1125">
        <f t="shared" si="54"/>
        <v>0</v>
      </c>
      <c r="E145" s="1125">
        <f>$C145*E$143</f>
        <v>0</v>
      </c>
      <c r="F145" s="1125">
        <f t="shared" si="55"/>
        <v>0</v>
      </c>
      <c r="G145" s="1125">
        <f t="shared" si="55"/>
        <v>0</v>
      </c>
      <c r="H145" s="1125">
        <f t="shared" si="55"/>
        <v>0</v>
      </c>
      <c r="I145" s="1125">
        <f t="shared" si="55"/>
        <v>0</v>
      </c>
      <c r="K145" s="1315"/>
      <c r="L145" s="1316"/>
      <c r="M145" s="1316"/>
      <c r="N145" s="1316"/>
      <c r="O145" s="1316"/>
      <c r="P145" s="1316"/>
      <c r="Q145" s="1317"/>
    </row>
    <row r="146" spans="1:17" ht="15" customHeight="1" x14ac:dyDescent="0.2">
      <c r="A146" s="1217"/>
      <c r="B146" s="1221" t="s">
        <v>1563</v>
      </c>
      <c r="C146" s="1123"/>
      <c r="D146" s="1125">
        <f t="shared" si="54"/>
        <v>0</v>
      </c>
      <c r="E146" s="1125">
        <f>$C146*E$143</f>
        <v>0</v>
      </c>
      <c r="F146" s="1125">
        <f t="shared" si="55"/>
        <v>0</v>
      </c>
      <c r="G146" s="1125">
        <f t="shared" si="55"/>
        <v>0</v>
      </c>
      <c r="H146" s="1125">
        <f t="shared" si="55"/>
        <v>0</v>
      </c>
      <c r="I146" s="1125">
        <f t="shared" si="55"/>
        <v>0</v>
      </c>
      <c r="K146" s="1318"/>
      <c r="L146" s="1319"/>
      <c r="M146" s="1319"/>
      <c r="N146" s="1319"/>
      <c r="O146" s="1319"/>
      <c r="P146" s="1319"/>
      <c r="Q146" s="1320"/>
    </row>
    <row r="147" spans="1:17" ht="15" customHeight="1" x14ac:dyDescent="0.2">
      <c r="A147" s="1217"/>
      <c r="B147" s="1423"/>
      <c r="C147" s="1123"/>
      <c r="D147" s="1125">
        <f t="shared" si="54"/>
        <v>0</v>
      </c>
      <c r="E147" s="1296">
        <f t="shared" ref="E147:I148" si="56">$C147*L147</f>
        <v>0</v>
      </c>
      <c r="F147" s="1296">
        <f t="shared" si="56"/>
        <v>0</v>
      </c>
      <c r="G147" s="1296">
        <f t="shared" si="56"/>
        <v>0</v>
      </c>
      <c r="H147" s="1296">
        <f t="shared" si="56"/>
        <v>0</v>
      </c>
      <c r="I147" s="1296">
        <f t="shared" si="56"/>
        <v>0</v>
      </c>
      <c r="K147" s="1420">
        <f>B147</f>
        <v>0</v>
      </c>
      <c r="L147" s="1521"/>
      <c r="M147" s="1521"/>
      <c r="N147" s="1521"/>
      <c r="O147" s="1521"/>
      <c r="P147" s="1521"/>
      <c r="Q147" s="1522">
        <f t="shared" ref="Q147:Q148" si="57">SUM(L147:P147)</f>
        <v>0</v>
      </c>
    </row>
    <row r="148" spans="1:17" ht="15" customHeight="1" x14ac:dyDescent="0.2">
      <c r="A148" s="1217"/>
      <c r="B148" s="1423"/>
      <c r="C148" s="1123"/>
      <c r="D148" s="1125">
        <f t="shared" si="54"/>
        <v>0</v>
      </c>
      <c r="E148" s="1296">
        <f t="shared" si="56"/>
        <v>0</v>
      </c>
      <c r="F148" s="1296">
        <f t="shared" si="56"/>
        <v>0</v>
      </c>
      <c r="G148" s="1296">
        <f t="shared" si="56"/>
        <v>0</v>
      </c>
      <c r="H148" s="1296">
        <f t="shared" si="56"/>
        <v>0</v>
      </c>
      <c r="I148" s="1296">
        <f t="shared" si="56"/>
        <v>0</v>
      </c>
      <c r="K148" s="1420">
        <f>B148</f>
        <v>0</v>
      </c>
      <c r="L148" s="1521"/>
      <c r="M148" s="1521"/>
      <c r="N148" s="1521"/>
      <c r="O148" s="1521"/>
      <c r="P148" s="1521"/>
      <c r="Q148" s="1522">
        <f t="shared" si="57"/>
        <v>0</v>
      </c>
    </row>
    <row r="149" spans="1:17" ht="15" customHeight="1" x14ac:dyDescent="0.2">
      <c r="A149" s="1216" t="s">
        <v>1564</v>
      </c>
      <c r="B149" s="1258"/>
      <c r="C149" s="1264"/>
      <c r="D149" s="1125">
        <f>SUM(E149:I149)</f>
        <v>0</v>
      </c>
      <c r="E149" s="1220">
        <f>E142+E144+E145+E146+E147+E148</f>
        <v>0</v>
      </c>
      <c r="F149" s="1220">
        <f t="shared" ref="F149:I149" si="58">F142+F144+F145+F146+F147+F148</f>
        <v>0</v>
      </c>
      <c r="G149" s="1220">
        <f t="shared" si="58"/>
        <v>0</v>
      </c>
      <c r="H149" s="1220">
        <f t="shared" si="58"/>
        <v>0</v>
      </c>
      <c r="I149" s="1220">
        <f t="shared" si="58"/>
        <v>0</v>
      </c>
      <c r="K149" s="1312"/>
      <c r="L149" s="1313"/>
      <c r="M149" s="1313"/>
      <c r="N149" s="1313"/>
      <c r="O149" s="1313"/>
      <c r="P149" s="1313"/>
      <c r="Q149" s="1314"/>
    </row>
    <row r="150" spans="1:17" ht="15" customHeight="1" x14ac:dyDescent="0.2">
      <c r="A150" s="1297" t="s">
        <v>1571</v>
      </c>
      <c r="B150" s="1298"/>
      <c r="C150" s="1299"/>
      <c r="D150" s="1523">
        <f>SUM(E150:I150)</f>
        <v>0</v>
      </c>
      <c r="E150" s="1523">
        <f>IFERROR(ROUND(E149/$D149,8),0)</f>
        <v>0</v>
      </c>
      <c r="F150" s="1523">
        <f t="shared" ref="F150:I150" si="59">IFERROR(ROUND(F149/$D149,8),0)</f>
        <v>0</v>
      </c>
      <c r="G150" s="1523">
        <f t="shared" si="59"/>
        <v>0</v>
      </c>
      <c r="H150" s="1523">
        <f t="shared" si="59"/>
        <v>0</v>
      </c>
      <c r="I150" s="1523">
        <f t="shared" si="59"/>
        <v>0</v>
      </c>
      <c r="K150" s="1318"/>
      <c r="L150" s="1319"/>
      <c r="M150" s="1319"/>
      <c r="N150" s="1319"/>
      <c r="O150" s="1319"/>
      <c r="P150" s="1319"/>
      <c r="Q150" s="1320"/>
    </row>
    <row r="151" spans="1:17" ht="15" customHeight="1" x14ac:dyDescent="0.2">
      <c r="A151" s="683" t="s">
        <v>1566</v>
      </c>
      <c r="B151" s="1423"/>
      <c r="C151" s="1123"/>
      <c r="D151" s="1125">
        <f>SUM(E151:I151)</f>
        <v>0</v>
      </c>
      <c r="E151" s="1288">
        <f>$C151*L151</f>
        <v>0</v>
      </c>
      <c r="F151" s="1288">
        <f>$C151*M151</f>
        <v>0</v>
      </c>
      <c r="G151" s="1288">
        <f>$C151*N151</f>
        <v>0</v>
      </c>
      <c r="H151" s="1288">
        <f>$C151*O151</f>
        <v>0</v>
      </c>
      <c r="I151" s="1288">
        <f>$C151*P151</f>
        <v>0</v>
      </c>
      <c r="K151" s="1420">
        <f>B151</f>
        <v>0</v>
      </c>
      <c r="L151" s="1521"/>
      <c r="M151" s="1521"/>
      <c r="N151" s="1521"/>
      <c r="O151" s="1521"/>
      <c r="P151" s="1521"/>
      <c r="Q151" s="1522">
        <f t="shared" ref="Q151" si="60">SUM(L151:P151)</f>
        <v>0</v>
      </c>
    </row>
    <row r="152" spans="1:17" ht="15" customHeight="1" x14ac:dyDescent="0.25">
      <c r="A152" s="683" t="s">
        <v>1569</v>
      </c>
      <c r="B152" s="1021"/>
      <c r="C152" s="1300"/>
      <c r="D152" s="1125">
        <f>D149+D151</f>
        <v>0</v>
      </c>
      <c r="E152" s="1125">
        <f t="shared" ref="E152:I152" si="61">E149+E151</f>
        <v>0</v>
      </c>
      <c r="F152" s="1125">
        <f t="shared" si="61"/>
        <v>0</v>
      </c>
      <c r="G152" s="1125">
        <f t="shared" si="61"/>
        <v>0</v>
      </c>
      <c r="H152" s="1125">
        <f t="shared" si="61"/>
        <v>0</v>
      </c>
      <c r="I152" s="1125">
        <f t="shared" si="61"/>
        <v>0</v>
      </c>
    </row>
    <row r="153" spans="1:17" ht="15" customHeight="1" x14ac:dyDescent="0.25">
      <c r="A153" s="24"/>
      <c r="B153" s="24"/>
      <c r="C153" s="1301"/>
      <c r="D153" s="1272"/>
      <c r="E153" s="1272"/>
      <c r="F153" s="1272"/>
      <c r="G153" s="1272"/>
      <c r="H153" s="1272"/>
      <c r="I153" s="1272"/>
    </row>
    <row r="154" spans="1:17" ht="15" customHeight="1" x14ac:dyDescent="0.2">
      <c r="K154" s="1303"/>
      <c r="L154" s="1303"/>
      <c r="M154" s="1303"/>
      <c r="N154" s="491"/>
      <c r="O154" s="1303"/>
      <c r="P154" s="1303"/>
      <c r="Q154" s="1303"/>
    </row>
    <row r="155" spans="1:17" ht="40.35" customHeight="1" x14ac:dyDescent="0.2">
      <c r="A155" s="1279" t="s">
        <v>1552</v>
      </c>
      <c r="B155" s="1280" t="s">
        <v>790</v>
      </c>
      <c r="C155" s="1280" t="s">
        <v>1553</v>
      </c>
      <c r="D155" s="1280" t="s">
        <v>1554</v>
      </c>
      <c r="E155" s="1281" t="s">
        <v>507</v>
      </c>
      <c r="F155" s="1119" t="s">
        <v>508</v>
      </c>
      <c r="G155" s="1282" t="s">
        <v>509</v>
      </c>
      <c r="H155" s="1283" t="s">
        <v>510</v>
      </c>
      <c r="I155" s="1284" t="s">
        <v>511</v>
      </c>
      <c r="K155" s="1280" t="s">
        <v>790</v>
      </c>
      <c r="L155" s="1281" t="s">
        <v>507</v>
      </c>
      <c r="M155" s="1119" t="s">
        <v>508</v>
      </c>
      <c r="N155" s="1282" t="s">
        <v>509</v>
      </c>
      <c r="O155" s="1283" t="s">
        <v>510</v>
      </c>
      <c r="P155" s="1284" t="s">
        <v>511</v>
      </c>
      <c r="Q155" s="1284" t="s">
        <v>506</v>
      </c>
    </row>
    <row r="156" spans="1:17" ht="15" customHeight="1" x14ac:dyDescent="0.2">
      <c r="A156" s="1229" t="s">
        <v>511</v>
      </c>
      <c r="B156" s="1286" t="s">
        <v>800</v>
      </c>
      <c r="C156" s="1287"/>
      <c r="D156" s="1287"/>
      <c r="E156" s="1287"/>
      <c r="F156" s="1287"/>
      <c r="G156" s="1287"/>
      <c r="H156" s="1287"/>
      <c r="I156" s="1245"/>
      <c r="K156" s="1289"/>
      <c r="L156" s="1287"/>
      <c r="M156" s="1287"/>
      <c r="N156" s="1287"/>
      <c r="O156" s="1287"/>
      <c r="P156" s="1287"/>
      <c r="Q156" s="1245"/>
    </row>
    <row r="157" spans="1:17" ht="15" customHeight="1" x14ac:dyDescent="0.2">
      <c r="A157" s="490" t="s">
        <v>1555</v>
      </c>
      <c r="B157" s="1422"/>
      <c r="C157" s="1123"/>
      <c r="D157" s="593">
        <f t="shared" ref="D157:D174" si="62">SUM(E157:I157)</f>
        <v>0</v>
      </c>
      <c r="E157" s="1288">
        <f t="shared" ref="E157:I174" si="63">$C157*L157</f>
        <v>0</v>
      </c>
      <c r="F157" s="1288">
        <f t="shared" si="63"/>
        <v>0</v>
      </c>
      <c r="G157" s="1288">
        <f t="shared" si="63"/>
        <v>0</v>
      </c>
      <c r="H157" s="1288">
        <f t="shared" si="63"/>
        <v>0</v>
      </c>
      <c r="I157" s="1288">
        <f t="shared" si="63"/>
        <v>0</v>
      </c>
      <c r="K157" s="1420">
        <f t="shared" ref="K157:K174" si="64">B157</f>
        <v>0</v>
      </c>
      <c r="L157" s="1521"/>
      <c r="M157" s="1521"/>
      <c r="N157" s="1521"/>
      <c r="O157" s="1521"/>
      <c r="P157" s="1521"/>
      <c r="Q157" s="1522">
        <f t="shared" ref="Q157:Q174" si="65">SUM(L157:P157)</f>
        <v>0</v>
      </c>
    </row>
    <row r="158" spans="1:17" ht="15" customHeight="1" x14ac:dyDescent="0.2">
      <c r="A158" s="1216" t="s">
        <v>1556</v>
      </c>
      <c r="B158" s="1423"/>
      <c r="C158" s="1123"/>
      <c r="D158" s="1125">
        <f t="shared" si="62"/>
        <v>0</v>
      </c>
      <c r="E158" s="1288">
        <f t="shared" si="63"/>
        <v>0</v>
      </c>
      <c r="F158" s="1288">
        <f t="shared" si="63"/>
        <v>0</v>
      </c>
      <c r="G158" s="1288">
        <f t="shared" si="63"/>
        <v>0</v>
      </c>
      <c r="H158" s="1288">
        <f t="shared" si="63"/>
        <v>0</v>
      </c>
      <c r="I158" s="1288">
        <f t="shared" si="63"/>
        <v>0</v>
      </c>
      <c r="K158" s="1420">
        <f t="shared" si="64"/>
        <v>0</v>
      </c>
      <c r="L158" s="1521"/>
      <c r="M158" s="1521"/>
      <c r="N158" s="1521"/>
      <c r="O158" s="1521"/>
      <c r="P158" s="1521"/>
      <c r="Q158" s="1522">
        <f t="shared" si="65"/>
        <v>0</v>
      </c>
    </row>
    <row r="159" spans="1:17" ht="15" customHeight="1" x14ac:dyDescent="0.2">
      <c r="A159" s="1216" t="s">
        <v>757</v>
      </c>
      <c r="B159" s="1423"/>
      <c r="C159" s="1123"/>
      <c r="D159" s="1125">
        <f t="shared" si="62"/>
        <v>0</v>
      </c>
      <c r="E159" s="1288">
        <f t="shared" si="63"/>
        <v>0</v>
      </c>
      <c r="F159" s="1288">
        <f t="shared" si="63"/>
        <v>0</v>
      </c>
      <c r="G159" s="1288">
        <f t="shared" si="63"/>
        <v>0</v>
      </c>
      <c r="H159" s="1288">
        <f t="shared" si="63"/>
        <v>0</v>
      </c>
      <c r="I159" s="1288">
        <f t="shared" si="63"/>
        <v>0</v>
      </c>
      <c r="K159" s="1420">
        <f t="shared" si="64"/>
        <v>0</v>
      </c>
      <c r="L159" s="1521"/>
      <c r="M159" s="1521"/>
      <c r="N159" s="1521"/>
      <c r="O159" s="1521"/>
      <c r="P159" s="1521"/>
      <c r="Q159" s="1522">
        <f t="shared" si="65"/>
        <v>0</v>
      </c>
    </row>
    <row r="160" spans="1:17" ht="15" customHeight="1" x14ac:dyDescent="0.2">
      <c r="A160" s="1216" t="s">
        <v>748</v>
      </c>
      <c r="B160" s="1423"/>
      <c r="C160" s="1123"/>
      <c r="D160" s="1125">
        <f t="shared" si="62"/>
        <v>0</v>
      </c>
      <c r="E160" s="1288">
        <f t="shared" si="63"/>
        <v>0</v>
      </c>
      <c r="F160" s="1288">
        <f t="shared" si="63"/>
        <v>0</v>
      </c>
      <c r="G160" s="1288">
        <f t="shared" si="63"/>
        <v>0</v>
      </c>
      <c r="H160" s="1288">
        <f t="shared" si="63"/>
        <v>0</v>
      </c>
      <c r="I160" s="1288">
        <f t="shared" si="63"/>
        <v>0</v>
      </c>
      <c r="K160" s="1420">
        <f t="shared" si="64"/>
        <v>0</v>
      </c>
      <c r="L160" s="1521"/>
      <c r="M160" s="1521"/>
      <c r="N160" s="1521"/>
      <c r="O160" s="1521"/>
      <c r="P160" s="1521"/>
      <c r="Q160" s="1522">
        <f t="shared" si="65"/>
        <v>0</v>
      </c>
    </row>
    <row r="161" spans="1:17" ht="15" customHeight="1" x14ac:dyDescent="0.2">
      <c r="A161" s="1216" t="s">
        <v>747</v>
      </c>
      <c r="B161" s="1423"/>
      <c r="C161" s="1123"/>
      <c r="D161" s="1125">
        <f t="shared" si="62"/>
        <v>0</v>
      </c>
      <c r="E161" s="1288">
        <f t="shared" si="63"/>
        <v>0</v>
      </c>
      <c r="F161" s="1288">
        <f t="shared" si="63"/>
        <v>0</v>
      </c>
      <c r="G161" s="1288">
        <f t="shared" si="63"/>
        <v>0</v>
      </c>
      <c r="H161" s="1288">
        <f t="shared" si="63"/>
        <v>0</v>
      </c>
      <c r="I161" s="1288">
        <f t="shared" si="63"/>
        <v>0</v>
      </c>
      <c r="K161" s="1420">
        <f t="shared" si="64"/>
        <v>0</v>
      </c>
      <c r="L161" s="1521"/>
      <c r="M161" s="1521"/>
      <c r="N161" s="1521"/>
      <c r="O161" s="1521"/>
      <c r="P161" s="1521"/>
      <c r="Q161" s="1522">
        <f t="shared" si="65"/>
        <v>0</v>
      </c>
    </row>
    <row r="162" spans="1:17" ht="15" customHeight="1" x14ac:dyDescent="0.2">
      <c r="A162" s="1216" t="s">
        <v>1557</v>
      </c>
      <c r="B162" s="1423"/>
      <c r="C162" s="1123"/>
      <c r="D162" s="1125">
        <f t="shared" si="62"/>
        <v>0</v>
      </c>
      <c r="E162" s="1288">
        <f t="shared" si="63"/>
        <v>0</v>
      </c>
      <c r="F162" s="1288">
        <f t="shared" si="63"/>
        <v>0</v>
      </c>
      <c r="G162" s="1288">
        <f t="shared" si="63"/>
        <v>0</v>
      </c>
      <c r="H162" s="1288">
        <f t="shared" si="63"/>
        <v>0</v>
      </c>
      <c r="I162" s="1288">
        <f t="shared" si="63"/>
        <v>0</v>
      </c>
      <c r="K162" s="1420">
        <f t="shared" si="64"/>
        <v>0</v>
      </c>
      <c r="L162" s="1521"/>
      <c r="M162" s="1521"/>
      <c r="N162" s="1521"/>
      <c r="O162" s="1521"/>
      <c r="P162" s="1521"/>
      <c r="Q162" s="1522">
        <f t="shared" si="65"/>
        <v>0</v>
      </c>
    </row>
    <row r="163" spans="1:17" ht="15" customHeight="1" x14ac:dyDescent="0.2">
      <c r="A163" s="1216" t="s">
        <v>753</v>
      </c>
      <c r="B163" s="1423"/>
      <c r="C163" s="1123"/>
      <c r="D163" s="1125">
        <f t="shared" si="62"/>
        <v>0</v>
      </c>
      <c r="E163" s="1288">
        <f t="shared" si="63"/>
        <v>0</v>
      </c>
      <c r="F163" s="1288">
        <f t="shared" si="63"/>
        <v>0</v>
      </c>
      <c r="G163" s="1288">
        <f t="shared" si="63"/>
        <v>0</v>
      </c>
      <c r="H163" s="1288">
        <f t="shared" si="63"/>
        <v>0</v>
      </c>
      <c r="I163" s="1288">
        <f t="shared" si="63"/>
        <v>0</v>
      </c>
      <c r="K163" s="1420">
        <f t="shared" si="64"/>
        <v>0</v>
      </c>
      <c r="L163" s="1521"/>
      <c r="M163" s="1521"/>
      <c r="N163" s="1521"/>
      <c r="O163" s="1521"/>
      <c r="P163" s="1521"/>
      <c r="Q163" s="1522">
        <f t="shared" si="65"/>
        <v>0</v>
      </c>
    </row>
    <row r="164" spans="1:17" ht="15" customHeight="1" x14ac:dyDescent="0.2">
      <c r="A164" s="1216" t="s">
        <v>1558</v>
      </c>
      <c r="B164" s="1423"/>
      <c r="C164" s="1123"/>
      <c r="D164" s="1125">
        <f t="shared" si="62"/>
        <v>0</v>
      </c>
      <c r="E164" s="1288">
        <f t="shared" si="63"/>
        <v>0</v>
      </c>
      <c r="F164" s="1288">
        <f t="shared" si="63"/>
        <v>0</v>
      </c>
      <c r="G164" s="1288">
        <f t="shared" si="63"/>
        <v>0</v>
      </c>
      <c r="H164" s="1288">
        <f t="shared" si="63"/>
        <v>0</v>
      </c>
      <c r="I164" s="1288">
        <f t="shared" si="63"/>
        <v>0</v>
      </c>
      <c r="K164" s="1420">
        <f t="shared" si="64"/>
        <v>0</v>
      </c>
      <c r="L164" s="1521"/>
      <c r="M164" s="1521"/>
      <c r="N164" s="1521"/>
      <c r="O164" s="1521"/>
      <c r="P164" s="1521"/>
      <c r="Q164" s="1522">
        <f t="shared" si="65"/>
        <v>0</v>
      </c>
    </row>
    <row r="165" spans="1:17" ht="15" customHeight="1" x14ac:dyDescent="0.2">
      <c r="A165" s="1216" t="s">
        <v>750</v>
      </c>
      <c r="B165" s="1423"/>
      <c r="C165" s="1123"/>
      <c r="D165" s="1125">
        <f t="shared" si="62"/>
        <v>0</v>
      </c>
      <c r="E165" s="1288">
        <f t="shared" si="63"/>
        <v>0</v>
      </c>
      <c r="F165" s="1288">
        <f t="shared" si="63"/>
        <v>0</v>
      </c>
      <c r="G165" s="1288">
        <f t="shared" si="63"/>
        <v>0</v>
      </c>
      <c r="H165" s="1288">
        <f t="shared" si="63"/>
        <v>0</v>
      </c>
      <c r="I165" s="1288">
        <f t="shared" si="63"/>
        <v>0</v>
      </c>
      <c r="K165" s="1420">
        <f t="shared" si="64"/>
        <v>0</v>
      </c>
      <c r="L165" s="1521"/>
      <c r="M165" s="1521"/>
      <c r="N165" s="1521"/>
      <c r="O165" s="1521"/>
      <c r="P165" s="1521"/>
      <c r="Q165" s="1522">
        <f t="shared" si="65"/>
        <v>0</v>
      </c>
    </row>
    <row r="166" spans="1:17" ht="15" customHeight="1" x14ac:dyDescent="0.2">
      <c r="A166" s="1216" t="s">
        <v>746</v>
      </c>
      <c r="B166" s="1423"/>
      <c r="C166" s="1123"/>
      <c r="D166" s="1125">
        <f t="shared" si="62"/>
        <v>0</v>
      </c>
      <c r="E166" s="1288">
        <f t="shared" si="63"/>
        <v>0</v>
      </c>
      <c r="F166" s="1288">
        <f t="shared" si="63"/>
        <v>0</v>
      </c>
      <c r="G166" s="1288">
        <f t="shared" si="63"/>
        <v>0</v>
      </c>
      <c r="H166" s="1288">
        <f t="shared" si="63"/>
        <v>0</v>
      </c>
      <c r="I166" s="1288">
        <f t="shared" si="63"/>
        <v>0</v>
      </c>
      <c r="K166" s="1420">
        <f t="shared" si="64"/>
        <v>0</v>
      </c>
      <c r="L166" s="1521"/>
      <c r="M166" s="1521"/>
      <c r="N166" s="1521"/>
      <c r="O166" s="1521"/>
      <c r="P166" s="1521"/>
      <c r="Q166" s="1522">
        <f t="shared" si="65"/>
        <v>0</v>
      </c>
    </row>
    <row r="167" spans="1:17" ht="15" customHeight="1" x14ac:dyDescent="0.2">
      <c r="A167" s="75" t="s">
        <v>1559</v>
      </c>
      <c r="B167" s="1423"/>
      <c r="C167" s="1123"/>
      <c r="D167" s="1125">
        <f t="shared" si="62"/>
        <v>0</v>
      </c>
      <c r="E167" s="1288">
        <f t="shared" si="63"/>
        <v>0</v>
      </c>
      <c r="F167" s="1288">
        <f t="shared" si="63"/>
        <v>0</v>
      </c>
      <c r="G167" s="1288">
        <f t="shared" si="63"/>
        <v>0</v>
      </c>
      <c r="H167" s="1288">
        <f t="shared" si="63"/>
        <v>0</v>
      </c>
      <c r="I167" s="1288">
        <f t="shared" si="63"/>
        <v>0</v>
      </c>
      <c r="K167" s="1420">
        <f t="shared" si="64"/>
        <v>0</v>
      </c>
      <c r="L167" s="1521"/>
      <c r="M167" s="1521"/>
      <c r="N167" s="1521"/>
      <c r="O167" s="1521"/>
      <c r="P167" s="1521"/>
      <c r="Q167" s="1522">
        <f t="shared" si="65"/>
        <v>0</v>
      </c>
    </row>
    <row r="168" spans="1:17" ht="15" customHeight="1" x14ac:dyDescent="0.2">
      <c r="A168" s="1216" t="s">
        <v>1560</v>
      </c>
      <c r="B168" s="1423"/>
      <c r="C168" s="1123"/>
      <c r="D168" s="1125">
        <f t="shared" si="62"/>
        <v>0</v>
      </c>
      <c r="E168" s="1288">
        <f t="shared" si="63"/>
        <v>0</v>
      </c>
      <c r="F168" s="1288">
        <f t="shared" si="63"/>
        <v>0</v>
      </c>
      <c r="G168" s="1288">
        <f t="shared" si="63"/>
        <v>0</v>
      </c>
      <c r="H168" s="1288">
        <f t="shared" si="63"/>
        <v>0</v>
      </c>
      <c r="I168" s="1288">
        <f t="shared" si="63"/>
        <v>0</v>
      </c>
      <c r="K168" s="1420">
        <f t="shared" si="64"/>
        <v>0</v>
      </c>
      <c r="L168" s="1521"/>
      <c r="M168" s="1521"/>
      <c r="N168" s="1521"/>
      <c r="O168" s="1521"/>
      <c r="P168" s="1521"/>
      <c r="Q168" s="1522">
        <f t="shared" si="65"/>
        <v>0</v>
      </c>
    </row>
    <row r="169" spans="1:17" ht="15" customHeight="1" x14ac:dyDescent="0.2">
      <c r="A169" s="1217"/>
      <c r="B169" s="1423"/>
      <c r="C169" s="1123"/>
      <c r="D169" s="1125">
        <f t="shared" si="62"/>
        <v>0</v>
      </c>
      <c r="E169" s="1288">
        <f t="shared" si="63"/>
        <v>0</v>
      </c>
      <c r="F169" s="1288">
        <f t="shared" si="63"/>
        <v>0</v>
      </c>
      <c r="G169" s="1288">
        <f t="shared" si="63"/>
        <v>0</v>
      </c>
      <c r="H169" s="1288">
        <f t="shared" si="63"/>
        <v>0</v>
      </c>
      <c r="I169" s="1288">
        <f t="shared" si="63"/>
        <v>0</v>
      </c>
      <c r="K169" s="1420">
        <f t="shared" si="64"/>
        <v>0</v>
      </c>
      <c r="L169" s="1521"/>
      <c r="M169" s="1521"/>
      <c r="N169" s="1521"/>
      <c r="O169" s="1521"/>
      <c r="P169" s="1521"/>
      <c r="Q169" s="1522">
        <f t="shared" si="65"/>
        <v>0</v>
      </c>
    </row>
    <row r="170" spans="1:17" ht="15" customHeight="1" x14ac:dyDescent="0.2">
      <c r="A170" s="1217"/>
      <c r="B170" s="1423"/>
      <c r="C170" s="1123"/>
      <c r="D170" s="1125">
        <f t="shared" si="62"/>
        <v>0</v>
      </c>
      <c r="E170" s="1288">
        <f t="shared" si="63"/>
        <v>0</v>
      </c>
      <c r="F170" s="1288">
        <f t="shared" si="63"/>
        <v>0</v>
      </c>
      <c r="G170" s="1288">
        <f t="shared" si="63"/>
        <v>0</v>
      </c>
      <c r="H170" s="1288">
        <f t="shared" si="63"/>
        <v>0</v>
      </c>
      <c r="I170" s="1288">
        <f t="shared" si="63"/>
        <v>0</v>
      </c>
      <c r="K170" s="1420">
        <f t="shared" si="64"/>
        <v>0</v>
      </c>
      <c r="L170" s="1521"/>
      <c r="M170" s="1521"/>
      <c r="N170" s="1521"/>
      <c r="O170" s="1521"/>
      <c r="P170" s="1521"/>
      <c r="Q170" s="1522">
        <f t="shared" si="65"/>
        <v>0</v>
      </c>
    </row>
    <row r="171" spans="1:17" ht="15" customHeight="1" x14ac:dyDescent="0.2">
      <c r="A171" s="1217"/>
      <c r="B171" s="1423"/>
      <c r="C171" s="1123"/>
      <c r="D171" s="1125">
        <f t="shared" si="62"/>
        <v>0</v>
      </c>
      <c r="E171" s="1288">
        <f t="shared" si="63"/>
        <v>0</v>
      </c>
      <c r="F171" s="1288">
        <f t="shared" si="63"/>
        <v>0</v>
      </c>
      <c r="G171" s="1288">
        <f t="shared" si="63"/>
        <v>0</v>
      </c>
      <c r="H171" s="1288">
        <f t="shared" si="63"/>
        <v>0</v>
      </c>
      <c r="I171" s="1288">
        <f t="shared" si="63"/>
        <v>0</v>
      </c>
      <c r="K171" s="1420">
        <f t="shared" si="64"/>
        <v>0</v>
      </c>
      <c r="L171" s="1521"/>
      <c r="M171" s="1521"/>
      <c r="N171" s="1521"/>
      <c r="O171" s="1521"/>
      <c r="P171" s="1521"/>
      <c r="Q171" s="1522">
        <f t="shared" si="65"/>
        <v>0</v>
      </c>
    </row>
    <row r="172" spans="1:17" ht="15" customHeight="1" x14ac:dyDescent="0.2">
      <c r="A172" s="1217"/>
      <c r="B172" s="1423"/>
      <c r="C172" s="1123"/>
      <c r="D172" s="1125">
        <f t="shared" si="62"/>
        <v>0</v>
      </c>
      <c r="E172" s="1288">
        <f t="shared" si="63"/>
        <v>0</v>
      </c>
      <c r="F172" s="1288">
        <f t="shared" si="63"/>
        <v>0</v>
      </c>
      <c r="G172" s="1288">
        <f t="shared" si="63"/>
        <v>0</v>
      </c>
      <c r="H172" s="1288">
        <f t="shared" si="63"/>
        <v>0</v>
      </c>
      <c r="I172" s="1288">
        <f t="shared" si="63"/>
        <v>0</v>
      </c>
      <c r="K172" s="1420">
        <f t="shared" si="64"/>
        <v>0</v>
      </c>
      <c r="L172" s="1521"/>
      <c r="M172" s="1521"/>
      <c r="N172" s="1521"/>
      <c r="O172" s="1521"/>
      <c r="P172" s="1521"/>
      <c r="Q172" s="1522">
        <f t="shared" si="65"/>
        <v>0</v>
      </c>
    </row>
    <row r="173" spans="1:17" ht="15" customHeight="1" x14ac:dyDescent="0.2">
      <c r="A173" s="1217"/>
      <c r="B173" s="1423"/>
      <c r="C173" s="1123"/>
      <c r="D173" s="1125">
        <f t="shared" si="62"/>
        <v>0</v>
      </c>
      <c r="E173" s="1288">
        <f t="shared" si="63"/>
        <v>0</v>
      </c>
      <c r="F173" s="1288">
        <f t="shared" si="63"/>
        <v>0</v>
      </c>
      <c r="G173" s="1288">
        <f t="shared" si="63"/>
        <v>0</v>
      </c>
      <c r="H173" s="1288">
        <f t="shared" si="63"/>
        <v>0</v>
      </c>
      <c r="I173" s="1288">
        <f t="shared" si="63"/>
        <v>0</v>
      </c>
      <c r="K173" s="1420">
        <f t="shared" si="64"/>
        <v>0</v>
      </c>
      <c r="L173" s="1521"/>
      <c r="M173" s="1521"/>
      <c r="N173" s="1521"/>
      <c r="O173" s="1521"/>
      <c r="P173" s="1521"/>
      <c r="Q173" s="1522">
        <f t="shared" si="65"/>
        <v>0</v>
      </c>
    </row>
    <row r="174" spans="1:17" ht="15" customHeight="1" x14ac:dyDescent="0.2">
      <c r="A174" s="1217"/>
      <c r="B174" s="1423"/>
      <c r="C174" s="1123"/>
      <c r="D174" s="1125">
        <f t="shared" si="62"/>
        <v>0</v>
      </c>
      <c r="E174" s="1288">
        <f t="shared" si="63"/>
        <v>0</v>
      </c>
      <c r="F174" s="1288">
        <f t="shared" si="63"/>
        <v>0</v>
      </c>
      <c r="G174" s="1288">
        <f t="shared" si="63"/>
        <v>0</v>
      </c>
      <c r="H174" s="1288">
        <f t="shared" si="63"/>
        <v>0</v>
      </c>
      <c r="I174" s="1288">
        <f t="shared" si="63"/>
        <v>0</v>
      </c>
      <c r="K174" s="1420">
        <f t="shared" si="64"/>
        <v>0</v>
      </c>
      <c r="L174" s="1521"/>
      <c r="M174" s="1521"/>
      <c r="N174" s="1521"/>
      <c r="O174" s="1521"/>
      <c r="P174" s="1521"/>
      <c r="Q174" s="1522">
        <f t="shared" si="65"/>
        <v>0</v>
      </c>
    </row>
    <row r="175" spans="1:17" ht="15" customHeight="1" x14ac:dyDescent="0.2">
      <c r="A175" s="1216" t="s">
        <v>1561</v>
      </c>
      <c r="B175" s="1258"/>
      <c r="C175" s="1276"/>
      <c r="D175" s="1125">
        <f>SUM(E175:I175)</f>
        <v>0</v>
      </c>
      <c r="E175" s="1220">
        <f>SUM(E157:E174)</f>
        <v>0</v>
      </c>
      <c r="F175" s="1220">
        <f>SUM(F157:F174)</f>
        <v>0</v>
      </c>
      <c r="G175" s="1220">
        <f>SUM(G157:G174)</f>
        <v>0</v>
      </c>
      <c r="H175" s="1220">
        <f>SUM(H157:H174)</f>
        <v>0</v>
      </c>
      <c r="I175" s="1220">
        <f>SUM(I157:I174)</f>
        <v>0</v>
      </c>
      <c r="K175" s="1321"/>
      <c r="L175" s="1322"/>
      <c r="M175" s="1322"/>
      <c r="N175" s="1322"/>
      <c r="O175" s="1322"/>
      <c r="P175" s="1322"/>
      <c r="Q175" s="1323"/>
    </row>
    <row r="176" spans="1:17" ht="15" customHeight="1" x14ac:dyDescent="0.2">
      <c r="A176" s="1216" t="s">
        <v>1562</v>
      </c>
      <c r="B176" s="1258"/>
      <c r="C176" s="1276"/>
      <c r="D176" s="1520">
        <f>SUM(E176:I176)</f>
        <v>0</v>
      </c>
      <c r="E176" s="1523">
        <f>IF(E175=0,0,ROUND(E175/$D175,8))</f>
        <v>0</v>
      </c>
      <c r="F176" s="1523">
        <f>IF(F175=0,0,ROUND(F175/$D175,8))</f>
        <v>0</v>
      </c>
      <c r="G176" s="1523">
        <f>IF(G175=0,0,ROUND(G175/$D175,8))</f>
        <v>0</v>
      </c>
      <c r="H176" s="1523">
        <f>IF(H175=0,0,ROUND(H175/$D175,8))</f>
        <v>0</v>
      </c>
      <c r="I176" s="1523">
        <f>IF(I175=0,0,ROUND(I175/$D175,8))</f>
        <v>0</v>
      </c>
      <c r="K176" s="1324"/>
      <c r="L176" s="1325"/>
      <c r="M176" s="1325"/>
      <c r="N176" s="1325"/>
      <c r="O176" s="1325"/>
      <c r="P176" s="1325"/>
      <c r="Q176" s="1326"/>
    </row>
    <row r="177" spans="1:17" ht="15" customHeight="1" x14ac:dyDescent="0.2">
      <c r="A177" s="1295" t="s">
        <v>754</v>
      </c>
      <c r="B177" s="1221" t="s">
        <v>1563</v>
      </c>
      <c r="C177" s="1123"/>
      <c r="D177" s="1125">
        <f t="shared" ref="D177:D181" si="66">SUM(E177:I177)</f>
        <v>0</v>
      </c>
      <c r="E177" s="1125">
        <f>$C177*E$176</f>
        <v>0</v>
      </c>
      <c r="F177" s="1125">
        <f t="shared" ref="F177:I179" si="67">$C177*F$176</f>
        <v>0</v>
      </c>
      <c r="G177" s="1125">
        <f t="shared" si="67"/>
        <v>0</v>
      </c>
      <c r="H177" s="1125">
        <f t="shared" si="67"/>
        <v>0</v>
      </c>
      <c r="I177" s="1125">
        <f t="shared" si="67"/>
        <v>0</v>
      </c>
      <c r="K177" s="1324"/>
      <c r="L177" s="1325"/>
      <c r="M177" s="1325"/>
      <c r="N177" s="1325"/>
      <c r="O177" s="1325"/>
      <c r="P177" s="1325"/>
      <c r="Q177" s="1326"/>
    </row>
    <row r="178" spans="1:17" ht="15" customHeight="1" x14ac:dyDescent="0.2">
      <c r="A178" s="1295" t="s">
        <v>756</v>
      </c>
      <c r="B178" s="1221" t="s">
        <v>1563</v>
      </c>
      <c r="C178" s="1123"/>
      <c r="D178" s="1125">
        <f t="shared" si="66"/>
        <v>0</v>
      </c>
      <c r="E178" s="1125">
        <f>$C178*E$176</f>
        <v>0</v>
      </c>
      <c r="F178" s="1125">
        <f t="shared" si="67"/>
        <v>0</v>
      </c>
      <c r="G178" s="1125">
        <f t="shared" si="67"/>
        <v>0</v>
      </c>
      <c r="H178" s="1125">
        <f t="shared" si="67"/>
        <v>0</v>
      </c>
      <c r="I178" s="1125">
        <f t="shared" si="67"/>
        <v>0</v>
      </c>
      <c r="K178" s="1324"/>
      <c r="L178" s="1325"/>
      <c r="M178" s="1325"/>
      <c r="N178" s="1325"/>
      <c r="O178" s="1325"/>
      <c r="P178" s="1325"/>
      <c r="Q178" s="1326"/>
    </row>
    <row r="179" spans="1:17" ht="15" customHeight="1" x14ac:dyDescent="0.2">
      <c r="A179" s="1217"/>
      <c r="B179" s="1221" t="s">
        <v>1563</v>
      </c>
      <c r="C179" s="1123"/>
      <c r="D179" s="1125">
        <f t="shared" si="66"/>
        <v>0</v>
      </c>
      <c r="E179" s="1125">
        <f>$C179*E$176</f>
        <v>0</v>
      </c>
      <c r="F179" s="1125">
        <f t="shared" si="67"/>
        <v>0</v>
      </c>
      <c r="G179" s="1125">
        <f t="shared" si="67"/>
        <v>0</v>
      </c>
      <c r="H179" s="1125">
        <f t="shared" si="67"/>
        <v>0</v>
      </c>
      <c r="I179" s="1125">
        <f t="shared" si="67"/>
        <v>0</v>
      </c>
      <c r="K179" s="1327"/>
      <c r="L179" s="1328"/>
      <c r="M179" s="1328"/>
      <c r="N179" s="1328"/>
      <c r="O179" s="1328"/>
      <c r="P179" s="1328"/>
      <c r="Q179" s="1329"/>
    </row>
    <row r="180" spans="1:17" ht="15" customHeight="1" x14ac:dyDescent="0.2">
      <c r="A180" s="1217"/>
      <c r="B180" s="1423"/>
      <c r="C180" s="1123"/>
      <c r="D180" s="1125">
        <f t="shared" si="66"/>
        <v>0</v>
      </c>
      <c r="E180" s="1296">
        <f t="shared" ref="E180:I181" si="68">$C180*L180</f>
        <v>0</v>
      </c>
      <c r="F180" s="1296">
        <f t="shared" si="68"/>
        <v>0</v>
      </c>
      <c r="G180" s="1296">
        <f t="shared" si="68"/>
        <v>0</v>
      </c>
      <c r="H180" s="1296">
        <f t="shared" si="68"/>
        <v>0</v>
      </c>
      <c r="I180" s="1296">
        <f t="shared" si="68"/>
        <v>0</v>
      </c>
      <c r="K180" s="1420">
        <f>B180</f>
        <v>0</v>
      </c>
      <c r="L180" s="1521"/>
      <c r="M180" s="1521"/>
      <c r="N180" s="1521"/>
      <c r="O180" s="1521"/>
      <c r="P180" s="1521"/>
      <c r="Q180" s="1522">
        <f t="shared" ref="Q180:Q181" si="69">SUM(L180:P180)</f>
        <v>0</v>
      </c>
    </row>
    <row r="181" spans="1:17" ht="15" customHeight="1" x14ac:dyDescent="0.2">
      <c r="A181" s="1217"/>
      <c r="B181" s="1423"/>
      <c r="C181" s="1123"/>
      <c r="D181" s="1125">
        <f t="shared" si="66"/>
        <v>0</v>
      </c>
      <c r="E181" s="1296">
        <f t="shared" si="68"/>
        <v>0</v>
      </c>
      <c r="F181" s="1296">
        <f t="shared" si="68"/>
        <v>0</v>
      </c>
      <c r="G181" s="1296">
        <f t="shared" si="68"/>
        <v>0</v>
      </c>
      <c r="H181" s="1296">
        <f t="shared" si="68"/>
        <v>0</v>
      </c>
      <c r="I181" s="1296">
        <f t="shared" si="68"/>
        <v>0</v>
      </c>
      <c r="K181" s="1420">
        <f>B181</f>
        <v>0</v>
      </c>
      <c r="L181" s="1521"/>
      <c r="M181" s="1521"/>
      <c r="N181" s="1521"/>
      <c r="O181" s="1521"/>
      <c r="P181" s="1521"/>
      <c r="Q181" s="1522">
        <f t="shared" si="69"/>
        <v>0</v>
      </c>
    </row>
    <row r="182" spans="1:17" ht="15" customHeight="1" x14ac:dyDescent="0.2">
      <c r="A182" s="1216" t="s">
        <v>1564</v>
      </c>
      <c r="B182" s="1258"/>
      <c r="C182" s="1264"/>
      <c r="D182" s="1125">
        <f>SUM(E182:I182)</f>
        <v>0</v>
      </c>
      <c r="E182" s="1220">
        <f>E175+E177+E178+E179+E180+E181</f>
        <v>0</v>
      </c>
      <c r="F182" s="1220">
        <f t="shared" ref="F182:I182" si="70">F175+F177+F178+F179+F180+F181</f>
        <v>0</v>
      </c>
      <c r="G182" s="1220">
        <f t="shared" si="70"/>
        <v>0</v>
      </c>
      <c r="H182" s="1220">
        <f t="shared" si="70"/>
        <v>0</v>
      </c>
      <c r="I182" s="1220">
        <f t="shared" si="70"/>
        <v>0</v>
      </c>
      <c r="K182" s="1292"/>
      <c r="L182" s="1290"/>
      <c r="M182" s="1290"/>
      <c r="N182" s="1290"/>
      <c r="O182" s="1290"/>
      <c r="P182" s="1290"/>
      <c r="Q182" s="1291"/>
    </row>
    <row r="183" spans="1:17" ht="15" customHeight="1" x14ac:dyDescent="0.2">
      <c r="A183" s="1297" t="s">
        <v>1572</v>
      </c>
      <c r="B183" s="1298"/>
      <c r="C183" s="1299"/>
      <c r="D183" s="1523">
        <f>SUM(E183:I183)</f>
        <v>0</v>
      </c>
      <c r="E183" s="1523">
        <f>IFERROR(ROUND(E182/$D182,8),0)</f>
        <v>0</v>
      </c>
      <c r="F183" s="1523">
        <f t="shared" ref="F183:I183" si="71">IFERROR(ROUND(F182/$D182,8),0)</f>
        <v>0</v>
      </c>
      <c r="G183" s="1523">
        <f t="shared" si="71"/>
        <v>0</v>
      </c>
      <c r="H183" s="1523">
        <f t="shared" si="71"/>
        <v>0</v>
      </c>
      <c r="I183" s="1523">
        <f t="shared" si="71"/>
        <v>0</v>
      </c>
      <c r="K183" s="1292"/>
      <c r="L183" s="416"/>
      <c r="M183" s="416"/>
      <c r="N183" s="416"/>
      <c r="O183" s="416"/>
      <c r="P183" s="416"/>
      <c r="Q183" s="417"/>
    </row>
    <row r="184" spans="1:17" ht="15" customHeight="1" x14ac:dyDescent="0.2">
      <c r="A184" s="683" t="s">
        <v>1566</v>
      </c>
      <c r="B184" s="1423"/>
      <c r="C184" s="1123"/>
      <c r="D184" s="1125">
        <f>SUM(E184:I184)</f>
        <v>0</v>
      </c>
      <c r="E184" s="1288">
        <f>$C184*L184</f>
        <v>0</v>
      </c>
      <c r="F184" s="1288">
        <f>$C184*M184</f>
        <v>0</v>
      </c>
      <c r="G184" s="1288">
        <f>$C184*N184</f>
        <v>0</v>
      </c>
      <c r="H184" s="1288">
        <f>$C184*O184</f>
        <v>0</v>
      </c>
      <c r="I184" s="1288">
        <f>$C184*P184</f>
        <v>0</v>
      </c>
      <c r="K184" s="1420">
        <f>B184</f>
        <v>0</v>
      </c>
      <c r="L184" s="1521"/>
      <c r="M184" s="1521"/>
      <c r="N184" s="1521"/>
      <c r="O184" s="1521"/>
      <c r="P184" s="1521"/>
      <c r="Q184" s="1522">
        <f t="shared" ref="Q184" si="72">SUM(L184:P184)</f>
        <v>0</v>
      </c>
    </row>
    <row r="185" spans="1:17" ht="15" customHeight="1" x14ac:dyDescent="0.25">
      <c r="A185" s="683" t="s">
        <v>1569</v>
      </c>
      <c r="B185" s="1021"/>
      <c r="C185" s="1300"/>
      <c r="D185" s="1125">
        <f>D182+D184</f>
        <v>0</v>
      </c>
      <c r="E185" s="1125">
        <f t="shared" ref="E185:I185" si="73">E182+E184</f>
        <v>0</v>
      </c>
      <c r="F185" s="1125">
        <f t="shared" si="73"/>
        <v>0</v>
      </c>
      <c r="G185" s="1125">
        <f t="shared" si="73"/>
        <v>0</v>
      </c>
      <c r="H185" s="1125">
        <f t="shared" si="73"/>
        <v>0</v>
      </c>
      <c r="I185" s="1125">
        <f t="shared" si="73"/>
        <v>0</v>
      </c>
    </row>
  </sheetData>
  <sheetProtection algorithmName="SHA-512" hashValue="WuNBIK+WQkLzvciQgmWBq7iS+8FHw8eh6IOs8oGA+7O6r16+OzO1JAKUvSlELivw2jqz4mtG2lhAmKwHHw7NvQ==" saltValue="jEcWB3bvyPl54VHfqT52Zw==" spinCount="100000" sheet="1" objects="1" scenarios="1"/>
  <pageMargins left="0.5" right="0.5" top="0.75" bottom="0.5" header="0.3" footer="0.3"/>
  <pageSetup scale="79" fitToWidth="2" fitToHeight="5" orientation="landscape" r:id="rId1"/>
  <rowBreaks count="5" manualBreakCount="5">
    <brk id="21" max="16383" man="1"/>
    <brk id="55" max="16383" man="1"/>
    <brk id="88" max="16383" man="1"/>
    <brk id="121" max="16383" man="1"/>
    <brk id="15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CE5D989A-913E-41EB-95F8-80FCB683132B}">
          <x14:formula1>
            <xm:f>'Input List'!$P$3:$P$31</xm:f>
          </x14:formula1>
          <xm:sqref>J9:J14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EF147-1D09-4099-89A3-151867BBF079}">
  <sheetPr>
    <pageSetUpPr fitToPage="1"/>
  </sheetPr>
  <dimension ref="A1:F69"/>
  <sheetViews>
    <sheetView zoomScaleNormal="100" workbookViewId="0"/>
  </sheetViews>
  <sheetFormatPr defaultColWidth="10" defaultRowHeight="15" x14ac:dyDescent="0.2"/>
  <cols>
    <col min="1" max="1" width="8.625" style="24" customWidth="1"/>
    <col min="2" max="2" width="45.375" style="24" customWidth="1"/>
    <col min="3" max="6" width="12.625" style="24" customWidth="1"/>
    <col min="7" max="16384" width="10" style="24"/>
  </cols>
  <sheetData>
    <row r="1" spans="1:6" ht="15" customHeight="1" x14ac:dyDescent="0.25">
      <c r="A1" s="51" t="s">
        <v>557</v>
      </c>
      <c r="B1" s="132"/>
      <c r="C1" s="132"/>
      <c r="D1" s="132"/>
      <c r="E1" s="132"/>
      <c r="F1" s="132"/>
    </row>
    <row r="2" spans="1:6" ht="13.35" customHeight="1" x14ac:dyDescent="0.2">
      <c r="A2" s="5" t="s">
        <v>2</v>
      </c>
      <c r="B2" s="132"/>
      <c r="C2" s="133" t="s">
        <v>3</v>
      </c>
      <c r="D2" s="87"/>
      <c r="E2" s="87"/>
      <c r="F2" s="134"/>
    </row>
    <row r="3" spans="1:6" s="54" customFormat="1" ht="13.35" customHeight="1" x14ac:dyDescent="0.2">
      <c r="A3" s="5" t="s">
        <v>1893</v>
      </c>
      <c r="C3" s="135">
        <f>+'Sch A'!$A$6</f>
        <v>0</v>
      </c>
      <c r="D3" s="136"/>
      <c r="E3" s="136"/>
      <c r="F3" s="137"/>
    </row>
    <row r="4" spans="1:6" ht="13.35" customHeight="1" x14ac:dyDescent="0.2">
      <c r="A4" s="54"/>
      <c r="C4" s="138" t="s">
        <v>4</v>
      </c>
      <c r="D4" s="54"/>
      <c r="E4" s="54"/>
      <c r="F4" s="139"/>
    </row>
    <row r="5" spans="1:6" ht="13.35" customHeight="1" x14ac:dyDescent="0.2">
      <c r="C5" s="140" t="s">
        <v>5</v>
      </c>
      <c r="D5" s="141">
        <f>+'Sch A'!$F$12</f>
        <v>0</v>
      </c>
      <c r="E5" s="140" t="s">
        <v>6</v>
      </c>
      <c r="F5" s="141">
        <f>+'Sch A'!$H$12</f>
        <v>0</v>
      </c>
    </row>
    <row r="6" spans="1:6" ht="13.35" customHeight="1" x14ac:dyDescent="0.2"/>
    <row r="7" spans="1:6" ht="30" customHeight="1" x14ac:dyDescent="0.2">
      <c r="A7" s="142" t="s">
        <v>558</v>
      </c>
      <c r="B7" s="143" t="s">
        <v>559</v>
      </c>
      <c r="C7" s="144" t="s">
        <v>560</v>
      </c>
      <c r="D7" s="145" t="s">
        <v>561</v>
      </c>
      <c r="E7" s="144" t="s">
        <v>560</v>
      </c>
      <c r="F7" s="145" t="s">
        <v>561</v>
      </c>
    </row>
    <row r="8" spans="1:6" ht="15" customHeight="1" x14ac:dyDescent="0.2">
      <c r="A8" s="146" t="s">
        <v>562</v>
      </c>
      <c r="B8" s="147" t="s">
        <v>563</v>
      </c>
      <c r="C8" s="148"/>
      <c r="D8" s="149"/>
      <c r="E8" s="150"/>
      <c r="F8" s="151"/>
    </row>
    <row r="9" spans="1:6" ht="15" customHeight="1" x14ac:dyDescent="0.2">
      <c r="A9" s="146" t="s">
        <v>564</v>
      </c>
      <c r="B9" s="147" t="s">
        <v>563</v>
      </c>
      <c r="C9" s="148"/>
      <c r="D9" s="149"/>
      <c r="E9" s="150"/>
      <c r="F9" s="151"/>
    </row>
    <row r="10" spans="1:6" ht="15" customHeight="1" x14ac:dyDescent="0.2">
      <c r="A10" s="146" t="s">
        <v>565</v>
      </c>
      <c r="B10" s="147" t="s">
        <v>563</v>
      </c>
      <c r="C10" s="148"/>
      <c r="D10" s="149"/>
      <c r="E10" s="150"/>
      <c r="F10" s="151"/>
    </row>
    <row r="11" spans="1:6" ht="15" customHeight="1" x14ac:dyDescent="0.2">
      <c r="A11" s="146" t="s">
        <v>566</v>
      </c>
      <c r="B11" s="147" t="s">
        <v>563</v>
      </c>
      <c r="C11" s="148"/>
      <c r="D11" s="149"/>
      <c r="E11" s="150"/>
      <c r="F11" s="151"/>
    </row>
    <row r="12" spans="1:6" ht="15" customHeight="1" x14ac:dyDescent="0.2">
      <c r="A12" s="146" t="s">
        <v>567</v>
      </c>
      <c r="B12" s="147" t="s">
        <v>563</v>
      </c>
      <c r="C12" s="148"/>
      <c r="D12" s="149"/>
      <c r="E12" s="150"/>
      <c r="F12" s="151"/>
    </row>
    <row r="13" spans="1:6" ht="15" customHeight="1" x14ac:dyDescent="0.2">
      <c r="A13" s="146" t="s">
        <v>568</v>
      </c>
      <c r="B13" s="147" t="s">
        <v>569</v>
      </c>
      <c r="C13" s="148"/>
      <c r="D13" s="149"/>
      <c r="E13" s="150"/>
      <c r="F13" s="151"/>
    </row>
    <row r="14" spans="1:6" ht="15" customHeight="1" x14ac:dyDescent="0.2">
      <c r="A14" s="146" t="s">
        <v>570</v>
      </c>
      <c r="B14" s="147" t="s">
        <v>571</v>
      </c>
      <c r="C14" s="148"/>
      <c r="D14" s="149"/>
      <c r="E14" s="150"/>
      <c r="F14" s="151"/>
    </row>
    <row r="15" spans="1:6" ht="15" customHeight="1" x14ac:dyDescent="0.2">
      <c r="A15" s="146" t="s">
        <v>572</v>
      </c>
      <c r="B15" s="147" t="s">
        <v>573</v>
      </c>
      <c r="C15" s="148"/>
      <c r="D15" s="149"/>
      <c r="E15" s="150"/>
      <c r="F15" s="151"/>
    </row>
    <row r="16" spans="1:6" ht="15" customHeight="1" x14ac:dyDescent="0.2">
      <c r="A16" s="146" t="s">
        <v>574</v>
      </c>
      <c r="B16" s="147" t="s">
        <v>575</v>
      </c>
      <c r="C16" s="148"/>
      <c r="D16" s="149"/>
      <c r="E16" s="150"/>
      <c r="F16" s="151"/>
    </row>
    <row r="17" spans="1:6" ht="15" customHeight="1" x14ac:dyDescent="0.2">
      <c r="A17" s="146" t="s">
        <v>576</v>
      </c>
      <c r="B17" s="147" t="s">
        <v>577</v>
      </c>
      <c r="C17" s="148"/>
      <c r="D17" s="149"/>
      <c r="E17" s="150"/>
      <c r="F17" s="151"/>
    </row>
    <row r="18" spans="1:6" ht="15" customHeight="1" x14ac:dyDescent="0.2">
      <c r="A18" s="146" t="s">
        <v>578</v>
      </c>
      <c r="B18" s="147" t="s">
        <v>575</v>
      </c>
      <c r="C18" s="148"/>
      <c r="D18" s="149"/>
      <c r="E18" s="150"/>
      <c r="F18" s="151"/>
    </row>
    <row r="19" spans="1:6" ht="15" customHeight="1" x14ac:dyDescent="0.2">
      <c r="A19" s="146" t="s">
        <v>579</v>
      </c>
      <c r="B19" s="147" t="s">
        <v>577</v>
      </c>
      <c r="C19" s="148"/>
      <c r="D19" s="149"/>
      <c r="E19" s="150"/>
      <c r="F19" s="151"/>
    </row>
    <row r="20" spans="1:6" ht="15" customHeight="1" x14ac:dyDescent="0.2">
      <c r="A20" s="146" t="s">
        <v>580</v>
      </c>
      <c r="B20" s="147" t="s">
        <v>575</v>
      </c>
      <c r="C20" s="148"/>
      <c r="D20" s="149"/>
      <c r="E20" s="150"/>
      <c r="F20" s="151"/>
    </row>
    <row r="21" spans="1:6" ht="15" customHeight="1" x14ac:dyDescent="0.2">
      <c r="A21" s="146" t="s">
        <v>581</v>
      </c>
      <c r="B21" s="147" t="s">
        <v>577</v>
      </c>
      <c r="C21" s="148"/>
      <c r="D21" s="149"/>
      <c r="E21" s="150"/>
      <c r="F21" s="151"/>
    </row>
    <row r="22" spans="1:6" ht="15" customHeight="1" x14ac:dyDescent="0.2">
      <c r="A22" s="146" t="s">
        <v>582</v>
      </c>
      <c r="B22" s="147" t="s">
        <v>575</v>
      </c>
      <c r="C22" s="148"/>
      <c r="D22" s="149"/>
      <c r="E22" s="150"/>
      <c r="F22" s="151"/>
    </row>
    <row r="23" spans="1:6" ht="15" customHeight="1" x14ac:dyDescent="0.2">
      <c r="A23" s="146" t="s">
        <v>583</v>
      </c>
      <c r="B23" s="147" t="s">
        <v>577</v>
      </c>
      <c r="C23" s="148"/>
      <c r="D23" s="149"/>
      <c r="E23" s="150"/>
      <c r="F23" s="151"/>
    </row>
    <row r="24" spans="1:6" ht="15" customHeight="1" x14ac:dyDescent="0.2">
      <c r="A24" s="146" t="s">
        <v>584</v>
      </c>
      <c r="B24" s="147" t="s">
        <v>585</v>
      </c>
      <c r="C24" s="148"/>
      <c r="D24" s="149"/>
      <c r="E24" s="150"/>
      <c r="F24" s="151"/>
    </row>
    <row r="25" spans="1:6" ht="15" customHeight="1" x14ac:dyDescent="0.2">
      <c r="A25" s="146" t="s">
        <v>586</v>
      </c>
      <c r="B25" s="147" t="s">
        <v>587</v>
      </c>
      <c r="C25" s="148"/>
      <c r="D25" s="149"/>
      <c r="E25" s="150"/>
      <c r="F25" s="151"/>
    </row>
    <row r="26" spans="1:6" ht="15" customHeight="1" x14ac:dyDescent="0.2">
      <c r="A26" s="146" t="s">
        <v>588</v>
      </c>
      <c r="B26" s="147" t="s">
        <v>585</v>
      </c>
      <c r="C26" s="148"/>
      <c r="D26" s="149"/>
      <c r="E26" s="150"/>
      <c r="F26" s="151"/>
    </row>
    <row r="27" spans="1:6" ht="15" customHeight="1" x14ac:dyDescent="0.2">
      <c r="A27" s="146" t="s">
        <v>589</v>
      </c>
      <c r="B27" s="147" t="s">
        <v>587</v>
      </c>
      <c r="C27" s="148"/>
      <c r="D27" s="149"/>
      <c r="E27" s="150"/>
      <c r="F27" s="151"/>
    </row>
    <row r="28" spans="1:6" ht="15" customHeight="1" x14ac:dyDescent="0.2">
      <c r="A28" s="146" t="s">
        <v>590</v>
      </c>
      <c r="B28" s="147" t="s">
        <v>585</v>
      </c>
      <c r="C28" s="148"/>
      <c r="D28" s="149"/>
      <c r="E28" s="150"/>
      <c r="F28" s="151"/>
    </row>
    <row r="29" spans="1:6" ht="15" customHeight="1" x14ac:dyDescent="0.2">
      <c r="A29" s="146" t="s">
        <v>591</v>
      </c>
      <c r="B29" s="147" t="s">
        <v>587</v>
      </c>
      <c r="C29" s="148"/>
      <c r="D29" s="149"/>
      <c r="E29" s="150"/>
      <c r="F29" s="151"/>
    </row>
    <row r="30" spans="1:6" ht="15" customHeight="1" x14ac:dyDescent="0.2">
      <c r="A30" s="146" t="s">
        <v>592</v>
      </c>
      <c r="B30" s="147" t="s">
        <v>585</v>
      </c>
      <c r="C30" s="148"/>
      <c r="D30" s="149"/>
      <c r="E30" s="150"/>
      <c r="F30" s="151"/>
    </row>
    <row r="31" spans="1:6" ht="15" customHeight="1" x14ac:dyDescent="0.2">
      <c r="A31" s="146" t="s">
        <v>593</v>
      </c>
      <c r="B31" s="147" t="s">
        <v>587</v>
      </c>
      <c r="C31" s="148"/>
      <c r="D31" s="149"/>
      <c r="E31" s="150"/>
      <c r="F31" s="151"/>
    </row>
    <row r="32" spans="1:6" ht="15" customHeight="1" x14ac:dyDescent="0.2">
      <c r="A32" s="146" t="s">
        <v>594</v>
      </c>
      <c r="B32" s="147" t="s">
        <v>595</v>
      </c>
      <c r="C32" s="148"/>
      <c r="D32" s="149"/>
      <c r="E32" s="150"/>
      <c r="F32" s="151"/>
    </row>
    <row r="33" spans="1:6" ht="15" customHeight="1" x14ac:dyDescent="0.2">
      <c r="A33" s="146" t="s">
        <v>596</v>
      </c>
      <c r="B33" s="147" t="s">
        <v>597</v>
      </c>
      <c r="C33" s="148"/>
      <c r="D33" s="149"/>
      <c r="E33" s="150"/>
      <c r="F33" s="151"/>
    </row>
    <row r="34" spans="1:6" ht="15" customHeight="1" x14ac:dyDescent="0.2">
      <c r="A34" s="146" t="s">
        <v>598</v>
      </c>
      <c r="B34" s="147" t="s">
        <v>595</v>
      </c>
      <c r="C34" s="148"/>
      <c r="D34" s="149"/>
      <c r="E34" s="150"/>
      <c r="F34" s="151"/>
    </row>
    <row r="35" spans="1:6" ht="15" customHeight="1" x14ac:dyDescent="0.2">
      <c r="A35" s="146" t="s">
        <v>599</v>
      </c>
      <c r="B35" s="147" t="s">
        <v>597</v>
      </c>
      <c r="C35" s="148"/>
      <c r="D35" s="149"/>
      <c r="E35" s="150"/>
      <c r="F35" s="151"/>
    </row>
    <row r="36" spans="1:6" ht="15" customHeight="1" x14ac:dyDescent="0.2">
      <c r="A36" s="146" t="s">
        <v>600</v>
      </c>
      <c r="B36" s="147" t="s">
        <v>595</v>
      </c>
      <c r="C36" s="148"/>
      <c r="D36" s="149"/>
      <c r="E36" s="150"/>
      <c r="F36" s="151"/>
    </row>
    <row r="37" spans="1:6" ht="15" customHeight="1" x14ac:dyDescent="0.2">
      <c r="A37" s="146" t="s">
        <v>601</v>
      </c>
      <c r="B37" s="147" t="s">
        <v>597</v>
      </c>
      <c r="C37" s="148"/>
      <c r="D37" s="149"/>
      <c r="E37" s="150"/>
      <c r="F37" s="151"/>
    </row>
    <row r="38" spans="1:6" ht="15" customHeight="1" x14ac:dyDescent="0.2">
      <c r="A38" s="146" t="s">
        <v>602</v>
      </c>
      <c r="B38" s="147" t="s">
        <v>595</v>
      </c>
      <c r="C38" s="148"/>
      <c r="D38" s="149"/>
      <c r="E38" s="150"/>
      <c r="F38" s="151"/>
    </row>
    <row r="39" spans="1:6" ht="15" customHeight="1" x14ac:dyDescent="0.2">
      <c r="A39" s="146" t="s">
        <v>603</v>
      </c>
      <c r="B39" s="147" t="s">
        <v>597</v>
      </c>
      <c r="C39" s="148"/>
      <c r="D39" s="149"/>
      <c r="E39" s="150"/>
      <c r="F39" s="151"/>
    </row>
    <row r="40" spans="1:6" ht="15" customHeight="1" x14ac:dyDescent="0.2">
      <c r="A40" s="146" t="s">
        <v>604</v>
      </c>
      <c r="B40" s="147" t="s">
        <v>595</v>
      </c>
      <c r="C40" s="148"/>
      <c r="D40" s="149"/>
      <c r="E40" s="150"/>
      <c r="F40" s="151"/>
    </row>
    <row r="41" spans="1:6" ht="15" customHeight="1" x14ac:dyDescent="0.2">
      <c r="A41" s="146" t="s">
        <v>605</v>
      </c>
      <c r="B41" s="147" t="s">
        <v>597</v>
      </c>
      <c r="C41" s="148"/>
      <c r="D41" s="149"/>
      <c r="E41" s="150"/>
      <c r="F41" s="151"/>
    </row>
    <row r="42" spans="1:6" ht="15" customHeight="1" x14ac:dyDescent="0.2">
      <c r="A42" s="146" t="s">
        <v>606</v>
      </c>
      <c r="B42" s="147" t="s">
        <v>607</v>
      </c>
      <c r="C42" s="148"/>
      <c r="D42" s="149"/>
      <c r="E42" s="150"/>
      <c r="F42" s="151"/>
    </row>
    <row r="43" spans="1:6" ht="15" customHeight="1" x14ac:dyDescent="0.2">
      <c r="A43" s="146" t="s">
        <v>608</v>
      </c>
      <c r="B43" s="147" t="s">
        <v>609</v>
      </c>
      <c r="C43" s="148"/>
      <c r="D43" s="149"/>
      <c r="E43" s="150"/>
      <c r="F43" s="151"/>
    </row>
    <row r="44" spans="1:6" ht="15" customHeight="1" x14ac:dyDescent="0.2">
      <c r="A44" s="146" t="s">
        <v>610</v>
      </c>
      <c r="B44" s="147" t="s">
        <v>607</v>
      </c>
      <c r="C44" s="148"/>
      <c r="D44" s="149"/>
      <c r="E44" s="150"/>
      <c r="F44" s="151"/>
    </row>
    <row r="45" spans="1:6" ht="15" customHeight="1" x14ac:dyDescent="0.2">
      <c r="A45" s="146" t="s">
        <v>611</v>
      </c>
      <c r="B45" s="147" t="s">
        <v>609</v>
      </c>
      <c r="C45" s="148"/>
      <c r="D45" s="149"/>
      <c r="E45" s="150"/>
      <c r="F45" s="151"/>
    </row>
    <row r="46" spans="1:6" ht="15" customHeight="1" x14ac:dyDescent="0.2">
      <c r="A46" s="146" t="s">
        <v>612</v>
      </c>
      <c r="B46" s="147" t="s">
        <v>613</v>
      </c>
      <c r="C46" s="148"/>
      <c r="D46" s="149"/>
      <c r="E46" s="150"/>
      <c r="F46" s="151"/>
    </row>
    <row r="47" spans="1:6" ht="15" customHeight="1" x14ac:dyDescent="0.2">
      <c r="A47" s="146" t="s">
        <v>614</v>
      </c>
      <c r="B47" s="147" t="s">
        <v>615</v>
      </c>
      <c r="C47" s="148"/>
      <c r="D47" s="149"/>
      <c r="E47" s="150"/>
      <c r="F47" s="151"/>
    </row>
    <row r="48" spans="1:6" ht="15" customHeight="1" x14ac:dyDescent="0.2">
      <c r="A48" s="146" t="s">
        <v>616</v>
      </c>
      <c r="B48" s="147" t="s">
        <v>613</v>
      </c>
      <c r="C48" s="148"/>
      <c r="D48" s="149"/>
      <c r="E48" s="150"/>
      <c r="F48" s="151"/>
    </row>
    <row r="49" spans="1:6" ht="15" customHeight="1" x14ac:dyDescent="0.2">
      <c r="A49" s="146" t="s">
        <v>617</v>
      </c>
      <c r="B49" s="147" t="s">
        <v>615</v>
      </c>
      <c r="C49" s="148"/>
      <c r="D49" s="149"/>
      <c r="E49" s="150"/>
      <c r="F49" s="151"/>
    </row>
    <row r="50" spans="1:6" ht="15" customHeight="1" x14ac:dyDescent="0.2">
      <c r="A50" s="146" t="s">
        <v>618</v>
      </c>
      <c r="B50" s="147" t="s">
        <v>613</v>
      </c>
      <c r="C50" s="148"/>
      <c r="D50" s="149"/>
      <c r="E50" s="150"/>
      <c r="F50" s="151"/>
    </row>
    <row r="51" spans="1:6" ht="15" customHeight="1" x14ac:dyDescent="0.2">
      <c r="A51" s="146" t="s">
        <v>619</v>
      </c>
      <c r="B51" s="147" t="s">
        <v>615</v>
      </c>
      <c r="C51" s="148"/>
      <c r="D51" s="149"/>
      <c r="E51" s="150"/>
      <c r="F51" s="151"/>
    </row>
    <row r="52" spans="1:6" ht="15" customHeight="1" x14ac:dyDescent="0.2">
      <c r="A52" s="146" t="s">
        <v>620</v>
      </c>
      <c r="B52" s="147" t="s">
        <v>613</v>
      </c>
      <c r="C52" s="148"/>
      <c r="D52" s="149"/>
      <c r="E52" s="150"/>
      <c r="F52" s="151"/>
    </row>
    <row r="53" spans="1:6" ht="15" customHeight="1" x14ac:dyDescent="0.2">
      <c r="A53" s="146" t="s">
        <v>621</v>
      </c>
      <c r="B53" s="147" t="s">
        <v>615</v>
      </c>
      <c r="C53" s="148"/>
      <c r="D53" s="149"/>
      <c r="E53" s="150"/>
      <c r="F53" s="151"/>
    </row>
    <row r="54" spans="1:6" ht="15" customHeight="1" x14ac:dyDescent="0.2">
      <c r="A54" s="146" t="s">
        <v>622</v>
      </c>
      <c r="B54" s="147" t="s">
        <v>613</v>
      </c>
      <c r="C54" s="148"/>
      <c r="D54" s="149"/>
      <c r="E54" s="150"/>
      <c r="F54" s="151"/>
    </row>
    <row r="55" spans="1:6" x14ac:dyDescent="0.2">
      <c r="A55" s="146" t="s">
        <v>623</v>
      </c>
      <c r="B55" s="147" t="s">
        <v>615</v>
      </c>
      <c r="C55" s="148"/>
      <c r="D55" s="149"/>
      <c r="E55" s="150"/>
      <c r="F55" s="151"/>
    </row>
    <row r="56" spans="1:6" ht="30" customHeight="1" x14ac:dyDescent="0.2">
      <c r="A56" s="152"/>
      <c r="B56" s="153" t="s">
        <v>624</v>
      </c>
      <c r="C56" s="148"/>
      <c r="D56" s="149"/>
      <c r="E56" s="150"/>
      <c r="F56" s="151"/>
    </row>
    <row r="57" spans="1:6" x14ac:dyDescent="0.2">
      <c r="A57" s="146" t="s">
        <v>625</v>
      </c>
      <c r="B57" s="147" t="s">
        <v>626</v>
      </c>
      <c r="C57" s="148"/>
      <c r="D57" s="149"/>
      <c r="E57" s="150"/>
      <c r="F57" s="151"/>
    </row>
    <row r="58" spans="1:6" x14ac:dyDescent="0.2">
      <c r="A58" s="154" t="s">
        <v>627</v>
      </c>
      <c r="B58" s="49"/>
      <c r="C58" s="20"/>
      <c r="D58" s="49"/>
      <c r="E58" s="49"/>
      <c r="F58" s="155"/>
    </row>
    <row r="59" spans="1:6" x14ac:dyDescent="0.2">
      <c r="A59" s="138" t="s">
        <v>628</v>
      </c>
      <c r="F59" s="156" t="s">
        <v>629</v>
      </c>
    </row>
    <row r="60" spans="1:6" x14ac:dyDescent="0.2">
      <c r="A60" s="157"/>
      <c r="B60" s="158"/>
      <c r="C60" s="158"/>
      <c r="D60" s="158"/>
      <c r="E60" s="158"/>
      <c r="F60" s="159"/>
    </row>
    <row r="61" spans="1:6" x14ac:dyDescent="0.2">
      <c r="A61" s="157"/>
      <c r="B61" s="158"/>
      <c r="C61" s="158"/>
      <c r="D61" s="158"/>
      <c r="E61" s="158"/>
      <c r="F61" s="159"/>
    </row>
    <row r="62" spans="1:6" x14ac:dyDescent="0.2">
      <c r="A62" s="157"/>
      <c r="B62" s="158"/>
      <c r="C62" s="158"/>
      <c r="D62" s="158"/>
      <c r="E62" s="158"/>
      <c r="F62" s="159"/>
    </row>
    <row r="63" spans="1:6" x14ac:dyDescent="0.2">
      <c r="A63" s="157"/>
      <c r="B63" s="158"/>
      <c r="C63" s="158"/>
      <c r="D63" s="158"/>
      <c r="E63" s="158"/>
      <c r="F63" s="159"/>
    </row>
    <row r="64" spans="1:6" x14ac:dyDescent="0.2">
      <c r="A64" s="157"/>
      <c r="B64" s="158"/>
      <c r="C64" s="158"/>
      <c r="D64" s="158"/>
      <c r="E64" s="158"/>
      <c r="F64" s="159"/>
    </row>
    <row r="65" spans="1:6" x14ac:dyDescent="0.2">
      <c r="A65" s="157"/>
      <c r="B65" s="158"/>
      <c r="C65" s="158"/>
      <c r="D65" s="158"/>
      <c r="E65" s="158"/>
      <c r="F65" s="159"/>
    </row>
    <row r="66" spans="1:6" x14ac:dyDescent="0.2">
      <c r="A66" s="157"/>
      <c r="B66" s="158"/>
      <c r="C66" s="158"/>
      <c r="D66" s="158"/>
      <c r="E66" s="158"/>
      <c r="F66" s="159"/>
    </row>
    <row r="67" spans="1:6" x14ac:dyDescent="0.2">
      <c r="A67" s="157"/>
      <c r="B67" s="158"/>
      <c r="C67" s="158"/>
      <c r="D67" s="158"/>
      <c r="E67" s="158"/>
      <c r="F67" s="159"/>
    </row>
    <row r="68" spans="1:6" x14ac:dyDescent="0.2">
      <c r="A68" s="157"/>
      <c r="B68" s="158"/>
      <c r="C68" s="158"/>
      <c r="D68" s="158"/>
      <c r="E68" s="158"/>
      <c r="F68" s="159"/>
    </row>
    <row r="69" spans="1:6" s="160" customFormat="1" ht="11.25" x14ac:dyDescent="0.2">
      <c r="A69" s="1563" t="s">
        <v>630</v>
      </c>
      <c r="B69" s="1564"/>
      <c r="C69" s="1564"/>
      <c r="D69" s="1564"/>
      <c r="E69" s="1564"/>
      <c r="F69" s="1565"/>
    </row>
  </sheetData>
  <sheetProtection algorithmName="SHA-512" hashValue="ahpjimsriHXWIfqmalNugWe/0BUk+70bjT9W8qYPHhWbJlqMvjwhBv8fsvautzSOldjLk7eY4qekgs1FClsc7g==" saltValue="z5wF7AyTSDztejFmG2dpOA==" spinCount="100000" sheet="1" objects="1" scenarios="1"/>
  <mergeCells count="1">
    <mergeCell ref="A69:F69"/>
  </mergeCells>
  <printOptions horizontalCentered="1"/>
  <pageMargins left="0.5" right="0.5" top="1" bottom="0.75" header="0.5" footer="0.5"/>
  <pageSetup scale="86"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E21F-B8B5-4554-A67D-74FD5F6AC5B4}">
  <sheetPr>
    <pageSetUpPr fitToPage="1"/>
  </sheetPr>
  <dimension ref="A1:F63"/>
  <sheetViews>
    <sheetView zoomScaleNormal="100" workbookViewId="0"/>
  </sheetViews>
  <sheetFormatPr defaultColWidth="9" defaultRowHeight="15" x14ac:dyDescent="0.2"/>
  <cols>
    <col min="1" max="1" width="5.625" style="27" customWidth="1"/>
    <col min="2" max="2" width="71.125" style="27" bestFit="1" customWidth="1"/>
    <col min="3" max="3" width="9" style="27"/>
    <col min="4" max="4" width="11.625" style="27" customWidth="1"/>
    <col min="5" max="16384" width="9" style="27"/>
  </cols>
  <sheetData>
    <row r="1" spans="1:6" ht="15" customHeight="1" x14ac:dyDescent="0.25">
      <c r="A1" s="51" t="s">
        <v>631</v>
      </c>
      <c r="B1" s="132"/>
      <c r="C1" s="132"/>
      <c r="D1" s="132"/>
      <c r="E1" s="132"/>
      <c r="F1" s="132"/>
    </row>
    <row r="2" spans="1:6" ht="13.35" customHeight="1" x14ac:dyDescent="0.2">
      <c r="A2" s="5" t="s">
        <v>2</v>
      </c>
      <c r="B2" s="132"/>
      <c r="C2" s="132"/>
      <c r="D2" s="132"/>
      <c r="E2" s="132"/>
      <c r="F2" s="132"/>
    </row>
    <row r="3" spans="1:6" ht="13.35" customHeight="1" x14ac:dyDescent="0.2">
      <c r="A3" s="5" t="s">
        <v>1893</v>
      </c>
      <c r="B3" s="24"/>
      <c r="C3" s="133" t="s">
        <v>3</v>
      </c>
      <c r="D3" s="161"/>
      <c r="E3" s="161"/>
      <c r="F3" s="162"/>
    </row>
    <row r="4" spans="1:6" ht="13.35" customHeight="1" x14ac:dyDescent="0.2">
      <c r="A4" s="54"/>
      <c r="B4" s="54"/>
      <c r="C4" s="135">
        <f>+'Sch A'!$A$6</f>
        <v>0</v>
      </c>
      <c r="D4" s="136"/>
      <c r="E4" s="136"/>
      <c r="F4" s="137"/>
    </row>
    <row r="5" spans="1:6" ht="13.35" customHeight="1" x14ac:dyDescent="0.2">
      <c r="A5" s="54"/>
      <c r="B5" s="24"/>
      <c r="C5" s="138" t="s">
        <v>4</v>
      </c>
      <c r="D5" s="54"/>
      <c r="E5" s="54"/>
      <c r="F5" s="139"/>
    </row>
    <row r="6" spans="1:6" ht="13.35" customHeight="1" x14ac:dyDescent="0.2">
      <c r="A6" s="24"/>
      <c r="B6" s="24"/>
      <c r="C6" s="140" t="s">
        <v>5</v>
      </c>
      <c r="D6" s="141">
        <f>+'Sch A'!$F$12</f>
        <v>0</v>
      </c>
      <c r="E6" s="140" t="s">
        <v>6</v>
      </c>
      <c r="F6" s="141">
        <f>+'Sch A'!$H$12</f>
        <v>0</v>
      </c>
    </row>
    <row r="7" spans="1:6" ht="13.35" customHeight="1" x14ac:dyDescent="0.2">
      <c r="A7" s="160"/>
      <c r="B7" s="24"/>
      <c r="C7" s="24"/>
      <c r="D7" s="24"/>
      <c r="E7" s="24"/>
      <c r="F7" s="24"/>
    </row>
    <row r="8" spans="1:6" x14ac:dyDescent="0.2">
      <c r="A8" s="163"/>
      <c r="B8" s="87"/>
      <c r="C8" s="87"/>
      <c r="D8" s="87"/>
      <c r="E8" s="1378" t="s">
        <v>632</v>
      </c>
      <c r="F8" s="1379" t="s">
        <v>633</v>
      </c>
    </row>
    <row r="9" spans="1:6" x14ac:dyDescent="0.2">
      <c r="A9" s="192">
        <v>1</v>
      </c>
      <c r="B9" s="199" t="s">
        <v>663</v>
      </c>
      <c r="C9" s="199"/>
      <c r="D9" s="200"/>
      <c r="E9" s="201"/>
      <c r="F9" s="201"/>
    </row>
    <row r="10" spans="1:6" x14ac:dyDescent="0.2">
      <c r="A10" s="198">
        <v>2</v>
      </c>
      <c r="B10" s="180" t="s">
        <v>664</v>
      </c>
      <c r="C10" s="180"/>
      <c r="D10" s="202"/>
      <c r="E10" s="201"/>
      <c r="F10" s="201"/>
    </row>
    <row r="11" spans="1:6" x14ac:dyDescent="0.2">
      <c r="A11" s="183">
        <v>3</v>
      </c>
      <c r="B11" s="1396" t="s">
        <v>665</v>
      </c>
      <c r="C11" s="1397"/>
      <c r="D11" s="1398"/>
      <c r="E11" s="201"/>
      <c r="F11" s="201"/>
    </row>
    <row r="12" spans="1:6" x14ac:dyDescent="0.2">
      <c r="A12" s="1394">
        <v>4</v>
      </c>
      <c r="B12" s="1399" t="s">
        <v>1863</v>
      </c>
      <c r="C12" s="203"/>
      <c r="D12" s="204"/>
      <c r="E12" s="1395"/>
      <c r="F12" s="1395"/>
    </row>
    <row r="13" spans="1:6" x14ac:dyDescent="0.2">
      <c r="A13" s="205">
        <v>5</v>
      </c>
      <c r="B13" s="87" t="s">
        <v>666</v>
      </c>
      <c r="C13" s="87"/>
      <c r="D13" s="134"/>
      <c r="E13" s="201"/>
      <c r="F13" s="201"/>
    </row>
    <row r="14" spans="1:6" x14ac:dyDescent="0.2">
      <c r="A14" s="206"/>
      <c r="B14" s="20" t="s">
        <v>667</v>
      </c>
      <c r="C14" s="1595"/>
      <c r="D14" s="1596"/>
      <c r="E14" s="167"/>
      <c r="F14" s="168"/>
    </row>
    <row r="15" spans="1:6" x14ac:dyDescent="0.2">
      <c r="A15" s="207">
        <v>6</v>
      </c>
      <c r="B15" s="87" t="s">
        <v>668</v>
      </c>
      <c r="C15" s="87"/>
      <c r="D15" s="134"/>
      <c r="E15" s="201"/>
      <c r="F15" s="201"/>
    </row>
    <row r="16" spans="1:6" x14ac:dyDescent="0.2">
      <c r="A16" s="206"/>
      <c r="B16" s="20" t="s">
        <v>669</v>
      </c>
      <c r="C16" s="1597"/>
      <c r="D16" s="1598"/>
      <c r="E16" s="167"/>
      <c r="F16" s="168"/>
    </row>
    <row r="17" spans="1:6" x14ac:dyDescent="0.2">
      <c r="A17" s="207">
        <v>7</v>
      </c>
      <c r="B17" s="87" t="s">
        <v>670</v>
      </c>
      <c r="C17" s="24"/>
      <c r="D17" s="208"/>
      <c r="E17" s="201"/>
      <c r="F17" s="201"/>
    </row>
    <row r="18" spans="1:6" x14ac:dyDescent="0.2">
      <c r="A18" s="206"/>
      <c r="B18" s="20" t="s">
        <v>669</v>
      </c>
      <c r="C18" s="1597"/>
      <c r="D18" s="1598"/>
      <c r="E18" s="167"/>
      <c r="F18" s="168"/>
    </row>
    <row r="19" spans="1:6" x14ac:dyDescent="0.2">
      <c r="A19" s="207">
        <v>8</v>
      </c>
      <c r="B19" s="1599" t="s">
        <v>671</v>
      </c>
      <c r="C19" s="1600"/>
      <c r="D19" s="1601"/>
      <c r="E19" s="201"/>
      <c r="F19" s="201"/>
    </row>
    <row r="20" spans="1:6" x14ac:dyDescent="0.2">
      <c r="A20" s="206"/>
      <c r="B20" s="20" t="s">
        <v>672</v>
      </c>
      <c r="C20" s="20"/>
      <c r="D20" s="209"/>
      <c r="E20" s="167"/>
      <c r="F20" s="168"/>
    </row>
    <row r="21" spans="1:6" ht="15" customHeight="1" x14ac:dyDescent="0.2">
      <c r="A21" s="210">
        <v>9</v>
      </c>
      <c r="B21" s="211" t="s">
        <v>673</v>
      </c>
      <c r="C21" s="180"/>
      <c r="D21" s="202"/>
      <c r="E21" s="201"/>
      <c r="F21" s="201"/>
    </row>
    <row r="22" spans="1:6" ht="30" customHeight="1" x14ac:dyDescent="0.2">
      <c r="A22" s="212">
        <v>10</v>
      </c>
      <c r="B22" s="1568" t="s">
        <v>674</v>
      </c>
      <c r="C22" s="1611"/>
      <c r="D22" s="1612"/>
      <c r="E22" s="201"/>
      <c r="F22" s="201"/>
    </row>
    <row r="23" spans="1:6" ht="15" customHeight="1" x14ac:dyDescent="0.2">
      <c r="A23" s="1369" t="s">
        <v>1830</v>
      </c>
      <c r="B23" s="1613" t="s">
        <v>634</v>
      </c>
      <c r="C23" s="1599"/>
      <c r="D23" s="1599"/>
      <c r="E23" s="169"/>
      <c r="F23" s="170"/>
    </row>
    <row r="24" spans="1:6" ht="15" customHeight="1" x14ac:dyDescent="0.2">
      <c r="A24" s="166"/>
      <c r="B24" s="1587" t="s">
        <v>635</v>
      </c>
      <c r="C24" s="1588"/>
      <c r="D24" s="1588"/>
      <c r="E24" s="167"/>
      <c r="F24" s="168"/>
    </row>
    <row r="25" spans="1:6" ht="15" customHeight="1" x14ac:dyDescent="0.2">
      <c r="A25" s="1369" t="s">
        <v>1831</v>
      </c>
      <c r="B25" s="1585" t="s">
        <v>636</v>
      </c>
      <c r="C25" s="1586"/>
      <c r="D25" s="1586"/>
      <c r="E25" s="169"/>
      <c r="F25" s="170"/>
    </row>
    <row r="26" spans="1:6" ht="15" customHeight="1" x14ac:dyDescent="0.2">
      <c r="A26" s="166"/>
      <c r="B26" s="1587" t="s">
        <v>637</v>
      </c>
      <c r="C26" s="1588"/>
      <c r="D26" s="1588"/>
      <c r="E26" s="1614"/>
      <c r="F26" s="1615"/>
    </row>
    <row r="27" spans="1:6" ht="15" customHeight="1" x14ac:dyDescent="0.2">
      <c r="A27" s="1369" t="s">
        <v>1859</v>
      </c>
      <c r="B27" s="1585" t="s">
        <v>640</v>
      </c>
      <c r="C27" s="1586"/>
      <c r="D27" s="1586"/>
      <c r="E27" s="164"/>
      <c r="F27" s="165"/>
    </row>
    <row r="28" spans="1:6" ht="15" customHeight="1" x14ac:dyDescent="0.2">
      <c r="A28" s="166"/>
      <c r="B28" s="1605" t="s">
        <v>641</v>
      </c>
      <c r="C28" s="1606"/>
      <c r="D28" s="1606"/>
      <c r="E28" s="167"/>
      <c r="F28" s="168"/>
    </row>
    <row r="29" spans="1:6" ht="15" customHeight="1" x14ac:dyDescent="0.2">
      <c r="A29" s="192">
        <v>14</v>
      </c>
      <c r="B29" s="1586" t="s">
        <v>657</v>
      </c>
      <c r="C29" s="1586"/>
      <c r="D29" s="1607"/>
      <c r="E29" s="182"/>
      <c r="F29" s="182"/>
    </row>
    <row r="30" spans="1:6" ht="15" customHeight="1" x14ac:dyDescent="0.2">
      <c r="A30" s="193"/>
      <c r="B30" s="117" t="s">
        <v>658</v>
      </c>
      <c r="C30" s="118"/>
      <c r="D30" s="194"/>
      <c r="E30" s="195"/>
      <c r="F30" s="195"/>
    </row>
    <row r="31" spans="1:6" ht="15" customHeight="1" x14ac:dyDescent="0.2">
      <c r="A31" s="196">
        <v>15</v>
      </c>
      <c r="B31" s="1608" t="s">
        <v>659</v>
      </c>
      <c r="C31" s="1609"/>
      <c r="D31" s="1610"/>
      <c r="E31" s="1570"/>
      <c r="F31" s="1571"/>
    </row>
    <row r="32" spans="1:6" ht="15" customHeight="1" x14ac:dyDescent="0.2">
      <c r="A32" s="1370" t="s">
        <v>1832</v>
      </c>
      <c r="B32" s="1602" t="s">
        <v>676</v>
      </c>
      <c r="C32" s="1603"/>
      <c r="D32" s="1604"/>
      <c r="E32" s="213"/>
      <c r="F32" s="214"/>
    </row>
    <row r="33" spans="1:6" ht="15" customHeight="1" x14ac:dyDescent="0.2">
      <c r="A33" s="1371" t="s">
        <v>1833</v>
      </c>
      <c r="B33" s="1622" t="s">
        <v>678</v>
      </c>
      <c r="C33" s="1623"/>
      <c r="D33" s="1623"/>
      <c r="E33" s="213"/>
      <c r="F33" s="214"/>
    </row>
    <row r="34" spans="1:6" ht="45" customHeight="1" x14ac:dyDescent="0.2">
      <c r="A34" s="1377"/>
      <c r="B34" s="1624" t="s">
        <v>1838</v>
      </c>
      <c r="C34" s="1625"/>
      <c r="D34" s="1625"/>
      <c r="E34" s="1541"/>
      <c r="F34" s="1542"/>
    </row>
    <row r="35" spans="1:6" ht="30" customHeight="1" x14ac:dyDescent="0.2">
      <c r="A35" s="1372" t="s">
        <v>1837</v>
      </c>
      <c r="B35" s="1585" t="s">
        <v>639</v>
      </c>
      <c r="C35" s="1586"/>
      <c r="D35" s="1586"/>
      <c r="E35" s="164"/>
      <c r="F35" s="165"/>
    </row>
    <row r="36" spans="1:6" ht="30" customHeight="1" x14ac:dyDescent="0.2">
      <c r="A36" s="166"/>
      <c r="B36" s="1616" t="s">
        <v>1835</v>
      </c>
      <c r="C36" s="1588"/>
      <c r="D36" s="1588"/>
      <c r="E36" s="167"/>
      <c r="F36" s="168"/>
    </row>
    <row r="37" spans="1:6" ht="15" customHeight="1" x14ac:dyDescent="0.2">
      <c r="A37" s="1369" t="s">
        <v>1860</v>
      </c>
      <c r="B37" s="1585" t="s">
        <v>642</v>
      </c>
      <c r="C37" s="1586"/>
      <c r="D37" s="1586"/>
      <c r="E37" s="164"/>
      <c r="F37" s="165"/>
    </row>
    <row r="38" spans="1:6" ht="15" customHeight="1" x14ac:dyDescent="0.2">
      <c r="A38" s="166"/>
      <c r="B38" s="1619" t="s">
        <v>1834</v>
      </c>
      <c r="C38" s="1620"/>
      <c r="D38" s="1621"/>
      <c r="E38" s="167"/>
      <c r="F38" s="168"/>
    </row>
    <row r="39" spans="1:6" ht="15" customHeight="1" x14ac:dyDescent="0.2">
      <c r="A39" s="179">
        <v>20</v>
      </c>
      <c r="B39" s="180" t="s">
        <v>648</v>
      </c>
      <c r="C39" s="180"/>
      <c r="D39" s="180"/>
      <c r="E39" s="181"/>
      <c r="F39" s="181"/>
    </row>
    <row r="40" spans="1:6" ht="15" customHeight="1" x14ac:dyDescent="0.2">
      <c r="A40" s="179">
        <v>21</v>
      </c>
      <c r="B40" s="180" t="s">
        <v>649</v>
      </c>
      <c r="C40" s="180"/>
      <c r="D40" s="180"/>
      <c r="E40" s="182"/>
      <c r="F40" s="182"/>
    </row>
    <row r="41" spans="1:6" ht="30" customHeight="1" x14ac:dyDescent="0.2">
      <c r="A41" s="183">
        <v>22</v>
      </c>
      <c r="B41" s="1627" t="s">
        <v>650</v>
      </c>
      <c r="C41" s="1628"/>
      <c r="D41" s="1629"/>
      <c r="E41" s="184"/>
      <c r="F41" s="184"/>
    </row>
    <row r="42" spans="1:6" x14ac:dyDescent="0.2">
      <c r="A42" s="185">
        <v>23</v>
      </c>
      <c r="B42" s="186" t="s">
        <v>651</v>
      </c>
      <c r="C42" s="131"/>
      <c r="D42" s="131"/>
      <c r="E42" s="22"/>
      <c r="F42" s="187"/>
    </row>
    <row r="43" spans="1:6" x14ac:dyDescent="0.2">
      <c r="A43" s="188">
        <v>24</v>
      </c>
      <c r="B43" s="186" t="s">
        <v>652</v>
      </c>
      <c r="C43" s="131"/>
      <c r="D43" s="131"/>
      <c r="E43" s="189"/>
      <c r="F43" s="190"/>
    </row>
    <row r="44" spans="1:6" ht="15" customHeight="1" x14ac:dyDescent="0.2">
      <c r="A44" s="191"/>
      <c r="B44" s="1630" t="s">
        <v>653</v>
      </c>
      <c r="C44" s="1631"/>
      <c r="D44" s="1632"/>
      <c r="E44" s="167"/>
      <c r="F44" s="168"/>
    </row>
    <row r="45" spans="1:6" ht="30" customHeight="1" x14ac:dyDescent="0.2">
      <c r="A45" s="192">
        <v>25</v>
      </c>
      <c r="B45" s="1633" t="s">
        <v>660</v>
      </c>
      <c r="C45" s="1633"/>
      <c r="D45" s="1633"/>
      <c r="E45" s="182"/>
      <c r="F45" s="182"/>
    </row>
    <row r="46" spans="1:6" ht="24.95" customHeight="1" x14ac:dyDescent="0.2">
      <c r="A46" s="197"/>
      <c r="B46" s="1634" t="s">
        <v>661</v>
      </c>
      <c r="C46" s="1634"/>
      <c r="D46" s="1634"/>
      <c r="E46" s="167"/>
      <c r="F46" s="168"/>
    </row>
    <row r="47" spans="1:6" ht="30" customHeight="1" x14ac:dyDescent="0.2">
      <c r="A47" s="179">
        <v>26</v>
      </c>
      <c r="B47" s="1626" t="s">
        <v>662</v>
      </c>
      <c r="C47" s="1626"/>
      <c r="D47" s="1626"/>
      <c r="E47" s="181"/>
      <c r="F47" s="181"/>
    </row>
    <row r="48" spans="1:6" ht="15" customHeight="1" x14ac:dyDescent="0.2">
      <c r="A48" s="191">
        <v>27</v>
      </c>
      <c r="B48" s="1617" t="s">
        <v>654</v>
      </c>
      <c r="C48" s="1617"/>
      <c r="D48" s="1618"/>
      <c r="E48" s="182"/>
      <c r="F48" s="182"/>
    </row>
    <row r="49" spans="1:6" ht="15" customHeight="1" x14ac:dyDescent="0.2">
      <c r="A49" s="183">
        <v>28</v>
      </c>
      <c r="B49" s="180" t="s">
        <v>655</v>
      </c>
      <c r="C49" s="180"/>
      <c r="D49" s="180"/>
      <c r="E49" s="1570"/>
      <c r="F49" s="1571"/>
    </row>
    <row r="50" spans="1:6" ht="15" customHeight="1" x14ac:dyDescent="0.2">
      <c r="A50" s="179">
        <v>29</v>
      </c>
      <c r="B50" s="1572" t="s">
        <v>656</v>
      </c>
      <c r="C50" s="1573"/>
      <c r="D50" s="1574"/>
      <c r="E50" s="1570"/>
      <c r="F50" s="1571"/>
    </row>
    <row r="51" spans="1:6" x14ac:dyDescent="0.2">
      <c r="A51" s="1374" t="s">
        <v>675</v>
      </c>
      <c r="B51" s="1566" t="s">
        <v>1836</v>
      </c>
      <c r="C51" s="1567"/>
      <c r="D51" s="1567"/>
      <c r="E51" s="215"/>
      <c r="F51" s="216"/>
    </row>
    <row r="52" spans="1:6" ht="30" customHeight="1" x14ac:dyDescent="0.2">
      <c r="A52" s="217"/>
      <c r="B52" s="1568" t="s">
        <v>679</v>
      </c>
      <c r="C52" s="1569"/>
      <c r="D52" s="1569"/>
      <c r="E52" s="167"/>
      <c r="F52" s="168"/>
    </row>
    <row r="53" spans="1:6" x14ac:dyDescent="0.2">
      <c r="A53" s="1373" t="s">
        <v>677</v>
      </c>
      <c r="B53" s="1578" t="s">
        <v>643</v>
      </c>
      <c r="C53" s="1579"/>
      <c r="D53" s="1580"/>
      <c r="E53" s="164"/>
      <c r="F53" s="165"/>
    </row>
    <row r="54" spans="1:6" x14ac:dyDescent="0.2">
      <c r="A54" s="171"/>
      <c r="B54" s="1581" t="s">
        <v>644</v>
      </c>
      <c r="C54" s="1582"/>
      <c r="D54" s="172"/>
      <c r="E54" s="173"/>
      <c r="F54" s="174"/>
    </row>
    <row r="55" spans="1:6" ht="15" customHeight="1" x14ac:dyDescent="0.2">
      <c r="A55" s="175"/>
      <c r="B55" s="176" t="s">
        <v>645</v>
      </c>
      <c r="C55" s="1583"/>
      <c r="D55" s="1584"/>
      <c r="E55" s="177"/>
      <c r="F55" s="178"/>
    </row>
    <row r="56" spans="1:6" ht="15" customHeight="1" x14ac:dyDescent="0.2">
      <c r="A56" s="1369" t="s">
        <v>1861</v>
      </c>
      <c r="B56" s="1585" t="s">
        <v>646</v>
      </c>
      <c r="C56" s="1586"/>
      <c r="D56" s="1586"/>
      <c r="E56" s="164"/>
      <c r="F56" s="165"/>
    </row>
    <row r="57" spans="1:6" ht="15" customHeight="1" x14ac:dyDescent="0.2">
      <c r="A57" s="166"/>
      <c r="B57" s="1587" t="s">
        <v>647</v>
      </c>
      <c r="C57" s="1588"/>
      <c r="D57" s="1588"/>
      <c r="E57" s="167"/>
      <c r="F57" s="168"/>
    </row>
    <row r="58" spans="1:6" x14ac:dyDescent="0.2">
      <c r="A58" s="1553" t="s">
        <v>2025</v>
      </c>
      <c r="B58" s="1575" t="s">
        <v>2027</v>
      </c>
      <c r="C58" s="1576"/>
      <c r="D58" s="1577"/>
      <c r="E58" s="1376"/>
      <c r="F58" s="1376"/>
    </row>
    <row r="59" spans="1:6" ht="45" customHeight="1" x14ac:dyDescent="0.2">
      <c r="A59" s="1554"/>
      <c r="B59" s="1589" t="s">
        <v>1979</v>
      </c>
      <c r="C59" s="1590"/>
      <c r="D59" s="1591"/>
      <c r="E59" s="173"/>
      <c r="F59" s="174"/>
    </row>
    <row r="60" spans="1:6" x14ac:dyDescent="0.2">
      <c r="A60" s="1555" t="s">
        <v>2026</v>
      </c>
      <c r="B60" s="1592" t="s">
        <v>2028</v>
      </c>
      <c r="C60" s="1593"/>
      <c r="D60" s="1594"/>
      <c r="E60" s="1376"/>
      <c r="F60" s="1376"/>
    </row>
    <row r="61" spans="1:6" x14ac:dyDescent="0.2">
      <c r="A61" s="1554"/>
      <c r="B61" s="1589" t="s">
        <v>2029</v>
      </c>
      <c r="C61" s="1590"/>
      <c r="D61" s="1591"/>
      <c r="E61" s="173"/>
      <c r="F61" s="174"/>
    </row>
    <row r="62" spans="1:6" x14ac:dyDescent="0.2">
      <c r="A62" s="1375" t="s">
        <v>1862</v>
      </c>
      <c r="B62" s="1568" t="s">
        <v>680</v>
      </c>
      <c r="C62" s="1569"/>
      <c r="D62" s="1569"/>
      <c r="E62" s="215"/>
      <c r="F62" s="216"/>
    </row>
    <row r="63" spans="1:6" ht="30" customHeight="1" x14ac:dyDescent="0.2">
      <c r="A63" s="217"/>
      <c r="B63" s="1566" t="s">
        <v>1915</v>
      </c>
      <c r="C63" s="1569"/>
      <c r="D63" s="1569"/>
      <c r="E63" s="167"/>
      <c r="F63" s="168"/>
    </row>
  </sheetData>
  <sheetProtection algorithmName="SHA-512" hashValue="E9U3NM+BTWDrUfAG9KnK6aZOqjqeGzguOQ68HKQnzfXRUsy1vQXKtnm/5iifx5YHunk6D7CYkMMdHy1AaBAtuw==" saltValue="g0hCJENHW1EHfYe4TnpphA==" spinCount="100000" sheet="1" objects="1" scenarios="1"/>
  <mergeCells count="44">
    <mergeCell ref="B48:D48"/>
    <mergeCell ref="B38:D38"/>
    <mergeCell ref="B33:D33"/>
    <mergeCell ref="E31:F31"/>
    <mergeCell ref="B34:D34"/>
    <mergeCell ref="B47:D47"/>
    <mergeCell ref="B41:D41"/>
    <mergeCell ref="B44:D44"/>
    <mergeCell ref="B45:D45"/>
    <mergeCell ref="B46:D46"/>
    <mergeCell ref="E26:F26"/>
    <mergeCell ref="B35:D35"/>
    <mergeCell ref="B36:D36"/>
    <mergeCell ref="B37:D37"/>
    <mergeCell ref="B26:D26"/>
    <mergeCell ref="C14:D14"/>
    <mergeCell ref="C16:D16"/>
    <mergeCell ref="C18:D18"/>
    <mergeCell ref="B19:D19"/>
    <mergeCell ref="B32:D32"/>
    <mergeCell ref="B27:D27"/>
    <mergeCell ref="B28:D28"/>
    <mergeCell ref="B29:D29"/>
    <mergeCell ref="B31:D31"/>
    <mergeCell ref="B22:D22"/>
    <mergeCell ref="B23:D23"/>
    <mergeCell ref="B24:D24"/>
    <mergeCell ref="B25:D25"/>
    <mergeCell ref="B51:D51"/>
    <mergeCell ref="B52:D52"/>
    <mergeCell ref="B62:D62"/>
    <mergeCell ref="B63:D63"/>
    <mergeCell ref="E49:F49"/>
    <mergeCell ref="B50:D50"/>
    <mergeCell ref="E50:F50"/>
    <mergeCell ref="B58:D58"/>
    <mergeCell ref="B53:D53"/>
    <mergeCell ref="B54:C54"/>
    <mergeCell ref="C55:D55"/>
    <mergeCell ref="B56:D56"/>
    <mergeCell ref="B57:D57"/>
    <mergeCell ref="B61:D61"/>
    <mergeCell ref="B60:D60"/>
    <mergeCell ref="B59:D59"/>
  </mergeCells>
  <printOptions horizontalCentered="1"/>
  <pageMargins left="0.5" right="0.5" top="1" bottom="0.75" header="0.3" footer="0.3"/>
  <pageSetup scale="7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4E62-1E84-4586-B326-7879056DABF1}">
  <sheetPr>
    <pageSetUpPr fitToPage="1"/>
  </sheetPr>
  <dimension ref="A1:T24"/>
  <sheetViews>
    <sheetView zoomScaleNormal="100" workbookViewId="0"/>
  </sheetViews>
  <sheetFormatPr defaultColWidth="10" defaultRowHeight="15" x14ac:dyDescent="0.2"/>
  <cols>
    <col min="1" max="1" width="11.375" style="24" customWidth="1"/>
    <col min="2" max="16" width="10" style="24" customWidth="1"/>
    <col min="17" max="16384" width="10" style="24"/>
  </cols>
  <sheetData>
    <row r="1" spans="1:20" ht="15" customHeight="1" x14ac:dyDescent="0.25">
      <c r="A1" s="51" t="s">
        <v>681</v>
      </c>
      <c r="B1" s="132"/>
      <c r="C1" s="132"/>
      <c r="D1" s="132"/>
      <c r="E1" s="132"/>
      <c r="F1" s="132"/>
      <c r="G1" s="132"/>
      <c r="H1" s="132"/>
      <c r="I1" s="132"/>
      <c r="J1" s="132"/>
      <c r="K1" s="132"/>
      <c r="L1" s="132"/>
      <c r="Q1" s="132"/>
    </row>
    <row r="2" spans="1:20" s="54" customFormat="1" ht="13.35" customHeight="1" x14ac:dyDescent="0.2">
      <c r="A2" s="5" t="s">
        <v>2</v>
      </c>
      <c r="B2" s="218"/>
      <c r="C2" s="218"/>
      <c r="D2" s="218"/>
      <c r="E2" s="218"/>
      <c r="F2" s="218"/>
      <c r="G2" s="218"/>
      <c r="H2" s="218"/>
      <c r="I2" s="218"/>
      <c r="J2" s="218"/>
      <c r="K2" s="218"/>
      <c r="L2" s="218"/>
      <c r="Q2" s="133" t="s">
        <v>3</v>
      </c>
      <c r="R2" s="161"/>
      <c r="S2" s="161"/>
      <c r="T2" s="162"/>
    </row>
    <row r="3" spans="1:20" ht="13.35" customHeight="1" x14ac:dyDescent="0.2">
      <c r="A3" s="5" t="s">
        <v>1893</v>
      </c>
      <c r="B3" s="132"/>
      <c r="C3" s="132"/>
      <c r="D3" s="132"/>
      <c r="E3" s="132"/>
      <c r="F3" s="132"/>
      <c r="G3" s="132"/>
      <c r="H3" s="132"/>
      <c r="I3" s="132"/>
      <c r="J3" s="132"/>
      <c r="K3" s="132"/>
      <c r="Q3" s="135">
        <f>+'Sch A'!$A$6</f>
        <v>0</v>
      </c>
      <c r="R3" s="136"/>
      <c r="S3" s="136"/>
      <c r="T3" s="137"/>
    </row>
    <row r="4" spans="1:20" ht="13.35" customHeight="1" x14ac:dyDescent="0.2">
      <c r="Q4" s="138" t="s">
        <v>4</v>
      </c>
      <c r="R4" s="54"/>
      <c r="S4" s="54"/>
      <c r="T4" s="139"/>
    </row>
    <row r="5" spans="1:20" ht="13.35" customHeight="1" x14ac:dyDescent="0.2">
      <c r="A5" s="160"/>
      <c r="Q5" s="140" t="s">
        <v>5</v>
      </c>
      <c r="R5" s="141">
        <f>+'Sch A'!$F$12</f>
        <v>0</v>
      </c>
      <c r="S5" s="140" t="s">
        <v>6</v>
      </c>
      <c r="T5" s="141">
        <f>+'Sch A'!$H$12</f>
        <v>0</v>
      </c>
    </row>
    <row r="6" spans="1:20" ht="13.35" customHeight="1" x14ac:dyDescent="0.2">
      <c r="A6" s="160"/>
    </row>
    <row r="7" spans="1:20" ht="15" customHeight="1" x14ac:dyDescent="0.2">
      <c r="A7" s="124"/>
      <c r="B7" s="219" t="s">
        <v>682</v>
      </c>
      <c r="C7" s="109"/>
      <c r="D7" s="109"/>
      <c r="E7" s="109"/>
      <c r="F7" s="109"/>
      <c r="G7" s="109"/>
      <c r="H7" s="109"/>
      <c r="I7" s="109"/>
      <c r="J7" s="109"/>
      <c r="K7" s="109"/>
      <c r="L7" s="109"/>
      <c r="M7" s="109"/>
      <c r="N7" s="109"/>
      <c r="O7" s="109"/>
      <c r="P7" s="109"/>
      <c r="Q7" s="109"/>
      <c r="R7" s="109"/>
      <c r="S7" s="109"/>
      <c r="T7" s="220"/>
    </row>
    <row r="8" spans="1:20" ht="15" customHeight="1" x14ac:dyDescent="0.2">
      <c r="A8" s="221"/>
      <c r="B8" s="222" t="s">
        <v>507</v>
      </c>
      <c r="C8" s="223"/>
      <c r="D8" s="224"/>
      <c r="E8" s="222" t="s">
        <v>683</v>
      </c>
      <c r="F8" s="223"/>
      <c r="G8" s="224"/>
      <c r="H8" s="222" t="s">
        <v>508</v>
      </c>
      <c r="I8" s="223"/>
      <c r="J8" s="224"/>
      <c r="K8" s="222" t="s">
        <v>509</v>
      </c>
      <c r="L8" s="223"/>
      <c r="M8" s="224"/>
      <c r="N8" s="222" t="s">
        <v>510</v>
      </c>
      <c r="O8" s="223"/>
      <c r="P8" s="224"/>
      <c r="Q8" s="222" t="s">
        <v>511</v>
      </c>
      <c r="R8" s="223"/>
      <c r="S8" s="224"/>
      <c r="T8" s="32" t="s">
        <v>506</v>
      </c>
    </row>
    <row r="9" spans="1:20" ht="15" customHeight="1" x14ac:dyDescent="0.2">
      <c r="A9" s="225" t="s">
        <v>684</v>
      </c>
      <c r="B9" s="226" t="s">
        <v>685</v>
      </c>
      <c r="C9" s="227" t="s">
        <v>686</v>
      </c>
      <c r="D9" s="227" t="s">
        <v>687</v>
      </c>
      <c r="E9" s="228" t="s">
        <v>685</v>
      </c>
      <c r="F9" s="229" t="s">
        <v>686</v>
      </c>
      <c r="G9" s="230" t="s">
        <v>687</v>
      </c>
      <c r="H9" s="228" t="s">
        <v>685</v>
      </c>
      <c r="I9" s="229" t="s">
        <v>686</v>
      </c>
      <c r="J9" s="230" t="s">
        <v>687</v>
      </c>
      <c r="K9" s="229" t="s">
        <v>685</v>
      </c>
      <c r="L9" s="229" t="s">
        <v>686</v>
      </c>
      <c r="M9" s="229" t="s">
        <v>687</v>
      </c>
      <c r="N9" s="229" t="s">
        <v>685</v>
      </c>
      <c r="O9" s="229" t="s">
        <v>686</v>
      </c>
      <c r="P9" s="229" t="s">
        <v>687</v>
      </c>
      <c r="Q9" s="229" t="s">
        <v>685</v>
      </c>
      <c r="R9" s="229" t="s">
        <v>686</v>
      </c>
      <c r="S9" s="229" t="s">
        <v>687</v>
      </c>
      <c r="T9" s="231"/>
    </row>
    <row r="10" spans="1:20" x14ac:dyDescent="0.2">
      <c r="A10" s="47" t="s">
        <v>688</v>
      </c>
      <c r="B10" s="232"/>
      <c r="C10" s="232"/>
      <c r="D10" s="233">
        <f>SUM(B10:C10)</f>
        <v>0</v>
      </c>
      <c r="E10" s="232"/>
      <c r="F10" s="232"/>
      <c r="G10" s="233">
        <f>SUM(E10:F10)</f>
        <v>0</v>
      </c>
      <c r="H10" s="232"/>
      <c r="I10" s="232"/>
      <c r="J10" s="233">
        <f>SUM(H10:I10)</f>
        <v>0</v>
      </c>
      <c r="K10" s="232"/>
      <c r="L10" s="232"/>
      <c r="M10" s="233">
        <f>SUM(K10:L10)</f>
        <v>0</v>
      </c>
      <c r="N10" s="232"/>
      <c r="O10" s="232"/>
      <c r="P10" s="233">
        <f>SUM(N10:O10)</f>
        <v>0</v>
      </c>
      <c r="Q10" s="232"/>
      <c r="R10" s="232"/>
      <c r="S10" s="233">
        <f>SUM(Q10:R10)</f>
        <v>0</v>
      </c>
      <c r="T10" s="233">
        <f>D10+G10+J10+M10+P10+S10</f>
        <v>0</v>
      </c>
    </row>
    <row r="11" spans="1:20" x14ac:dyDescent="0.2">
      <c r="A11" s="230" t="s">
        <v>689</v>
      </c>
      <c r="B11" s="232"/>
      <c r="C11" s="232"/>
      <c r="D11" s="233">
        <f t="shared" ref="D11:D21" si="0">SUM(B11:C11)</f>
        <v>0</v>
      </c>
      <c r="E11" s="232"/>
      <c r="F11" s="232"/>
      <c r="G11" s="233">
        <f t="shared" ref="G11:G21" si="1">SUM(E11:F11)</f>
        <v>0</v>
      </c>
      <c r="H11" s="232"/>
      <c r="I11" s="232"/>
      <c r="J11" s="233">
        <f t="shared" ref="J11:J21" si="2">SUM(H11:I11)</f>
        <v>0</v>
      </c>
      <c r="K11" s="232"/>
      <c r="L11" s="232"/>
      <c r="M11" s="233">
        <f t="shared" ref="M11:M21" si="3">SUM(K11:L11)</f>
        <v>0</v>
      </c>
      <c r="N11" s="232"/>
      <c r="O11" s="232"/>
      <c r="P11" s="233">
        <f t="shared" ref="P11:P21" si="4">SUM(N11:O11)</f>
        <v>0</v>
      </c>
      <c r="Q11" s="232"/>
      <c r="R11" s="232"/>
      <c r="S11" s="233">
        <f t="shared" ref="S11:S21" si="5">SUM(Q11:R11)</f>
        <v>0</v>
      </c>
      <c r="T11" s="233">
        <f t="shared" ref="T11:T21" si="6">D11+G11+J11+M11+P11+S11</f>
        <v>0</v>
      </c>
    </row>
    <row r="12" spans="1:20" x14ac:dyDescent="0.2">
      <c r="A12" s="230" t="s">
        <v>690</v>
      </c>
      <c r="B12" s="232"/>
      <c r="C12" s="232"/>
      <c r="D12" s="233">
        <f t="shared" si="0"/>
        <v>0</v>
      </c>
      <c r="E12" s="232"/>
      <c r="F12" s="232"/>
      <c r="G12" s="233">
        <f t="shared" si="1"/>
        <v>0</v>
      </c>
      <c r="H12" s="232"/>
      <c r="I12" s="232"/>
      <c r="J12" s="233">
        <f t="shared" si="2"/>
        <v>0</v>
      </c>
      <c r="K12" s="232"/>
      <c r="L12" s="232"/>
      <c r="M12" s="233">
        <f t="shared" si="3"/>
        <v>0</v>
      </c>
      <c r="N12" s="232"/>
      <c r="O12" s="232"/>
      <c r="P12" s="233">
        <f t="shared" si="4"/>
        <v>0</v>
      </c>
      <c r="Q12" s="232"/>
      <c r="R12" s="232"/>
      <c r="S12" s="233">
        <f t="shared" si="5"/>
        <v>0</v>
      </c>
      <c r="T12" s="233">
        <f t="shared" si="6"/>
        <v>0</v>
      </c>
    </row>
    <row r="13" spans="1:20" x14ac:dyDescent="0.2">
      <c r="A13" s="230" t="s">
        <v>691</v>
      </c>
      <c r="B13" s="232"/>
      <c r="C13" s="232"/>
      <c r="D13" s="233">
        <f t="shared" si="0"/>
        <v>0</v>
      </c>
      <c r="E13" s="232"/>
      <c r="F13" s="232"/>
      <c r="G13" s="233">
        <f t="shared" si="1"/>
        <v>0</v>
      </c>
      <c r="H13" s="232"/>
      <c r="I13" s="232"/>
      <c r="J13" s="233">
        <f t="shared" si="2"/>
        <v>0</v>
      </c>
      <c r="K13" s="232"/>
      <c r="L13" s="232"/>
      <c r="M13" s="233">
        <f t="shared" si="3"/>
        <v>0</v>
      </c>
      <c r="N13" s="232"/>
      <c r="O13" s="232"/>
      <c r="P13" s="233">
        <f t="shared" si="4"/>
        <v>0</v>
      </c>
      <c r="Q13" s="232"/>
      <c r="R13" s="232"/>
      <c r="S13" s="233">
        <f t="shared" si="5"/>
        <v>0</v>
      </c>
      <c r="T13" s="233">
        <f t="shared" si="6"/>
        <v>0</v>
      </c>
    </row>
    <row r="14" spans="1:20" x14ac:dyDescent="0.2">
      <c r="A14" s="230" t="s">
        <v>692</v>
      </c>
      <c r="B14" s="232"/>
      <c r="C14" s="232"/>
      <c r="D14" s="233">
        <f t="shared" si="0"/>
        <v>0</v>
      </c>
      <c r="E14" s="232"/>
      <c r="F14" s="232"/>
      <c r="G14" s="233">
        <f t="shared" si="1"/>
        <v>0</v>
      </c>
      <c r="H14" s="232"/>
      <c r="I14" s="232"/>
      <c r="J14" s="233">
        <f t="shared" si="2"/>
        <v>0</v>
      </c>
      <c r="K14" s="232"/>
      <c r="L14" s="232"/>
      <c r="M14" s="233">
        <f t="shared" si="3"/>
        <v>0</v>
      </c>
      <c r="N14" s="232"/>
      <c r="O14" s="232"/>
      <c r="P14" s="233">
        <f t="shared" si="4"/>
        <v>0</v>
      </c>
      <c r="Q14" s="232"/>
      <c r="R14" s="232"/>
      <c r="S14" s="233">
        <f t="shared" si="5"/>
        <v>0</v>
      </c>
      <c r="T14" s="233">
        <f t="shared" si="6"/>
        <v>0</v>
      </c>
    </row>
    <row r="15" spans="1:20" x14ac:dyDescent="0.2">
      <c r="A15" s="230" t="s">
        <v>693</v>
      </c>
      <c r="B15" s="232"/>
      <c r="C15" s="232"/>
      <c r="D15" s="233">
        <f t="shared" si="0"/>
        <v>0</v>
      </c>
      <c r="E15" s="232"/>
      <c r="F15" s="232"/>
      <c r="G15" s="233">
        <f t="shared" si="1"/>
        <v>0</v>
      </c>
      <c r="H15" s="232"/>
      <c r="I15" s="232"/>
      <c r="J15" s="233">
        <f t="shared" si="2"/>
        <v>0</v>
      </c>
      <c r="K15" s="232"/>
      <c r="L15" s="232"/>
      <c r="M15" s="233">
        <f t="shared" si="3"/>
        <v>0</v>
      </c>
      <c r="N15" s="232"/>
      <c r="O15" s="232"/>
      <c r="P15" s="233">
        <f t="shared" si="4"/>
        <v>0</v>
      </c>
      <c r="Q15" s="232"/>
      <c r="R15" s="232"/>
      <c r="S15" s="233">
        <f t="shared" si="5"/>
        <v>0</v>
      </c>
      <c r="T15" s="233">
        <f t="shared" si="6"/>
        <v>0</v>
      </c>
    </row>
    <row r="16" spans="1:20" x14ac:dyDescent="0.2">
      <c r="A16" s="230" t="s">
        <v>694</v>
      </c>
      <c r="B16" s="232"/>
      <c r="C16" s="232"/>
      <c r="D16" s="233">
        <f t="shared" si="0"/>
        <v>0</v>
      </c>
      <c r="E16" s="232"/>
      <c r="F16" s="232"/>
      <c r="G16" s="233">
        <f t="shared" si="1"/>
        <v>0</v>
      </c>
      <c r="H16" s="232"/>
      <c r="I16" s="232"/>
      <c r="J16" s="233">
        <f t="shared" si="2"/>
        <v>0</v>
      </c>
      <c r="K16" s="232"/>
      <c r="L16" s="232"/>
      <c r="M16" s="233">
        <f t="shared" si="3"/>
        <v>0</v>
      </c>
      <c r="N16" s="232"/>
      <c r="O16" s="232"/>
      <c r="P16" s="233">
        <f t="shared" si="4"/>
        <v>0</v>
      </c>
      <c r="Q16" s="232"/>
      <c r="R16" s="232"/>
      <c r="S16" s="233">
        <f t="shared" si="5"/>
        <v>0</v>
      </c>
      <c r="T16" s="233">
        <f t="shared" si="6"/>
        <v>0</v>
      </c>
    </row>
    <row r="17" spans="1:20" x14ac:dyDescent="0.2">
      <c r="A17" s="230" t="s">
        <v>695</v>
      </c>
      <c r="B17" s="232"/>
      <c r="C17" s="232"/>
      <c r="D17" s="233">
        <f t="shared" si="0"/>
        <v>0</v>
      </c>
      <c r="E17" s="232"/>
      <c r="F17" s="232"/>
      <c r="G17" s="233">
        <f t="shared" si="1"/>
        <v>0</v>
      </c>
      <c r="H17" s="232"/>
      <c r="I17" s="232"/>
      <c r="J17" s="233">
        <f t="shared" si="2"/>
        <v>0</v>
      </c>
      <c r="K17" s="232"/>
      <c r="L17" s="232"/>
      <c r="M17" s="233">
        <f t="shared" si="3"/>
        <v>0</v>
      </c>
      <c r="N17" s="232"/>
      <c r="O17" s="232"/>
      <c r="P17" s="233">
        <f t="shared" si="4"/>
        <v>0</v>
      </c>
      <c r="Q17" s="232"/>
      <c r="R17" s="232"/>
      <c r="S17" s="233">
        <f t="shared" si="5"/>
        <v>0</v>
      </c>
      <c r="T17" s="233">
        <f t="shared" si="6"/>
        <v>0</v>
      </c>
    </row>
    <row r="18" spans="1:20" x14ac:dyDescent="0.2">
      <c r="A18" s="230" t="s">
        <v>696</v>
      </c>
      <c r="B18" s="232"/>
      <c r="C18" s="232"/>
      <c r="D18" s="233">
        <f t="shared" si="0"/>
        <v>0</v>
      </c>
      <c r="E18" s="232"/>
      <c r="F18" s="232"/>
      <c r="G18" s="233">
        <f t="shared" si="1"/>
        <v>0</v>
      </c>
      <c r="H18" s="232"/>
      <c r="I18" s="232"/>
      <c r="J18" s="233">
        <f t="shared" si="2"/>
        <v>0</v>
      </c>
      <c r="K18" s="232"/>
      <c r="L18" s="232"/>
      <c r="M18" s="233">
        <f t="shared" si="3"/>
        <v>0</v>
      </c>
      <c r="N18" s="232"/>
      <c r="O18" s="232"/>
      <c r="P18" s="233">
        <f t="shared" si="4"/>
        <v>0</v>
      </c>
      <c r="Q18" s="232"/>
      <c r="R18" s="232"/>
      <c r="S18" s="233">
        <f t="shared" si="5"/>
        <v>0</v>
      </c>
      <c r="T18" s="233">
        <f t="shared" si="6"/>
        <v>0</v>
      </c>
    </row>
    <row r="19" spans="1:20" x14ac:dyDescent="0.2">
      <c r="A19" s="230" t="s">
        <v>697</v>
      </c>
      <c r="B19" s="232"/>
      <c r="C19" s="232"/>
      <c r="D19" s="233">
        <f t="shared" si="0"/>
        <v>0</v>
      </c>
      <c r="E19" s="232"/>
      <c r="F19" s="232"/>
      <c r="G19" s="233">
        <f t="shared" si="1"/>
        <v>0</v>
      </c>
      <c r="H19" s="232"/>
      <c r="I19" s="232"/>
      <c r="J19" s="233">
        <f t="shared" si="2"/>
        <v>0</v>
      </c>
      <c r="K19" s="232"/>
      <c r="L19" s="232"/>
      <c r="M19" s="233">
        <f t="shared" si="3"/>
        <v>0</v>
      </c>
      <c r="N19" s="232"/>
      <c r="O19" s="232"/>
      <c r="P19" s="233">
        <f t="shared" si="4"/>
        <v>0</v>
      </c>
      <c r="Q19" s="232"/>
      <c r="R19" s="232"/>
      <c r="S19" s="233">
        <f t="shared" si="5"/>
        <v>0</v>
      </c>
      <c r="T19" s="233">
        <f t="shared" si="6"/>
        <v>0</v>
      </c>
    </row>
    <row r="20" spans="1:20" x14ac:dyDescent="0.2">
      <c r="A20" s="230" t="s">
        <v>698</v>
      </c>
      <c r="B20" s="232"/>
      <c r="C20" s="232"/>
      <c r="D20" s="233">
        <f t="shared" si="0"/>
        <v>0</v>
      </c>
      <c r="E20" s="232"/>
      <c r="F20" s="232"/>
      <c r="G20" s="233">
        <f t="shared" si="1"/>
        <v>0</v>
      </c>
      <c r="H20" s="232"/>
      <c r="I20" s="232"/>
      <c r="J20" s="233">
        <f t="shared" si="2"/>
        <v>0</v>
      </c>
      <c r="K20" s="232"/>
      <c r="L20" s="232"/>
      <c r="M20" s="233">
        <f t="shared" si="3"/>
        <v>0</v>
      </c>
      <c r="N20" s="232"/>
      <c r="O20" s="232"/>
      <c r="P20" s="233">
        <f t="shared" si="4"/>
        <v>0</v>
      </c>
      <c r="Q20" s="232"/>
      <c r="R20" s="232"/>
      <c r="S20" s="233">
        <f t="shared" si="5"/>
        <v>0</v>
      </c>
      <c r="T20" s="233">
        <f t="shared" si="6"/>
        <v>0</v>
      </c>
    </row>
    <row r="21" spans="1:20" x14ac:dyDescent="0.2">
      <c r="A21" s="230" t="s">
        <v>699</v>
      </c>
      <c r="B21" s="232"/>
      <c r="C21" s="232"/>
      <c r="D21" s="233">
        <f t="shared" si="0"/>
        <v>0</v>
      </c>
      <c r="E21" s="232"/>
      <c r="F21" s="232"/>
      <c r="G21" s="233">
        <f t="shared" si="1"/>
        <v>0</v>
      </c>
      <c r="H21" s="232"/>
      <c r="I21" s="232"/>
      <c r="J21" s="233">
        <f t="shared" si="2"/>
        <v>0</v>
      </c>
      <c r="K21" s="232"/>
      <c r="L21" s="232"/>
      <c r="M21" s="233">
        <f t="shared" si="3"/>
        <v>0</v>
      </c>
      <c r="N21" s="232"/>
      <c r="O21" s="232"/>
      <c r="P21" s="233">
        <f t="shared" si="4"/>
        <v>0</v>
      </c>
      <c r="Q21" s="232"/>
      <c r="R21" s="232"/>
      <c r="S21" s="233">
        <f t="shared" si="5"/>
        <v>0</v>
      </c>
      <c r="T21" s="233">
        <f t="shared" si="6"/>
        <v>0</v>
      </c>
    </row>
    <row r="22" spans="1:20" ht="15.75" thickBot="1" x14ac:dyDescent="0.25">
      <c r="A22" s="234" t="s">
        <v>506</v>
      </c>
      <c r="B22" s="235">
        <f>SUM(B10:B21)</f>
        <v>0</v>
      </c>
      <c r="C22" s="235">
        <f t="shared" ref="C22:S22" si="7">SUM(C10:C21)</f>
        <v>0</v>
      </c>
      <c r="D22" s="235">
        <f t="shared" si="7"/>
        <v>0</v>
      </c>
      <c r="E22" s="235">
        <f t="shared" si="7"/>
        <v>0</v>
      </c>
      <c r="F22" s="235">
        <f t="shared" si="7"/>
        <v>0</v>
      </c>
      <c r="G22" s="235">
        <f t="shared" si="7"/>
        <v>0</v>
      </c>
      <c r="H22" s="235">
        <f t="shared" si="7"/>
        <v>0</v>
      </c>
      <c r="I22" s="235">
        <f t="shared" si="7"/>
        <v>0</v>
      </c>
      <c r="J22" s="235">
        <f t="shared" si="7"/>
        <v>0</v>
      </c>
      <c r="K22" s="235">
        <f t="shared" si="7"/>
        <v>0</v>
      </c>
      <c r="L22" s="235">
        <f t="shared" si="7"/>
        <v>0</v>
      </c>
      <c r="M22" s="235">
        <f t="shared" si="7"/>
        <v>0</v>
      </c>
      <c r="N22" s="235">
        <f t="shared" si="7"/>
        <v>0</v>
      </c>
      <c r="O22" s="235">
        <f t="shared" si="7"/>
        <v>0</v>
      </c>
      <c r="P22" s="235">
        <f t="shared" si="7"/>
        <v>0</v>
      </c>
      <c r="Q22" s="235">
        <f t="shared" si="7"/>
        <v>0</v>
      </c>
      <c r="R22" s="235">
        <f t="shared" si="7"/>
        <v>0</v>
      </c>
      <c r="S22" s="235">
        <f t="shared" si="7"/>
        <v>0</v>
      </c>
      <c r="T22" s="235">
        <f>SUM(T10:T21)</f>
        <v>0</v>
      </c>
    </row>
    <row r="23" spans="1:20" s="236" customFormat="1" ht="12.75" thickTop="1" x14ac:dyDescent="0.2">
      <c r="B23" s="237"/>
      <c r="C23" s="238" t="s">
        <v>700</v>
      </c>
      <c r="D23" s="237"/>
      <c r="E23" s="237"/>
      <c r="F23" s="237"/>
      <c r="G23" s="237"/>
      <c r="I23" s="238" t="s">
        <v>700</v>
      </c>
      <c r="J23" s="238"/>
      <c r="L23" s="238" t="s">
        <v>700</v>
      </c>
      <c r="N23" s="237"/>
      <c r="O23" s="238" t="s">
        <v>700</v>
      </c>
      <c r="P23" s="237"/>
    </row>
    <row r="24" spans="1:20" s="106" customFormat="1" ht="12" x14ac:dyDescent="0.2">
      <c r="A24" s="239" t="s">
        <v>700</v>
      </c>
      <c r="B24" s="106" t="s">
        <v>701</v>
      </c>
    </row>
  </sheetData>
  <sheetProtection algorithmName="SHA-512" hashValue="LoIzFLM7P8t9VIYbFafZVwLbuDot+MybD2IjJhOjbC6irGbxO1fZwxQIultorighHLQScXPHkaddG0NUq1a9TA==" saltValue="nrquimeQik6EuC9McWu6WQ==" spinCount="100000" sheet="1" objects="1" scenarios="1"/>
  <printOptions horizontalCentered="1"/>
  <pageMargins left="0.5" right="0.5" top="1" bottom="0.75" header="0.5" footer="0.25"/>
  <pageSetup scale="4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E7B2D-8324-4504-93B8-129A21978E99}">
  <sheetPr codeName="Sheet6">
    <pageSetUpPr fitToPage="1"/>
  </sheetPr>
  <dimension ref="A1:S63"/>
  <sheetViews>
    <sheetView zoomScaleNormal="100" workbookViewId="0"/>
  </sheetViews>
  <sheetFormatPr defaultColWidth="10" defaultRowHeight="15" x14ac:dyDescent="0.2"/>
  <cols>
    <col min="1" max="1" width="8.125" style="27" customWidth="1"/>
    <col min="2" max="2" width="50.125" style="27" customWidth="1"/>
    <col min="3" max="14" width="7.625" style="27" customWidth="1"/>
    <col min="15" max="15" width="8.625" style="27" customWidth="1"/>
    <col min="16" max="16" width="7.625" style="27" customWidth="1"/>
    <col min="17" max="17" width="8.625" style="27" customWidth="1"/>
    <col min="18" max="18" width="6.625" style="1451" customWidth="1"/>
    <col min="19" max="19" width="8.625" style="27" customWidth="1"/>
    <col min="20" max="16384" width="10" style="27"/>
  </cols>
  <sheetData>
    <row r="1" spans="1:19" ht="15" customHeight="1" x14ac:dyDescent="0.25">
      <c r="A1" s="259" t="s">
        <v>1914</v>
      </c>
      <c r="B1" s="260"/>
      <c r="C1" s="260"/>
      <c r="D1" s="260"/>
      <c r="E1" s="260"/>
      <c r="F1" s="260"/>
      <c r="G1" s="260"/>
      <c r="H1" s="260"/>
      <c r="I1" s="261"/>
      <c r="J1" s="261"/>
      <c r="K1" s="261"/>
      <c r="L1" s="261"/>
      <c r="M1" s="261"/>
      <c r="N1" s="261"/>
    </row>
    <row r="2" spans="1:19" ht="15" customHeight="1" x14ac:dyDescent="0.2">
      <c r="A2" s="5" t="s">
        <v>2</v>
      </c>
      <c r="B2" s="262"/>
      <c r="C2" s="262"/>
      <c r="D2" s="262"/>
      <c r="E2" s="262"/>
      <c r="F2" s="262"/>
      <c r="G2" s="262"/>
      <c r="H2" s="262"/>
      <c r="I2" s="133" t="s">
        <v>3</v>
      </c>
      <c r="J2" s="161"/>
      <c r="K2" s="161"/>
      <c r="L2" s="161"/>
      <c r="M2" s="161"/>
      <c r="N2" s="162"/>
    </row>
    <row r="3" spans="1:19" ht="15" customHeight="1" x14ac:dyDescent="0.2">
      <c r="A3" s="5" t="s">
        <v>1893</v>
      </c>
      <c r="B3" s="262"/>
      <c r="C3" s="262"/>
      <c r="D3" s="262"/>
      <c r="E3" s="262"/>
      <c r="F3" s="262"/>
      <c r="G3" s="262"/>
      <c r="H3" s="262"/>
      <c r="I3" s="135">
        <f>+'Sch A'!$A$6</f>
        <v>0</v>
      </c>
      <c r="J3" s="136"/>
      <c r="K3" s="136"/>
      <c r="L3" s="136"/>
      <c r="M3" s="136"/>
      <c r="N3" s="137"/>
    </row>
    <row r="4" spans="1:19" ht="15" customHeight="1" x14ac:dyDescent="0.2">
      <c r="A4" s="54"/>
      <c r="B4" s="260"/>
      <c r="C4" s="260"/>
      <c r="D4" s="260"/>
      <c r="E4" s="260"/>
      <c r="F4" s="260"/>
      <c r="G4" s="260"/>
      <c r="H4" s="260"/>
      <c r="I4" s="138" t="s">
        <v>4</v>
      </c>
      <c r="J4" s="54"/>
      <c r="K4" s="24"/>
      <c r="L4" s="54"/>
      <c r="M4" s="24"/>
      <c r="N4" s="139"/>
    </row>
    <row r="5" spans="1:19" ht="15" customHeight="1" x14ac:dyDescent="0.2">
      <c r="A5" s="261"/>
      <c r="B5" s="261"/>
      <c r="C5" s="261"/>
      <c r="D5" s="261"/>
      <c r="E5" s="261"/>
      <c r="F5" s="261"/>
      <c r="G5" s="261"/>
      <c r="H5" s="261"/>
      <c r="I5" s="140" t="s">
        <v>5</v>
      </c>
      <c r="J5" s="118"/>
      <c r="K5" s="240">
        <f>+'Sch A'!$F$12</f>
        <v>0</v>
      </c>
      <c r="L5" s="241" t="s">
        <v>6</v>
      </c>
      <c r="M5" s="118"/>
      <c r="N5" s="242">
        <f>+'Sch A'!$H$12</f>
        <v>0</v>
      </c>
    </row>
    <row r="6" spans="1:19" ht="15" customHeight="1" x14ac:dyDescent="0.2">
      <c r="C6" s="1452"/>
      <c r="I6" s="1452"/>
    </row>
    <row r="7" spans="1:19" s="54" customFormat="1" ht="12.75" x14ac:dyDescent="0.2">
      <c r="A7" s="1453"/>
      <c r="B7" s="1454"/>
      <c r="C7" s="1455">
        <v>2021</v>
      </c>
      <c r="D7" s="1456"/>
      <c r="E7" s="1456"/>
      <c r="F7" s="1456"/>
      <c r="G7" s="1456"/>
      <c r="H7" s="1457"/>
      <c r="I7" s="1455">
        <v>2022</v>
      </c>
      <c r="J7" s="1456"/>
      <c r="K7" s="1456"/>
      <c r="L7" s="1456"/>
      <c r="M7" s="1456"/>
      <c r="N7" s="1457"/>
      <c r="O7" s="1453"/>
      <c r="P7" s="1453"/>
      <c r="Q7" s="1453"/>
      <c r="R7" s="1458"/>
      <c r="S7" s="1459"/>
    </row>
    <row r="8" spans="1:19" s="54" customFormat="1" ht="38.25" x14ac:dyDescent="0.2">
      <c r="A8" s="1460" t="s">
        <v>558</v>
      </c>
      <c r="B8" s="1461" t="s">
        <v>703</v>
      </c>
      <c r="C8" s="1462" t="s">
        <v>704</v>
      </c>
      <c r="D8" s="1462" t="s">
        <v>705</v>
      </c>
      <c r="E8" s="1462" t="s">
        <v>706</v>
      </c>
      <c r="F8" s="1462" t="s">
        <v>707</v>
      </c>
      <c r="G8" s="1462" t="s">
        <v>708</v>
      </c>
      <c r="H8" s="1462" t="s">
        <v>709</v>
      </c>
      <c r="I8" s="1462" t="s">
        <v>710</v>
      </c>
      <c r="J8" s="1462" t="s">
        <v>711</v>
      </c>
      <c r="K8" s="1462" t="s">
        <v>712</v>
      </c>
      <c r="L8" s="1462" t="s">
        <v>713</v>
      </c>
      <c r="M8" s="1462" t="s">
        <v>714</v>
      </c>
      <c r="N8" s="1462" t="s">
        <v>715</v>
      </c>
      <c r="O8" s="1466" t="s">
        <v>1910</v>
      </c>
      <c r="P8" s="326" t="s">
        <v>1911</v>
      </c>
      <c r="Q8" s="326" t="s">
        <v>1912</v>
      </c>
      <c r="R8" s="326" t="s">
        <v>717</v>
      </c>
      <c r="S8" s="277" t="s">
        <v>718</v>
      </c>
    </row>
    <row r="9" spans="1:19" ht="15" customHeight="1" x14ac:dyDescent="0.2">
      <c r="A9" s="1463" t="s">
        <v>562</v>
      </c>
      <c r="B9" s="1215" t="s">
        <v>563</v>
      </c>
      <c r="C9" s="1487">
        <f>'Sch B-2a'!C9-'Sch B-2b'!C9-'Sch B-2c'!C9</f>
        <v>0</v>
      </c>
      <c r="D9" s="1487">
        <f>'Sch B-2a'!D9-'Sch B-2b'!D9-'Sch B-2c'!D9</f>
        <v>0</v>
      </c>
      <c r="E9" s="1487">
        <f>'Sch B-2a'!E9-'Sch B-2b'!E9-'Sch B-2c'!E9</f>
        <v>0</v>
      </c>
      <c r="F9" s="1487">
        <f>'Sch B-2a'!F9-'Sch B-2b'!F9-'Sch B-2c'!F9</f>
        <v>0</v>
      </c>
      <c r="G9" s="1487">
        <f>'Sch B-2a'!G9-'Sch B-2b'!G9-'Sch B-2c'!G9</f>
        <v>0</v>
      </c>
      <c r="H9" s="1487">
        <f>'Sch B-2a'!H9-'Sch B-2b'!H9-'Sch B-2c'!H9</f>
        <v>0</v>
      </c>
      <c r="I9" s="1487">
        <f>'Sch B-2a'!I9-'Sch B-2b'!I9-'Sch B-2c'!I9</f>
        <v>0</v>
      </c>
      <c r="J9" s="1487">
        <f>'Sch B-2a'!J9-'Sch B-2b'!J9-'Sch B-2c'!J9</f>
        <v>0</v>
      </c>
      <c r="K9" s="1487">
        <f>'Sch B-2a'!K9-'Sch B-2b'!K9-'Sch B-2c'!K9</f>
        <v>0</v>
      </c>
      <c r="L9" s="1487">
        <f>'Sch B-2a'!L9-'Sch B-2b'!L9-'Sch B-2c'!L9</f>
        <v>0</v>
      </c>
      <c r="M9" s="1487">
        <f>'Sch B-2a'!M9-'Sch B-2b'!M9-'Sch B-2c'!M9</f>
        <v>0</v>
      </c>
      <c r="N9" s="1487">
        <f>'Sch B-2a'!N9-'Sch B-2b'!N9-'Sch B-2c'!N9</f>
        <v>0</v>
      </c>
      <c r="O9" s="1488">
        <f>SUM(C9:N9)</f>
        <v>0</v>
      </c>
      <c r="P9" s="1489"/>
      <c r="Q9" s="1490">
        <f t="shared" ref="Q9:Q59" si="0">+O9+P9</f>
        <v>0</v>
      </c>
      <c r="R9" s="1491">
        <v>1.65</v>
      </c>
      <c r="S9" s="1490">
        <f>ROUND(+Q9*R9,0)</f>
        <v>0</v>
      </c>
    </row>
    <row r="10" spans="1:19" ht="15" customHeight="1" x14ac:dyDescent="0.2">
      <c r="A10" s="1463" t="s">
        <v>564</v>
      </c>
      <c r="B10" s="1215" t="s">
        <v>563</v>
      </c>
      <c r="C10" s="1487">
        <f>'Sch B-2a'!C10-'Sch B-2b'!C10-'Sch B-2c'!C10</f>
        <v>0</v>
      </c>
      <c r="D10" s="1487">
        <f>'Sch B-2a'!D10-'Sch B-2b'!D10-'Sch B-2c'!D10</f>
        <v>0</v>
      </c>
      <c r="E10" s="1487">
        <f>'Sch B-2a'!E10-'Sch B-2b'!E10-'Sch B-2c'!E10</f>
        <v>0</v>
      </c>
      <c r="F10" s="1487">
        <f>'Sch B-2a'!F10-'Sch B-2b'!F10-'Sch B-2c'!F10</f>
        <v>0</v>
      </c>
      <c r="G10" s="1487">
        <f>'Sch B-2a'!G10-'Sch B-2b'!G10-'Sch B-2c'!G10</f>
        <v>0</v>
      </c>
      <c r="H10" s="1487">
        <f>'Sch B-2a'!H10-'Sch B-2b'!H10-'Sch B-2c'!H10</f>
        <v>0</v>
      </c>
      <c r="I10" s="1487">
        <f>'Sch B-2a'!I10-'Sch B-2b'!I10-'Sch B-2c'!I10</f>
        <v>0</v>
      </c>
      <c r="J10" s="1487">
        <f>'Sch B-2a'!J10-'Sch B-2b'!J10-'Sch B-2c'!J10</f>
        <v>0</v>
      </c>
      <c r="K10" s="1487">
        <f>'Sch B-2a'!K10-'Sch B-2b'!K10-'Sch B-2c'!K10</f>
        <v>0</v>
      </c>
      <c r="L10" s="1487">
        <f>'Sch B-2a'!L10-'Sch B-2b'!L10-'Sch B-2c'!L10</f>
        <v>0</v>
      </c>
      <c r="M10" s="1487">
        <f>'Sch B-2a'!M10-'Sch B-2b'!M10-'Sch B-2c'!M10</f>
        <v>0</v>
      </c>
      <c r="N10" s="1487">
        <f>'Sch B-2a'!N10-'Sch B-2b'!N10-'Sch B-2c'!N10</f>
        <v>0</v>
      </c>
      <c r="O10" s="1488">
        <f t="shared" ref="O10:O59" si="1">SUM(C10:N10)</f>
        <v>0</v>
      </c>
      <c r="P10" s="1492"/>
      <c r="Q10" s="1490">
        <f t="shared" si="0"/>
        <v>0</v>
      </c>
      <c r="R10" s="1491">
        <v>1.58</v>
      </c>
      <c r="S10" s="1490">
        <f t="shared" ref="S10:S58" si="2">ROUND(+Q10*R10,0)</f>
        <v>0</v>
      </c>
    </row>
    <row r="11" spans="1:19" ht="15" customHeight="1" x14ac:dyDescent="0.2">
      <c r="A11" s="1463" t="s">
        <v>565</v>
      </c>
      <c r="B11" s="1215" t="s">
        <v>563</v>
      </c>
      <c r="C11" s="1487">
        <f>'Sch B-2a'!C11-'Sch B-2b'!C11-'Sch B-2c'!C11</f>
        <v>0</v>
      </c>
      <c r="D11" s="1487">
        <f>'Sch B-2a'!D11-'Sch B-2b'!D11-'Sch B-2c'!D11</f>
        <v>0</v>
      </c>
      <c r="E11" s="1487">
        <f>'Sch B-2a'!E11-'Sch B-2b'!E11-'Sch B-2c'!E11</f>
        <v>0</v>
      </c>
      <c r="F11" s="1487">
        <f>'Sch B-2a'!F11-'Sch B-2b'!F11-'Sch B-2c'!F11</f>
        <v>0</v>
      </c>
      <c r="G11" s="1487">
        <f>'Sch B-2a'!G11-'Sch B-2b'!G11-'Sch B-2c'!G11</f>
        <v>0</v>
      </c>
      <c r="H11" s="1487">
        <f>'Sch B-2a'!H11-'Sch B-2b'!H11-'Sch B-2c'!H11</f>
        <v>0</v>
      </c>
      <c r="I11" s="1487">
        <f>'Sch B-2a'!I11-'Sch B-2b'!I11-'Sch B-2c'!I11</f>
        <v>0</v>
      </c>
      <c r="J11" s="1487">
        <f>'Sch B-2a'!J11-'Sch B-2b'!J11-'Sch B-2c'!J11</f>
        <v>0</v>
      </c>
      <c r="K11" s="1487">
        <f>'Sch B-2a'!K11-'Sch B-2b'!K11-'Sch B-2c'!K11</f>
        <v>0</v>
      </c>
      <c r="L11" s="1487">
        <f>'Sch B-2a'!L11-'Sch B-2b'!L11-'Sch B-2c'!L11</f>
        <v>0</v>
      </c>
      <c r="M11" s="1487">
        <f>'Sch B-2a'!M11-'Sch B-2b'!M11-'Sch B-2c'!M11</f>
        <v>0</v>
      </c>
      <c r="N11" s="1487">
        <f>'Sch B-2a'!N11-'Sch B-2b'!N11-'Sch B-2c'!N11</f>
        <v>0</v>
      </c>
      <c r="O11" s="1488">
        <f t="shared" si="1"/>
        <v>0</v>
      </c>
      <c r="P11" s="1492"/>
      <c r="Q11" s="1490">
        <f t="shared" si="0"/>
        <v>0</v>
      </c>
      <c r="R11" s="1491">
        <v>1.36</v>
      </c>
      <c r="S11" s="1490">
        <f t="shared" si="2"/>
        <v>0</v>
      </c>
    </row>
    <row r="12" spans="1:19" ht="15" customHeight="1" x14ac:dyDescent="0.2">
      <c r="A12" s="1463" t="s">
        <v>566</v>
      </c>
      <c r="B12" s="1215" t="s">
        <v>563</v>
      </c>
      <c r="C12" s="1487">
        <f>'Sch B-2a'!C12-'Sch B-2b'!C12-'Sch B-2c'!C12</f>
        <v>0</v>
      </c>
      <c r="D12" s="1487">
        <f>'Sch B-2a'!D12-'Sch B-2b'!D12-'Sch B-2c'!D12</f>
        <v>0</v>
      </c>
      <c r="E12" s="1487">
        <f>'Sch B-2a'!E12-'Sch B-2b'!E12-'Sch B-2c'!E12</f>
        <v>0</v>
      </c>
      <c r="F12" s="1487">
        <f>'Sch B-2a'!F12-'Sch B-2b'!F12-'Sch B-2c'!F12</f>
        <v>0</v>
      </c>
      <c r="G12" s="1487">
        <f>'Sch B-2a'!G12-'Sch B-2b'!G12-'Sch B-2c'!G12</f>
        <v>0</v>
      </c>
      <c r="H12" s="1487">
        <f>'Sch B-2a'!H12-'Sch B-2b'!H12-'Sch B-2c'!H12</f>
        <v>0</v>
      </c>
      <c r="I12" s="1487">
        <f>'Sch B-2a'!I12-'Sch B-2b'!I12-'Sch B-2c'!I12</f>
        <v>0</v>
      </c>
      <c r="J12" s="1487">
        <f>'Sch B-2a'!J12-'Sch B-2b'!J12-'Sch B-2c'!J12</f>
        <v>0</v>
      </c>
      <c r="K12" s="1487">
        <f>'Sch B-2a'!K12-'Sch B-2b'!K12-'Sch B-2c'!K12</f>
        <v>0</v>
      </c>
      <c r="L12" s="1487">
        <f>'Sch B-2a'!L12-'Sch B-2b'!L12-'Sch B-2c'!L12</f>
        <v>0</v>
      </c>
      <c r="M12" s="1487">
        <f>'Sch B-2a'!M12-'Sch B-2b'!M12-'Sch B-2c'!M12</f>
        <v>0</v>
      </c>
      <c r="N12" s="1487">
        <f>'Sch B-2a'!N12-'Sch B-2b'!N12-'Sch B-2c'!N12</f>
        <v>0</v>
      </c>
      <c r="O12" s="1488">
        <f t="shared" si="1"/>
        <v>0</v>
      </c>
      <c r="P12" s="1492"/>
      <c r="Q12" s="1490">
        <f t="shared" si="0"/>
        <v>0</v>
      </c>
      <c r="R12" s="1491">
        <v>1.1000000000000001</v>
      </c>
      <c r="S12" s="1490">
        <f t="shared" si="2"/>
        <v>0</v>
      </c>
    </row>
    <row r="13" spans="1:19" ht="15" customHeight="1" x14ac:dyDescent="0.2">
      <c r="A13" s="1463" t="s">
        <v>567</v>
      </c>
      <c r="B13" s="1215" t="s">
        <v>563</v>
      </c>
      <c r="C13" s="1487">
        <f>'Sch B-2a'!C13-'Sch B-2b'!C13-'Sch B-2c'!C13</f>
        <v>0</v>
      </c>
      <c r="D13" s="1487">
        <f>'Sch B-2a'!D13-'Sch B-2b'!D13-'Sch B-2c'!D13</f>
        <v>0</v>
      </c>
      <c r="E13" s="1487">
        <f>'Sch B-2a'!E13-'Sch B-2b'!E13-'Sch B-2c'!E13</f>
        <v>0</v>
      </c>
      <c r="F13" s="1487">
        <f>'Sch B-2a'!F13-'Sch B-2b'!F13-'Sch B-2c'!F13</f>
        <v>0</v>
      </c>
      <c r="G13" s="1487">
        <f>'Sch B-2a'!G13-'Sch B-2b'!G13-'Sch B-2c'!G13</f>
        <v>0</v>
      </c>
      <c r="H13" s="1487">
        <f>'Sch B-2a'!H13-'Sch B-2b'!H13-'Sch B-2c'!H13</f>
        <v>0</v>
      </c>
      <c r="I13" s="1487">
        <f>'Sch B-2a'!I13-'Sch B-2b'!I13-'Sch B-2c'!I13</f>
        <v>0</v>
      </c>
      <c r="J13" s="1487">
        <f>'Sch B-2a'!J13-'Sch B-2b'!J13-'Sch B-2c'!J13</f>
        <v>0</v>
      </c>
      <c r="K13" s="1487">
        <f>'Sch B-2a'!K13-'Sch B-2b'!K13-'Sch B-2c'!K13</f>
        <v>0</v>
      </c>
      <c r="L13" s="1487">
        <f>'Sch B-2a'!L13-'Sch B-2b'!L13-'Sch B-2c'!L13</f>
        <v>0</v>
      </c>
      <c r="M13" s="1487">
        <f>'Sch B-2a'!M13-'Sch B-2b'!M13-'Sch B-2c'!M13</f>
        <v>0</v>
      </c>
      <c r="N13" s="1487">
        <f>'Sch B-2a'!N13-'Sch B-2b'!N13-'Sch B-2c'!N13</f>
        <v>0</v>
      </c>
      <c r="O13" s="1488">
        <f t="shared" si="1"/>
        <v>0</v>
      </c>
      <c r="P13" s="1492"/>
      <c r="Q13" s="1490">
        <f t="shared" si="0"/>
        <v>0</v>
      </c>
      <c r="R13" s="1491">
        <v>0.82</v>
      </c>
      <c r="S13" s="1490">
        <f t="shared" si="2"/>
        <v>0</v>
      </c>
    </row>
    <row r="14" spans="1:19" ht="15" customHeight="1" x14ac:dyDescent="0.2">
      <c r="A14" s="1463" t="s">
        <v>568</v>
      </c>
      <c r="B14" s="1215" t="s">
        <v>569</v>
      </c>
      <c r="C14" s="1487">
        <f>'Sch B-2a'!C14-'Sch B-2b'!C14-'Sch B-2c'!C14</f>
        <v>0</v>
      </c>
      <c r="D14" s="1487">
        <f>'Sch B-2a'!D14-'Sch B-2b'!D14-'Sch B-2c'!D14</f>
        <v>0</v>
      </c>
      <c r="E14" s="1487">
        <f>'Sch B-2a'!E14-'Sch B-2b'!E14-'Sch B-2c'!E14</f>
        <v>0</v>
      </c>
      <c r="F14" s="1487">
        <f>'Sch B-2a'!F14-'Sch B-2b'!F14-'Sch B-2c'!F14</f>
        <v>0</v>
      </c>
      <c r="G14" s="1487">
        <f>'Sch B-2a'!G14-'Sch B-2b'!G14-'Sch B-2c'!G14</f>
        <v>0</v>
      </c>
      <c r="H14" s="1487">
        <f>'Sch B-2a'!H14-'Sch B-2b'!H14-'Sch B-2c'!H14</f>
        <v>0</v>
      </c>
      <c r="I14" s="1487">
        <f>'Sch B-2a'!I14-'Sch B-2b'!I14-'Sch B-2c'!I14</f>
        <v>0</v>
      </c>
      <c r="J14" s="1487">
        <f>'Sch B-2a'!J14-'Sch B-2b'!J14-'Sch B-2c'!J14</f>
        <v>0</v>
      </c>
      <c r="K14" s="1487">
        <f>'Sch B-2a'!K14-'Sch B-2b'!K14-'Sch B-2c'!K14</f>
        <v>0</v>
      </c>
      <c r="L14" s="1487">
        <f>'Sch B-2a'!L14-'Sch B-2b'!L14-'Sch B-2c'!L14</f>
        <v>0</v>
      </c>
      <c r="M14" s="1487">
        <f>'Sch B-2a'!M14-'Sch B-2b'!M14-'Sch B-2c'!M14</f>
        <v>0</v>
      </c>
      <c r="N14" s="1487">
        <f>'Sch B-2a'!N14-'Sch B-2b'!N14-'Sch B-2c'!N14</f>
        <v>0</v>
      </c>
      <c r="O14" s="1488">
        <f t="shared" si="1"/>
        <v>0</v>
      </c>
      <c r="P14" s="1492"/>
      <c r="Q14" s="1490">
        <f t="shared" si="0"/>
        <v>0</v>
      </c>
      <c r="R14" s="1491">
        <v>3</v>
      </c>
      <c r="S14" s="1490">
        <f t="shared" si="2"/>
        <v>0</v>
      </c>
    </row>
    <row r="15" spans="1:19" ht="15" customHeight="1" x14ac:dyDescent="0.2">
      <c r="A15" s="1463" t="s">
        <v>570</v>
      </c>
      <c r="B15" s="1215" t="s">
        <v>571</v>
      </c>
      <c r="C15" s="1487">
        <f>'Sch B-2a'!C15-'Sch B-2b'!C15-'Sch B-2c'!C15</f>
        <v>0</v>
      </c>
      <c r="D15" s="1487">
        <f>'Sch B-2a'!D15-'Sch B-2b'!D15-'Sch B-2c'!D15</f>
        <v>0</v>
      </c>
      <c r="E15" s="1487">
        <f>'Sch B-2a'!E15-'Sch B-2b'!E15-'Sch B-2c'!E15</f>
        <v>0</v>
      </c>
      <c r="F15" s="1487">
        <f>'Sch B-2a'!F15-'Sch B-2b'!F15-'Sch B-2c'!F15</f>
        <v>0</v>
      </c>
      <c r="G15" s="1487">
        <f>'Sch B-2a'!G15-'Sch B-2b'!G15-'Sch B-2c'!G15</f>
        <v>0</v>
      </c>
      <c r="H15" s="1487">
        <f>'Sch B-2a'!H15-'Sch B-2b'!H15-'Sch B-2c'!H15</f>
        <v>0</v>
      </c>
      <c r="I15" s="1487">
        <f>'Sch B-2a'!I15-'Sch B-2b'!I15-'Sch B-2c'!I15</f>
        <v>0</v>
      </c>
      <c r="J15" s="1487">
        <f>'Sch B-2a'!J15-'Sch B-2b'!J15-'Sch B-2c'!J15</f>
        <v>0</v>
      </c>
      <c r="K15" s="1487">
        <f>'Sch B-2a'!K15-'Sch B-2b'!K15-'Sch B-2c'!K15</f>
        <v>0</v>
      </c>
      <c r="L15" s="1487">
        <f>'Sch B-2a'!L15-'Sch B-2b'!L15-'Sch B-2c'!L15</f>
        <v>0</v>
      </c>
      <c r="M15" s="1487">
        <f>'Sch B-2a'!M15-'Sch B-2b'!M15-'Sch B-2c'!M15</f>
        <v>0</v>
      </c>
      <c r="N15" s="1487">
        <f>'Sch B-2a'!N15-'Sch B-2b'!N15-'Sch B-2c'!N15</f>
        <v>0</v>
      </c>
      <c r="O15" s="1488">
        <f t="shared" si="1"/>
        <v>0</v>
      </c>
      <c r="P15" s="1492"/>
      <c r="Q15" s="1490">
        <f t="shared" si="0"/>
        <v>0</v>
      </c>
      <c r="R15" s="1491">
        <v>2.23</v>
      </c>
      <c r="S15" s="1490">
        <f t="shared" si="2"/>
        <v>0</v>
      </c>
    </row>
    <row r="16" spans="1:19" ht="15" customHeight="1" x14ac:dyDescent="0.2">
      <c r="A16" s="1463" t="s">
        <v>572</v>
      </c>
      <c r="B16" s="1215" t="s">
        <v>573</v>
      </c>
      <c r="C16" s="1487">
        <f>'Sch B-2a'!C16-'Sch B-2b'!C16-'Sch B-2c'!C16</f>
        <v>0</v>
      </c>
      <c r="D16" s="1487">
        <f>'Sch B-2a'!D16-'Sch B-2b'!D16-'Sch B-2c'!D16</f>
        <v>0</v>
      </c>
      <c r="E16" s="1487">
        <f>'Sch B-2a'!E16-'Sch B-2b'!E16-'Sch B-2c'!E16</f>
        <v>0</v>
      </c>
      <c r="F16" s="1487">
        <f>'Sch B-2a'!F16-'Sch B-2b'!F16-'Sch B-2c'!F16</f>
        <v>0</v>
      </c>
      <c r="G16" s="1487">
        <f>'Sch B-2a'!G16-'Sch B-2b'!G16-'Sch B-2c'!G16</f>
        <v>0</v>
      </c>
      <c r="H16" s="1487">
        <f>'Sch B-2a'!H16-'Sch B-2b'!H16-'Sch B-2c'!H16</f>
        <v>0</v>
      </c>
      <c r="I16" s="1487">
        <f>'Sch B-2a'!I16-'Sch B-2b'!I16-'Sch B-2c'!I16</f>
        <v>0</v>
      </c>
      <c r="J16" s="1487">
        <f>'Sch B-2a'!J16-'Sch B-2b'!J16-'Sch B-2c'!J16</f>
        <v>0</v>
      </c>
      <c r="K16" s="1487">
        <f>'Sch B-2a'!K16-'Sch B-2b'!K16-'Sch B-2c'!K16</f>
        <v>0</v>
      </c>
      <c r="L16" s="1487">
        <f>'Sch B-2a'!L16-'Sch B-2b'!L16-'Sch B-2c'!L16</f>
        <v>0</v>
      </c>
      <c r="M16" s="1487">
        <f>'Sch B-2a'!M16-'Sch B-2b'!M16-'Sch B-2c'!M16</f>
        <v>0</v>
      </c>
      <c r="N16" s="1487">
        <f>'Sch B-2a'!N16-'Sch B-2b'!N16-'Sch B-2c'!N16</f>
        <v>0</v>
      </c>
      <c r="O16" s="1488">
        <f t="shared" si="1"/>
        <v>0</v>
      </c>
      <c r="P16" s="1492"/>
      <c r="Q16" s="1490">
        <f t="shared" si="0"/>
        <v>0</v>
      </c>
      <c r="R16" s="1491">
        <v>2.2200000000000002</v>
      </c>
      <c r="S16" s="1490">
        <f t="shared" si="2"/>
        <v>0</v>
      </c>
    </row>
    <row r="17" spans="1:19" ht="15" customHeight="1" x14ac:dyDescent="0.2">
      <c r="A17" s="1463" t="s">
        <v>574</v>
      </c>
      <c r="B17" s="1215" t="s">
        <v>575</v>
      </c>
      <c r="C17" s="1487">
        <f>'Sch B-2a'!C17-'Sch B-2b'!C17-'Sch B-2c'!C17</f>
        <v>0</v>
      </c>
      <c r="D17" s="1487">
        <f>'Sch B-2a'!D17-'Sch B-2b'!D17-'Sch B-2c'!D17</f>
        <v>0</v>
      </c>
      <c r="E17" s="1487">
        <f>'Sch B-2a'!E17-'Sch B-2b'!E17-'Sch B-2c'!E17</f>
        <v>0</v>
      </c>
      <c r="F17" s="1487">
        <f>'Sch B-2a'!F17-'Sch B-2b'!F17-'Sch B-2c'!F17</f>
        <v>0</v>
      </c>
      <c r="G17" s="1487">
        <f>'Sch B-2a'!G17-'Sch B-2b'!G17-'Sch B-2c'!G17</f>
        <v>0</v>
      </c>
      <c r="H17" s="1487">
        <f>'Sch B-2a'!H17-'Sch B-2b'!H17-'Sch B-2c'!H17</f>
        <v>0</v>
      </c>
      <c r="I17" s="1487">
        <f>'Sch B-2a'!I17-'Sch B-2b'!I17-'Sch B-2c'!I17</f>
        <v>0</v>
      </c>
      <c r="J17" s="1487">
        <f>'Sch B-2a'!J17-'Sch B-2b'!J17-'Sch B-2c'!J17</f>
        <v>0</v>
      </c>
      <c r="K17" s="1487">
        <f>'Sch B-2a'!K17-'Sch B-2b'!K17-'Sch B-2c'!K17</f>
        <v>0</v>
      </c>
      <c r="L17" s="1487">
        <f>'Sch B-2a'!L17-'Sch B-2b'!L17-'Sch B-2c'!L17</f>
        <v>0</v>
      </c>
      <c r="M17" s="1487">
        <f>'Sch B-2a'!M17-'Sch B-2b'!M17-'Sch B-2c'!M17</f>
        <v>0</v>
      </c>
      <c r="N17" s="1487">
        <f>'Sch B-2a'!N17-'Sch B-2b'!N17-'Sch B-2c'!N17</f>
        <v>0</v>
      </c>
      <c r="O17" s="1488">
        <f t="shared" si="1"/>
        <v>0</v>
      </c>
      <c r="P17" s="1492"/>
      <c r="Q17" s="1490">
        <f t="shared" si="0"/>
        <v>0</v>
      </c>
      <c r="R17" s="1491">
        <v>1.88</v>
      </c>
      <c r="S17" s="1490">
        <f t="shared" si="2"/>
        <v>0</v>
      </c>
    </row>
    <row r="18" spans="1:19" ht="15" customHeight="1" x14ac:dyDescent="0.2">
      <c r="A18" s="1463" t="s">
        <v>576</v>
      </c>
      <c r="B18" s="1215" t="s">
        <v>577</v>
      </c>
      <c r="C18" s="1487">
        <f>'Sch B-2a'!C18-'Sch B-2b'!C18-'Sch B-2c'!C18</f>
        <v>0</v>
      </c>
      <c r="D18" s="1487">
        <f>'Sch B-2a'!D18-'Sch B-2b'!D18-'Sch B-2c'!D18</f>
        <v>0</v>
      </c>
      <c r="E18" s="1487">
        <f>'Sch B-2a'!E18-'Sch B-2b'!E18-'Sch B-2c'!E18</f>
        <v>0</v>
      </c>
      <c r="F18" s="1487">
        <f>'Sch B-2a'!F18-'Sch B-2b'!F18-'Sch B-2c'!F18</f>
        <v>0</v>
      </c>
      <c r="G18" s="1487">
        <f>'Sch B-2a'!G18-'Sch B-2b'!G18-'Sch B-2c'!G18</f>
        <v>0</v>
      </c>
      <c r="H18" s="1487">
        <f>'Sch B-2a'!H18-'Sch B-2b'!H18-'Sch B-2c'!H18</f>
        <v>0</v>
      </c>
      <c r="I18" s="1487">
        <f>'Sch B-2a'!I18-'Sch B-2b'!I18-'Sch B-2c'!I18</f>
        <v>0</v>
      </c>
      <c r="J18" s="1487">
        <f>'Sch B-2a'!J18-'Sch B-2b'!J18-'Sch B-2c'!J18</f>
        <v>0</v>
      </c>
      <c r="K18" s="1487">
        <f>'Sch B-2a'!K18-'Sch B-2b'!K18-'Sch B-2c'!K18</f>
        <v>0</v>
      </c>
      <c r="L18" s="1487">
        <f>'Sch B-2a'!L18-'Sch B-2b'!L18-'Sch B-2c'!L18</f>
        <v>0</v>
      </c>
      <c r="M18" s="1487">
        <f>'Sch B-2a'!M18-'Sch B-2b'!M18-'Sch B-2c'!M18</f>
        <v>0</v>
      </c>
      <c r="N18" s="1487">
        <f>'Sch B-2a'!N18-'Sch B-2b'!N18-'Sch B-2c'!N18</f>
        <v>0</v>
      </c>
      <c r="O18" s="1488">
        <f t="shared" si="1"/>
        <v>0</v>
      </c>
      <c r="P18" s="1492"/>
      <c r="Q18" s="1490">
        <f t="shared" si="0"/>
        <v>0</v>
      </c>
      <c r="R18" s="1491">
        <v>1.47</v>
      </c>
      <c r="S18" s="1490">
        <f t="shared" si="2"/>
        <v>0</v>
      </c>
    </row>
    <row r="19" spans="1:19" ht="15" customHeight="1" x14ac:dyDescent="0.2">
      <c r="A19" s="1463" t="s">
        <v>578</v>
      </c>
      <c r="B19" s="1215" t="s">
        <v>575</v>
      </c>
      <c r="C19" s="1487">
        <f>'Sch B-2a'!C19-'Sch B-2b'!C19-'Sch B-2c'!C19</f>
        <v>0</v>
      </c>
      <c r="D19" s="1487">
        <f>'Sch B-2a'!D19-'Sch B-2b'!D19-'Sch B-2c'!D19</f>
        <v>0</v>
      </c>
      <c r="E19" s="1487">
        <f>'Sch B-2a'!E19-'Sch B-2b'!E19-'Sch B-2c'!E19</f>
        <v>0</v>
      </c>
      <c r="F19" s="1487">
        <f>'Sch B-2a'!F19-'Sch B-2b'!F19-'Sch B-2c'!F19</f>
        <v>0</v>
      </c>
      <c r="G19" s="1487">
        <f>'Sch B-2a'!G19-'Sch B-2b'!G19-'Sch B-2c'!G19</f>
        <v>0</v>
      </c>
      <c r="H19" s="1487">
        <f>'Sch B-2a'!H19-'Sch B-2b'!H19-'Sch B-2c'!H19</f>
        <v>0</v>
      </c>
      <c r="I19" s="1487">
        <f>'Sch B-2a'!I19-'Sch B-2b'!I19-'Sch B-2c'!I19</f>
        <v>0</v>
      </c>
      <c r="J19" s="1487">
        <f>'Sch B-2a'!J19-'Sch B-2b'!J19-'Sch B-2c'!J19</f>
        <v>0</v>
      </c>
      <c r="K19" s="1487">
        <f>'Sch B-2a'!K19-'Sch B-2b'!K19-'Sch B-2c'!K19</f>
        <v>0</v>
      </c>
      <c r="L19" s="1487">
        <f>'Sch B-2a'!L19-'Sch B-2b'!L19-'Sch B-2c'!L19</f>
        <v>0</v>
      </c>
      <c r="M19" s="1487">
        <f>'Sch B-2a'!M19-'Sch B-2b'!M19-'Sch B-2c'!M19</f>
        <v>0</v>
      </c>
      <c r="N19" s="1487">
        <f>'Sch B-2a'!N19-'Sch B-2b'!N19-'Sch B-2c'!N19</f>
        <v>0</v>
      </c>
      <c r="O19" s="1488">
        <f t="shared" si="1"/>
        <v>0</v>
      </c>
      <c r="P19" s="1492"/>
      <c r="Q19" s="1490">
        <f t="shared" si="0"/>
        <v>0</v>
      </c>
      <c r="R19" s="1491">
        <v>1.69</v>
      </c>
      <c r="S19" s="1490">
        <f t="shared" si="2"/>
        <v>0</v>
      </c>
    </row>
    <row r="20" spans="1:19" ht="15" customHeight="1" x14ac:dyDescent="0.2">
      <c r="A20" s="1463" t="s">
        <v>579</v>
      </c>
      <c r="B20" s="1215" t="s">
        <v>577</v>
      </c>
      <c r="C20" s="1487">
        <f>'Sch B-2a'!C20-'Sch B-2b'!C20-'Sch B-2c'!C20</f>
        <v>0</v>
      </c>
      <c r="D20" s="1487">
        <f>'Sch B-2a'!D20-'Sch B-2b'!D20-'Sch B-2c'!D20</f>
        <v>0</v>
      </c>
      <c r="E20" s="1487">
        <f>'Sch B-2a'!E20-'Sch B-2b'!E20-'Sch B-2c'!E20</f>
        <v>0</v>
      </c>
      <c r="F20" s="1487">
        <f>'Sch B-2a'!F20-'Sch B-2b'!F20-'Sch B-2c'!F20</f>
        <v>0</v>
      </c>
      <c r="G20" s="1487">
        <f>'Sch B-2a'!G20-'Sch B-2b'!G20-'Sch B-2c'!G20</f>
        <v>0</v>
      </c>
      <c r="H20" s="1487">
        <f>'Sch B-2a'!H20-'Sch B-2b'!H20-'Sch B-2c'!H20</f>
        <v>0</v>
      </c>
      <c r="I20" s="1487">
        <f>'Sch B-2a'!I20-'Sch B-2b'!I20-'Sch B-2c'!I20</f>
        <v>0</v>
      </c>
      <c r="J20" s="1487">
        <f>'Sch B-2a'!J20-'Sch B-2b'!J20-'Sch B-2c'!J20</f>
        <v>0</v>
      </c>
      <c r="K20" s="1487">
        <f>'Sch B-2a'!K20-'Sch B-2b'!K20-'Sch B-2c'!K20</f>
        <v>0</v>
      </c>
      <c r="L20" s="1487">
        <f>'Sch B-2a'!L20-'Sch B-2b'!L20-'Sch B-2c'!L20</f>
        <v>0</v>
      </c>
      <c r="M20" s="1487">
        <f>'Sch B-2a'!M20-'Sch B-2b'!M20-'Sch B-2c'!M20</f>
        <v>0</v>
      </c>
      <c r="N20" s="1487">
        <f>'Sch B-2a'!N20-'Sch B-2b'!N20-'Sch B-2c'!N20</f>
        <v>0</v>
      </c>
      <c r="O20" s="1488">
        <f t="shared" si="1"/>
        <v>0</v>
      </c>
      <c r="P20" s="1492"/>
      <c r="Q20" s="1490">
        <f t="shared" si="0"/>
        <v>0</v>
      </c>
      <c r="R20" s="1491">
        <v>1.33</v>
      </c>
      <c r="S20" s="1490">
        <f t="shared" si="2"/>
        <v>0</v>
      </c>
    </row>
    <row r="21" spans="1:19" ht="15" customHeight="1" x14ac:dyDescent="0.2">
      <c r="A21" s="1463" t="s">
        <v>580</v>
      </c>
      <c r="B21" s="1215" t="s">
        <v>575</v>
      </c>
      <c r="C21" s="1487">
        <f>'Sch B-2a'!C21-'Sch B-2b'!C21-'Sch B-2c'!C21</f>
        <v>0</v>
      </c>
      <c r="D21" s="1487">
        <f>'Sch B-2a'!D21-'Sch B-2b'!D21-'Sch B-2c'!D21</f>
        <v>0</v>
      </c>
      <c r="E21" s="1487">
        <f>'Sch B-2a'!E21-'Sch B-2b'!E21-'Sch B-2c'!E21</f>
        <v>0</v>
      </c>
      <c r="F21" s="1487">
        <f>'Sch B-2a'!F21-'Sch B-2b'!F21-'Sch B-2c'!F21</f>
        <v>0</v>
      </c>
      <c r="G21" s="1487">
        <f>'Sch B-2a'!G21-'Sch B-2b'!G21-'Sch B-2c'!G21</f>
        <v>0</v>
      </c>
      <c r="H21" s="1487">
        <f>'Sch B-2a'!H21-'Sch B-2b'!H21-'Sch B-2c'!H21</f>
        <v>0</v>
      </c>
      <c r="I21" s="1487">
        <f>'Sch B-2a'!I21-'Sch B-2b'!I21-'Sch B-2c'!I21</f>
        <v>0</v>
      </c>
      <c r="J21" s="1487">
        <f>'Sch B-2a'!J21-'Sch B-2b'!J21-'Sch B-2c'!J21</f>
        <v>0</v>
      </c>
      <c r="K21" s="1487">
        <f>'Sch B-2a'!K21-'Sch B-2b'!K21-'Sch B-2c'!K21</f>
        <v>0</v>
      </c>
      <c r="L21" s="1487">
        <f>'Sch B-2a'!L21-'Sch B-2b'!L21-'Sch B-2c'!L21</f>
        <v>0</v>
      </c>
      <c r="M21" s="1487">
        <f>'Sch B-2a'!M21-'Sch B-2b'!M21-'Sch B-2c'!M21</f>
        <v>0</v>
      </c>
      <c r="N21" s="1487">
        <f>'Sch B-2a'!N21-'Sch B-2b'!N21-'Sch B-2c'!N21</f>
        <v>0</v>
      </c>
      <c r="O21" s="1488">
        <f t="shared" si="1"/>
        <v>0</v>
      </c>
      <c r="P21" s="1492"/>
      <c r="Q21" s="1490">
        <f t="shared" si="0"/>
        <v>0</v>
      </c>
      <c r="R21" s="1491">
        <v>1.57</v>
      </c>
      <c r="S21" s="1490">
        <f t="shared" si="2"/>
        <v>0</v>
      </c>
    </row>
    <row r="22" spans="1:19" ht="15" customHeight="1" x14ac:dyDescent="0.2">
      <c r="A22" s="1463" t="s">
        <v>581</v>
      </c>
      <c r="B22" s="1215" t="s">
        <v>577</v>
      </c>
      <c r="C22" s="1487">
        <f>'Sch B-2a'!C22-'Sch B-2b'!C22-'Sch B-2c'!C22</f>
        <v>0</v>
      </c>
      <c r="D22" s="1487">
        <f>'Sch B-2a'!D22-'Sch B-2b'!D22-'Sch B-2c'!D22</f>
        <v>0</v>
      </c>
      <c r="E22" s="1487">
        <f>'Sch B-2a'!E22-'Sch B-2b'!E22-'Sch B-2c'!E22</f>
        <v>0</v>
      </c>
      <c r="F22" s="1487">
        <f>'Sch B-2a'!F22-'Sch B-2b'!F22-'Sch B-2c'!F22</f>
        <v>0</v>
      </c>
      <c r="G22" s="1487">
        <f>'Sch B-2a'!G22-'Sch B-2b'!G22-'Sch B-2c'!G22</f>
        <v>0</v>
      </c>
      <c r="H22" s="1487">
        <f>'Sch B-2a'!H22-'Sch B-2b'!H22-'Sch B-2c'!H22</f>
        <v>0</v>
      </c>
      <c r="I22" s="1487">
        <f>'Sch B-2a'!I22-'Sch B-2b'!I22-'Sch B-2c'!I22</f>
        <v>0</v>
      </c>
      <c r="J22" s="1487">
        <f>'Sch B-2a'!J22-'Sch B-2b'!J22-'Sch B-2c'!J22</f>
        <v>0</v>
      </c>
      <c r="K22" s="1487">
        <f>'Sch B-2a'!K22-'Sch B-2b'!K22-'Sch B-2c'!K22</f>
        <v>0</v>
      </c>
      <c r="L22" s="1487">
        <f>'Sch B-2a'!L22-'Sch B-2b'!L22-'Sch B-2c'!L22</f>
        <v>0</v>
      </c>
      <c r="M22" s="1487">
        <f>'Sch B-2a'!M22-'Sch B-2b'!M22-'Sch B-2c'!M22</f>
        <v>0</v>
      </c>
      <c r="N22" s="1487">
        <f>'Sch B-2a'!N22-'Sch B-2b'!N22-'Sch B-2c'!N22</f>
        <v>0</v>
      </c>
      <c r="O22" s="1488">
        <f t="shared" si="1"/>
        <v>0</v>
      </c>
      <c r="P22" s="1492"/>
      <c r="Q22" s="1490">
        <f t="shared" si="0"/>
        <v>0</v>
      </c>
      <c r="R22" s="1491">
        <v>1.23</v>
      </c>
      <c r="S22" s="1490">
        <f t="shared" si="2"/>
        <v>0</v>
      </c>
    </row>
    <row r="23" spans="1:19" ht="15" customHeight="1" x14ac:dyDescent="0.2">
      <c r="A23" s="1463" t="s">
        <v>582</v>
      </c>
      <c r="B23" s="1215" t="s">
        <v>575</v>
      </c>
      <c r="C23" s="1487">
        <f>'Sch B-2a'!C23-'Sch B-2b'!C23-'Sch B-2c'!C23</f>
        <v>0</v>
      </c>
      <c r="D23" s="1487">
        <f>'Sch B-2a'!D23-'Sch B-2b'!D23-'Sch B-2c'!D23</f>
        <v>0</v>
      </c>
      <c r="E23" s="1487">
        <f>'Sch B-2a'!E23-'Sch B-2b'!E23-'Sch B-2c'!E23</f>
        <v>0</v>
      </c>
      <c r="F23" s="1487">
        <f>'Sch B-2a'!F23-'Sch B-2b'!F23-'Sch B-2c'!F23</f>
        <v>0</v>
      </c>
      <c r="G23" s="1487">
        <f>'Sch B-2a'!G23-'Sch B-2b'!G23-'Sch B-2c'!G23</f>
        <v>0</v>
      </c>
      <c r="H23" s="1487">
        <f>'Sch B-2a'!H23-'Sch B-2b'!H23-'Sch B-2c'!H23</f>
        <v>0</v>
      </c>
      <c r="I23" s="1487">
        <f>'Sch B-2a'!I23-'Sch B-2b'!I23-'Sch B-2c'!I23</f>
        <v>0</v>
      </c>
      <c r="J23" s="1487">
        <f>'Sch B-2a'!J23-'Sch B-2b'!J23-'Sch B-2c'!J23</f>
        <v>0</v>
      </c>
      <c r="K23" s="1487">
        <f>'Sch B-2a'!K23-'Sch B-2b'!K23-'Sch B-2c'!K23</f>
        <v>0</v>
      </c>
      <c r="L23" s="1487">
        <f>'Sch B-2a'!L23-'Sch B-2b'!L23-'Sch B-2c'!L23</f>
        <v>0</v>
      </c>
      <c r="M23" s="1487">
        <f>'Sch B-2a'!M23-'Sch B-2b'!M23-'Sch B-2c'!M23</f>
        <v>0</v>
      </c>
      <c r="N23" s="1487">
        <f>'Sch B-2a'!N23-'Sch B-2b'!N23-'Sch B-2c'!N23</f>
        <v>0</v>
      </c>
      <c r="O23" s="1488">
        <f t="shared" si="1"/>
        <v>0</v>
      </c>
      <c r="P23" s="1492"/>
      <c r="Q23" s="1490">
        <f t="shared" si="0"/>
        <v>0</v>
      </c>
      <c r="R23" s="1491">
        <v>1.55</v>
      </c>
      <c r="S23" s="1490">
        <f t="shared" si="2"/>
        <v>0</v>
      </c>
    </row>
    <row r="24" spans="1:19" ht="15" customHeight="1" x14ac:dyDescent="0.2">
      <c r="A24" s="1463" t="s">
        <v>583</v>
      </c>
      <c r="B24" s="1215" t="s">
        <v>577</v>
      </c>
      <c r="C24" s="1487">
        <f>'Sch B-2a'!C24-'Sch B-2b'!C24-'Sch B-2c'!C24</f>
        <v>0</v>
      </c>
      <c r="D24" s="1487">
        <f>'Sch B-2a'!D24-'Sch B-2b'!D24-'Sch B-2c'!D24</f>
        <v>0</v>
      </c>
      <c r="E24" s="1487">
        <f>'Sch B-2a'!E24-'Sch B-2b'!E24-'Sch B-2c'!E24</f>
        <v>0</v>
      </c>
      <c r="F24" s="1487">
        <f>'Sch B-2a'!F24-'Sch B-2b'!F24-'Sch B-2c'!F24</f>
        <v>0</v>
      </c>
      <c r="G24" s="1487">
        <f>'Sch B-2a'!G24-'Sch B-2b'!G24-'Sch B-2c'!G24</f>
        <v>0</v>
      </c>
      <c r="H24" s="1487">
        <f>'Sch B-2a'!H24-'Sch B-2b'!H24-'Sch B-2c'!H24</f>
        <v>0</v>
      </c>
      <c r="I24" s="1487">
        <f>'Sch B-2a'!I24-'Sch B-2b'!I24-'Sch B-2c'!I24</f>
        <v>0</v>
      </c>
      <c r="J24" s="1487">
        <f>'Sch B-2a'!J24-'Sch B-2b'!J24-'Sch B-2c'!J24</f>
        <v>0</v>
      </c>
      <c r="K24" s="1487">
        <f>'Sch B-2a'!K24-'Sch B-2b'!K24-'Sch B-2c'!K24</f>
        <v>0</v>
      </c>
      <c r="L24" s="1487">
        <f>'Sch B-2a'!L24-'Sch B-2b'!L24-'Sch B-2c'!L24</f>
        <v>0</v>
      </c>
      <c r="M24" s="1487">
        <f>'Sch B-2a'!M24-'Sch B-2b'!M24-'Sch B-2c'!M24</f>
        <v>0</v>
      </c>
      <c r="N24" s="1487">
        <f>'Sch B-2a'!N24-'Sch B-2b'!N24-'Sch B-2c'!N24</f>
        <v>0</v>
      </c>
      <c r="O24" s="1488">
        <f t="shared" si="1"/>
        <v>0</v>
      </c>
      <c r="P24" s="1492"/>
      <c r="Q24" s="1490">
        <f t="shared" si="0"/>
        <v>0</v>
      </c>
      <c r="R24" s="1491">
        <v>1.22</v>
      </c>
      <c r="S24" s="1490">
        <f t="shared" si="2"/>
        <v>0</v>
      </c>
    </row>
    <row r="25" spans="1:19" ht="15" customHeight="1" x14ac:dyDescent="0.2">
      <c r="A25" s="1463" t="s">
        <v>584</v>
      </c>
      <c r="B25" s="1215" t="s">
        <v>585</v>
      </c>
      <c r="C25" s="1487">
        <f>'Sch B-2a'!C25-'Sch B-2b'!C25-'Sch B-2c'!C25</f>
        <v>0</v>
      </c>
      <c r="D25" s="1487">
        <f>'Sch B-2a'!D25-'Sch B-2b'!D25-'Sch B-2c'!D25</f>
        <v>0</v>
      </c>
      <c r="E25" s="1487">
        <f>'Sch B-2a'!E25-'Sch B-2b'!E25-'Sch B-2c'!E25</f>
        <v>0</v>
      </c>
      <c r="F25" s="1487">
        <f>'Sch B-2a'!F25-'Sch B-2b'!F25-'Sch B-2c'!F25</f>
        <v>0</v>
      </c>
      <c r="G25" s="1487">
        <f>'Sch B-2a'!G25-'Sch B-2b'!G25-'Sch B-2c'!G25</f>
        <v>0</v>
      </c>
      <c r="H25" s="1487">
        <f>'Sch B-2a'!H25-'Sch B-2b'!H25-'Sch B-2c'!H25</f>
        <v>0</v>
      </c>
      <c r="I25" s="1487">
        <f>'Sch B-2a'!I25-'Sch B-2b'!I25-'Sch B-2c'!I25</f>
        <v>0</v>
      </c>
      <c r="J25" s="1487">
        <f>'Sch B-2a'!J25-'Sch B-2b'!J25-'Sch B-2c'!J25</f>
        <v>0</v>
      </c>
      <c r="K25" s="1487">
        <f>'Sch B-2a'!K25-'Sch B-2b'!K25-'Sch B-2c'!K25</f>
        <v>0</v>
      </c>
      <c r="L25" s="1487">
        <f>'Sch B-2a'!L25-'Sch B-2b'!L25-'Sch B-2c'!L25</f>
        <v>0</v>
      </c>
      <c r="M25" s="1487">
        <f>'Sch B-2a'!M25-'Sch B-2b'!M25-'Sch B-2c'!M25</f>
        <v>0</v>
      </c>
      <c r="N25" s="1487">
        <f>'Sch B-2a'!N25-'Sch B-2b'!N25-'Sch B-2c'!N25</f>
        <v>0</v>
      </c>
      <c r="O25" s="1488">
        <f t="shared" si="1"/>
        <v>0</v>
      </c>
      <c r="P25" s="1492"/>
      <c r="Q25" s="1490">
        <f t="shared" si="0"/>
        <v>0</v>
      </c>
      <c r="R25" s="1491">
        <v>1.61</v>
      </c>
      <c r="S25" s="1490">
        <f t="shared" si="2"/>
        <v>0</v>
      </c>
    </row>
    <row r="26" spans="1:19" ht="15" customHeight="1" x14ac:dyDescent="0.2">
      <c r="A26" s="1463" t="s">
        <v>586</v>
      </c>
      <c r="B26" s="1215" t="s">
        <v>587</v>
      </c>
      <c r="C26" s="1487">
        <f>'Sch B-2a'!C26-'Sch B-2b'!C26-'Sch B-2c'!C26</f>
        <v>0</v>
      </c>
      <c r="D26" s="1487">
        <f>'Sch B-2a'!D26-'Sch B-2b'!D26-'Sch B-2c'!D26</f>
        <v>0</v>
      </c>
      <c r="E26" s="1487">
        <f>'Sch B-2a'!E26-'Sch B-2b'!E26-'Sch B-2c'!E26</f>
        <v>0</v>
      </c>
      <c r="F26" s="1487">
        <f>'Sch B-2a'!F26-'Sch B-2b'!F26-'Sch B-2c'!F26</f>
        <v>0</v>
      </c>
      <c r="G26" s="1487">
        <f>'Sch B-2a'!G26-'Sch B-2b'!G26-'Sch B-2c'!G26</f>
        <v>0</v>
      </c>
      <c r="H26" s="1487">
        <f>'Sch B-2a'!H26-'Sch B-2b'!H26-'Sch B-2c'!H26</f>
        <v>0</v>
      </c>
      <c r="I26" s="1487">
        <f>'Sch B-2a'!I26-'Sch B-2b'!I26-'Sch B-2c'!I26</f>
        <v>0</v>
      </c>
      <c r="J26" s="1487">
        <f>'Sch B-2a'!J26-'Sch B-2b'!J26-'Sch B-2c'!J26</f>
        <v>0</v>
      </c>
      <c r="K26" s="1487">
        <f>'Sch B-2a'!K26-'Sch B-2b'!K26-'Sch B-2c'!K26</f>
        <v>0</v>
      </c>
      <c r="L26" s="1487">
        <f>'Sch B-2a'!L26-'Sch B-2b'!L26-'Sch B-2c'!L26</f>
        <v>0</v>
      </c>
      <c r="M26" s="1487">
        <f>'Sch B-2a'!M26-'Sch B-2b'!M26-'Sch B-2c'!M26</f>
        <v>0</v>
      </c>
      <c r="N26" s="1487">
        <f>'Sch B-2a'!N26-'Sch B-2b'!N26-'Sch B-2c'!N26</f>
        <v>0</v>
      </c>
      <c r="O26" s="1488">
        <f t="shared" si="1"/>
        <v>0</v>
      </c>
      <c r="P26" s="1492"/>
      <c r="Q26" s="1490">
        <f t="shared" si="0"/>
        <v>0</v>
      </c>
      <c r="R26" s="1491">
        <v>1.26</v>
      </c>
      <c r="S26" s="1490">
        <f t="shared" si="2"/>
        <v>0</v>
      </c>
    </row>
    <row r="27" spans="1:19" ht="15" customHeight="1" x14ac:dyDescent="0.2">
      <c r="A27" s="1463" t="s">
        <v>588</v>
      </c>
      <c r="B27" s="1215" t="s">
        <v>585</v>
      </c>
      <c r="C27" s="1487">
        <f>'Sch B-2a'!C27-'Sch B-2b'!C27-'Sch B-2c'!C27</f>
        <v>0</v>
      </c>
      <c r="D27" s="1487">
        <f>'Sch B-2a'!D27-'Sch B-2b'!D27-'Sch B-2c'!D27</f>
        <v>0</v>
      </c>
      <c r="E27" s="1487">
        <f>'Sch B-2a'!E27-'Sch B-2b'!E27-'Sch B-2c'!E27</f>
        <v>0</v>
      </c>
      <c r="F27" s="1487">
        <f>'Sch B-2a'!F27-'Sch B-2b'!F27-'Sch B-2c'!F27</f>
        <v>0</v>
      </c>
      <c r="G27" s="1487">
        <f>'Sch B-2a'!G27-'Sch B-2b'!G27-'Sch B-2c'!G27</f>
        <v>0</v>
      </c>
      <c r="H27" s="1487">
        <f>'Sch B-2a'!H27-'Sch B-2b'!H27-'Sch B-2c'!H27</f>
        <v>0</v>
      </c>
      <c r="I27" s="1487">
        <f>'Sch B-2a'!I27-'Sch B-2b'!I27-'Sch B-2c'!I27</f>
        <v>0</v>
      </c>
      <c r="J27" s="1487">
        <f>'Sch B-2a'!J27-'Sch B-2b'!J27-'Sch B-2c'!J27</f>
        <v>0</v>
      </c>
      <c r="K27" s="1487">
        <f>'Sch B-2a'!K27-'Sch B-2b'!K27-'Sch B-2c'!K27</f>
        <v>0</v>
      </c>
      <c r="L27" s="1487">
        <f>'Sch B-2a'!L27-'Sch B-2b'!L27-'Sch B-2c'!L27</f>
        <v>0</v>
      </c>
      <c r="M27" s="1487">
        <f>'Sch B-2a'!M27-'Sch B-2b'!M27-'Sch B-2c'!M27</f>
        <v>0</v>
      </c>
      <c r="N27" s="1487">
        <f>'Sch B-2a'!N27-'Sch B-2b'!N27-'Sch B-2c'!N27</f>
        <v>0</v>
      </c>
      <c r="O27" s="1488">
        <f t="shared" si="1"/>
        <v>0</v>
      </c>
      <c r="P27" s="1492"/>
      <c r="Q27" s="1490">
        <f t="shared" si="0"/>
        <v>0</v>
      </c>
      <c r="R27" s="1491">
        <v>1.54</v>
      </c>
      <c r="S27" s="1490">
        <f t="shared" si="2"/>
        <v>0</v>
      </c>
    </row>
    <row r="28" spans="1:19" ht="15" customHeight="1" x14ac:dyDescent="0.2">
      <c r="A28" s="1463" t="s">
        <v>589</v>
      </c>
      <c r="B28" s="1215" t="s">
        <v>587</v>
      </c>
      <c r="C28" s="1487">
        <f>'Sch B-2a'!C28-'Sch B-2b'!C28-'Sch B-2c'!C28</f>
        <v>0</v>
      </c>
      <c r="D28" s="1487">
        <f>'Sch B-2a'!D28-'Sch B-2b'!D28-'Sch B-2c'!D28</f>
        <v>0</v>
      </c>
      <c r="E28" s="1487">
        <f>'Sch B-2a'!E28-'Sch B-2b'!E28-'Sch B-2c'!E28</f>
        <v>0</v>
      </c>
      <c r="F28" s="1487">
        <f>'Sch B-2a'!F28-'Sch B-2b'!F28-'Sch B-2c'!F28</f>
        <v>0</v>
      </c>
      <c r="G28" s="1487">
        <f>'Sch B-2a'!G28-'Sch B-2b'!G28-'Sch B-2c'!G28</f>
        <v>0</v>
      </c>
      <c r="H28" s="1487">
        <f>'Sch B-2a'!H28-'Sch B-2b'!H28-'Sch B-2c'!H28</f>
        <v>0</v>
      </c>
      <c r="I28" s="1487">
        <f>'Sch B-2a'!I28-'Sch B-2b'!I28-'Sch B-2c'!I28</f>
        <v>0</v>
      </c>
      <c r="J28" s="1487">
        <f>'Sch B-2a'!J28-'Sch B-2b'!J28-'Sch B-2c'!J28</f>
        <v>0</v>
      </c>
      <c r="K28" s="1487">
        <f>'Sch B-2a'!K28-'Sch B-2b'!K28-'Sch B-2c'!K28</f>
        <v>0</v>
      </c>
      <c r="L28" s="1487">
        <f>'Sch B-2a'!L28-'Sch B-2b'!L28-'Sch B-2c'!L28</f>
        <v>0</v>
      </c>
      <c r="M28" s="1487">
        <f>'Sch B-2a'!M28-'Sch B-2b'!M28-'Sch B-2c'!M28</f>
        <v>0</v>
      </c>
      <c r="N28" s="1487">
        <f>'Sch B-2a'!N28-'Sch B-2b'!N28-'Sch B-2c'!N28</f>
        <v>0</v>
      </c>
      <c r="O28" s="1488">
        <f t="shared" si="1"/>
        <v>0</v>
      </c>
      <c r="P28" s="1492"/>
      <c r="Q28" s="1490">
        <f t="shared" si="0"/>
        <v>0</v>
      </c>
      <c r="R28" s="1491">
        <v>1.21</v>
      </c>
      <c r="S28" s="1490">
        <f t="shared" si="2"/>
        <v>0</v>
      </c>
    </row>
    <row r="29" spans="1:19" ht="15" customHeight="1" x14ac:dyDescent="0.2">
      <c r="A29" s="1463" t="s">
        <v>590</v>
      </c>
      <c r="B29" s="1215" t="s">
        <v>585</v>
      </c>
      <c r="C29" s="1487">
        <f>'Sch B-2a'!C29-'Sch B-2b'!C29-'Sch B-2c'!C29</f>
        <v>0</v>
      </c>
      <c r="D29" s="1487">
        <f>'Sch B-2a'!D29-'Sch B-2b'!D29-'Sch B-2c'!D29</f>
        <v>0</v>
      </c>
      <c r="E29" s="1487">
        <f>'Sch B-2a'!E29-'Sch B-2b'!E29-'Sch B-2c'!E29</f>
        <v>0</v>
      </c>
      <c r="F29" s="1487">
        <f>'Sch B-2a'!F29-'Sch B-2b'!F29-'Sch B-2c'!F29</f>
        <v>0</v>
      </c>
      <c r="G29" s="1487">
        <f>'Sch B-2a'!G29-'Sch B-2b'!G29-'Sch B-2c'!G29</f>
        <v>0</v>
      </c>
      <c r="H29" s="1487">
        <f>'Sch B-2a'!H29-'Sch B-2b'!H29-'Sch B-2c'!H29</f>
        <v>0</v>
      </c>
      <c r="I29" s="1487">
        <f>'Sch B-2a'!I29-'Sch B-2b'!I29-'Sch B-2c'!I29</f>
        <v>0</v>
      </c>
      <c r="J29" s="1487">
        <f>'Sch B-2a'!J29-'Sch B-2b'!J29-'Sch B-2c'!J29</f>
        <v>0</v>
      </c>
      <c r="K29" s="1487">
        <f>'Sch B-2a'!K29-'Sch B-2b'!K29-'Sch B-2c'!K29</f>
        <v>0</v>
      </c>
      <c r="L29" s="1487">
        <f>'Sch B-2a'!L29-'Sch B-2b'!L29-'Sch B-2c'!L29</f>
        <v>0</v>
      </c>
      <c r="M29" s="1487">
        <f>'Sch B-2a'!M29-'Sch B-2b'!M29-'Sch B-2c'!M29</f>
        <v>0</v>
      </c>
      <c r="N29" s="1487">
        <f>'Sch B-2a'!N29-'Sch B-2b'!N29-'Sch B-2c'!N29</f>
        <v>0</v>
      </c>
      <c r="O29" s="1488">
        <f t="shared" si="1"/>
        <v>0</v>
      </c>
      <c r="P29" s="1492"/>
      <c r="Q29" s="1490">
        <f t="shared" si="0"/>
        <v>0</v>
      </c>
      <c r="R29" s="1491">
        <v>1.3</v>
      </c>
      <c r="S29" s="1490">
        <f t="shared" si="2"/>
        <v>0</v>
      </c>
    </row>
    <row r="30" spans="1:19" ht="15" customHeight="1" x14ac:dyDescent="0.2">
      <c r="A30" s="1463" t="s">
        <v>591</v>
      </c>
      <c r="B30" s="1215" t="s">
        <v>587</v>
      </c>
      <c r="C30" s="1487">
        <f>'Sch B-2a'!C30-'Sch B-2b'!C30-'Sch B-2c'!C30</f>
        <v>0</v>
      </c>
      <c r="D30" s="1487">
        <f>'Sch B-2a'!D30-'Sch B-2b'!D30-'Sch B-2c'!D30</f>
        <v>0</v>
      </c>
      <c r="E30" s="1487">
        <f>'Sch B-2a'!E30-'Sch B-2b'!E30-'Sch B-2c'!E30</f>
        <v>0</v>
      </c>
      <c r="F30" s="1487">
        <f>'Sch B-2a'!F30-'Sch B-2b'!F30-'Sch B-2c'!F30</f>
        <v>0</v>
      </c>
      <c r="G30" s="1487">
        <f>'Sch B-2a'!G30-'Sch B-2b'!G30-'Sch B-2c'!G30</f>
        <v>0</v>
      </c>
      <c r="H30" s="1487">
        <f>'Sch B-2a'!H30-'Sch B-2b'!H30-'Sch B-2c'!H30</f>
        <v>0</v>
      </c>
      <c r="I30" s="1487">
        <f>'Sch B-2a'!I30-'Sch B-2b'!I30-'Sch B-2c'!I30</f>
        <v>0</v>
      </c>
      <c r="J30" s="1487">
        <f>'Sch B-2a'!J30-'Sch B-2b'!J30-'Sch B-2c'!J30</f>
        <v>0</v>
      </c>
      <c r="K30" s="1487">
        <f>'Sch B-2a'!K30-'Sch B-2b'!K30-'Sch B-2c'!K30</f>
        <v>0</v>
      </c>
      <c r="L30" s="1487">
        <f>'Sch B-2a'!L30-'Sch B-2b'!L30-'Sch B-2c'!L30</f>
        <v>0</v>
      </c>
      <c r="M30" s="1487">
        <f>'Sch B-2a'!M30-'Sch B-2b'!M30-'Sch B-2c'!M30</f>
        <v>0</v>
      </c>
      <c r="N30" s="1487">
        <f>'Sch B-2a'!N30-'Sch B-2b'!N30-'Sch B-2c'!N30</f>
        <v>0</v>
      </c>
      <c r="O30" s="1488">
        <f t="shared" si="1"/>
        <v>0</v>
      </c>
      <c r="P30" s="1492"/>
      <c r="Q30" s="1490">
        <f t="shared" si="0"/>
        <v>0</v>
      </c>
      <c r="R30" s="1491">
        <v>1.02</v>
      </c>
      <c r="S30" s="1490">
        <f t="shared" si="2"/>
        <v>0</v>
      </c>
    </row>
    <row r="31" spans="1:19" ht="15" customHeight="1" x14ac:dyDescent="0.2">
      <c r="A31" s="1463" t="s">
        <v>592</v>
      </c>
      <c r="B31" s="1215" t="s">
        <v>585</v>
      </c>
      <c r="C31" s="1487">
        <f>'Sch B-2a'!C31-'Sch B-2b'!C31-'Sch B-2c'!C31</f>
        <v>0</v>
      </c>
      <c r="D31" s="1487">
        <f>'Sch B-2a'!D31-'Sch B-2b'!D31-'Sch B-2c'!D31</f>
        <v>0</v>
      </c>
      <c r="E31" s="1487">
        <f>'Sch B-2a'!E31-'Sch B-2b'!E31-'Sch B-2c'!E31</f>
        <v>0</v>
      </c>
      <c r="F31" s="1487">
        <f>'Sch B-2a'!F31-'Sch B-2b'!F31-'Sch B-2c'!F31</f>
        <v>0</v>
      </c>
      <c r="G31" s="1487">
        <f>'Sch B-2a'!G31-'Sch B-2b'!G31-'Sch B-2c'!G31</f>
        <v>0</v>
      </c>
      <c r="H31" s="1487">
        <f>'Sch B-2a'!H31-'Sch B-2b'!H31-'Sch B-2c'!H31</f>
        <v>0</v>
      </c>
      <c r="I31" s="1487">
        <f>'Sch B-2a'!I31-'Sch B-2b'!I31-'Sch B-2c'!I31</f>
        <v>0</v>
      </c>
      <c r="J31" s="1487">
        <f>'Sch B-2a'!J31-'Sch B-2b'!J31-'Sch B-2c'!J31</f>
        <v>0</v>
      </c>
      <c r="K31" s="1487">
        <f>'Sch B-2a'!K31-'Sch B-2b'!K31-'Sch B-2c'!K31</f>
        <v>0</v>
      </c>
      <c r="L31" s="1487">
        <f>'Sch B-2a'!L31-'Sch B-2b'!L31-'Sch B-2c'!L31</f>
        <v>0</v>
      </c>
      <c r="M31" s="1487">
        <f>'Sch B-2a'!M31-'Sch B-2b'!M31-'Sch B-2c'!M31</f>
        <v>0</v>
      </c>
      <c r="N31" s="1487">
        <f>'Sch B-2a'!N31-'Sch B-2b'!N31-'Sch B-2c'!N31</f>
        <v>0</v>
      </c>
      <c r="O31" s="1488">
        <f t="shared" si="1"/>
        <v>0</v>
      </c>
      <c r="P31" s="1492"/>
      <c r="Q31" s="1490">
        <f t="shared" si="0"/>
        <v>0</v>
      </c>
      <c r="R31" s="1491">
        <v>1.21</v>
      </c>
      <c r="S31" s="1490">
        <f t="shared" si="2"/>
        <v>0</v>
      </c>
    </row>
    <row r="32" spans="1:19" ht="15" customHeight="1" x14ac:dyDescent="0.2">
      <c r="A32" s="1463" t="s">
        <v>593</v>
      </c>
      <c r="B32" s="1215" t="s">
        <v>587</v>
      </c>
      <c r="C32" s="1487">
        <f>'Sch B-2a'!C32-'Sch B-2b'!C32-'Sch B-2c'!C32</f>
        <v>0</v>
      </c>
      <c r="D32" s="1487">
        <f>'Sch B-2a'!D32-'Sch B-2b'!D32-'Sch B-2c'!D32</f>
        <v>0</v>
      </c>
      <c r="E32" s="1487">
        <f>'Sch B-2a'!E32-'Sch B-2b'!E32-'Sch B-2c'!E32</f>
        <v>0</v>
      </c>
      <c r="F32" s="1487">
        <f>'Sch B-2a'!F32-'Sch B-2b'!F32-'Sch B-2c'!F32</f>
        <v>0</v>
      </c>
      <c r="G32" s="1487">
        <f>'Sch B-2a'!G32-'Sch B-2b'!G32-'Sch B-2c'!G32</f>
        <v>0</v>
      </c>
      <c r="H32" s="1487">
        <f>'Sch B-2a'!H32-'Sch B-2b'!H32-'Sch B-2c'!H32</f>
        <v>0</v>
      </c>
      <c r="I32" s="1487">
        <f>'Sch B-2a'!I32-'Sch B-2b'!I32-'Sch B-2c'!I32</f>
        <v>0</v>
      </c>
      <c r="J32" s="1487">
        <f>'Sch B-2a'!J32-'Sch B-2b'!J32-'Sch B-2c'!J32</f>
        <v>0</v>
      </c>
      <c r="K32" s="1487">
        <f>'Sch B-2a'!K32-'Sch B-2b'!K32-'Sch B-2c'!K32</f>
        <v>0</v>
      </c>
      <c r="L32" s="1487">
        <f>'Sch B-2a'!L32-'Sch B-2b'!L32-'Sch B-2c'!L32</f>
        <v>0</v>
      </c>
      <c r="M32" s="1487">
        <f>'Sch B-2a'!M32-'Sch B-2b'!M32-'Sch B-2c'!M32</f>
        <v>0</v>
      </c>
      <c r="N32" s="1487">
        <f>'Sch B-2a'!N32-'Sch B-2b'!N32-'Sch B-2c'!N32</f>
        <v>0</v>
      </c>
      <c r="O32" s="1488">
        <f t="shared" si="1"/>
        <v>0</v>
      </c>
      <c r="P32" s="1492"/>
      <c r="Q32" s="1490">
        <f t="shared" si="0"/>
        <v>0</v>
      </c>
      <c r="R32" s="1491">
        <v>0.95</v>
      </c>
      <c r="S32" s="1490">
        <f t="shared" si="2"/>
        <v>0</v>
      </c>
    </row>
    <row r="33" spans="1:19" ht="15" customHeight="1" x14ac:dyDescent="0.2">
      <c r="A33" s="1463" t="s">
        <v>594</v>
      </c>
      <c r="B33" s="1215" t="s">
        <v>595</v>
      </c>
      <c r="C33" s="1487">
        <f>'Sch B-2a'!C33-'Sch B-2b'!C33-'Sch B-2c'!C33</f>
        <v>0</v>
      </c>
      <c r="D33" s="1487">
        <f>'Sch B-2a'!D33-'Sch B-2b'!D33-'Sch B-2c'!D33</f>
        <v>0</v>
      </c>
      <c r="E33" s="1487">
        <f>'Sch B-2a'!E33-'Sch B-2b'!E33-'Sch B-2c'!E33</f>
        <v>0</v>
      </c>
      <c r="F33" s="1487">
        <f>'Sch B-2a'!F33-'Sch B-2b'!F33-'Sch B-2c'!F33</f>
        <v>0</v>
      </c>
      <c r="G33" s="1487">
        <f>'Sch B-2a'!G33-'Sch B-2b'!G33-'Sch B-2c'!G33</f>
        <v>0</v>
      </c>
      <c r="H33" s="1487">
        <f>'Sch B-2a'!H33-'Sch B-2b'!H33-'Sch B-2c'!H33</f>
        <v>0</v>
      </c>
      <c r="I33" s="1487">
        <f>'Sch B-2a'!I33-'Sch B-2b'!I33-'Sch B-2c'!I33</f>
        <v>0</v>
      </c>
      <c r="J33" s="1487">
        <f>'Sch B-2a'!J33-'Sch B-2b'!J33-'Sch B-2c'!J33</f>
        <v>0</v>
      </c>
      <c r="K33" s="1487">
        <f>'Sch B-2a'!K33-'Sch B-2b'!K33-'Sch B-2c'!K33</f>
        <v>0</v>
      </c>
      <c r="L33" s="1487">
        <f>'Sch B-2a'!L33-'Sch B-2b'!L33-'Sch B-2c'!L33</f>
        <v>0</v>
      </c>
      <c r="M33" s="1487">
        <f>'Sch B-2a'!M33-'Sch B-2b'!M33-'Sch B-2c'!M33</f>
        <v>0</v>
      </c>
      <c r="N33" s="1487">
        <f>'Sch B-2a'!N33-'Sch B-2b'!N33-'Sch B-2c'!N33</f>
        <v>0</v>
      </c>
      <c r="O33" s="1488">
        <f t="shared" si="1"/>
        <v>0</v>
      </c>
      <c r="P33" s="1492"/>
      <c r="Q33" s="1490">
        <f t="shared" si="0"/>
        <v>0</v>
      </c>
      <c r="R33" s="1491">
        <v>1.39</v>
      </c>
      <c r="S33" s="1490">
        <f t="shared" si="2"/>
        <v>0</v>
      </c>
    </row>
    <row r="34" spans="1:19" ht="15" customHeight="1" x14ac:dyDescent="0.2">
      <c r="A34" s="1463" t="s">
        <v>596</v>
      </c>
      <c r="B34" s="1215" t="s">
        <v>597</v>
      </c>
      <c r="C34" s="1487">
        <f>'Sch B-2a'!C34-'Sch B-2b'!C34-'Sch B-2c'!C34</f>
        <v>0</v>
      </c>
      <c r="D34" s="1487">
        <f>'Sch B-2a'!D34-'Sch B-2b'!D34-'Sch B-2c'!D34</f>
        <v>0</v>
      </c>
      <c r="E34" s="1487">
        <f>'Sch B-2a'!E34-'Sch B-2b'!E34-'Sch B-2c'!E34</f>
        <v>0</v>
      </c>
      <c r="F34" s="1487">
        <f>'Sch B-2a'!F34-'Sch B-2b'!F34-'Sch B-2c'!F34</f>
        <v>0</v>
      </c>
      <c r="G34" s="1487">
        <f>'Sch B-2a'!G34-'Sch B-2b'!G34-'Sch B-2c'!G34</f>
        <v>0</v>
      </c>
      <c r="H34" s="1487">
        <f>'Sch B-2a'!H34-'Sch B-2b'!H34-'Sch B-2c'!H34</f>
        <v>0</v>
      </c>
      <c r="I34" s="1487">
        <f>'Sch B-2a'!I34-'Sch B-2b'!I34-'Sch B-2c'!I34</f>
        <v>0</v>
      </c>
      <c r="J34" s="1487">
        <f>'Sch B-2a'!J34-'Sch B-2b'!J34-'Sch B-2c'!J34</f>
        <v>0</v>
      </c>
      <c r="K34" s="1487">
        <f>'Sch B-2a'!K34-'Sch B-2b'!K34-'Sch B-2c'!K34</f>
        <v>0</v>
      </c>
      <c r="L34" s="1487">
        <f>'Sch B-2a'!L34-'Sch B-2b'!L34-'Sch B-2c'!L34</f>
        <v>0</v>
      </c>
      <c r="M34" s="1487">
        <f>'Sch B-2a'!M34-'Sch B-2b'!M34-'Sch B-2c'!M34</f>
        <v>0</v>
      </c>
      <c r="N34" s="1487">
        <f>'Sch B-2a'!N34-'Sch B-2b'!N34-'Sch B-2c'!N34</f>
        <v>0</v>
      </c>
      <c r="O34" s="1488">
        <f t="shared" si="1"/>
        <v>0</v>
      </c>
      <c r="P34" s="1492"/>
      <c r="Q34" s="1490">
        <f t="shared" si="0"/>
        <v>0</v>
      </c>
      <c r="R34" s="1491">
        <v>1.25</v>
      </c>
      <c r="S34" s="1490">
        <f t="shared" si="2"/>
        <v>0</v>
      </c>
    </row>
    <row r="35" spans="1:19" ht="15" customHeight="1" x14ac:dyDescent="0.2">
      <c r="A35" s="1463" t="s">
        <v>598</v>
      </c>
      <c r="B35" s="1215" t="s">
        <v>595</v>
      </c>
      <c r="C35" s="1487">
        <f>'Sch B-2a'!C35-'Sch B-2b'!C35-'Sch B-2c'!C35</f>
        <v>0</v>
      </c>
      <c r="D35" s="1487">
        <f>'Sch B-2a'!D35-'Sch B-2b'!D35-'Sch B-2c'!D35</f>
        <v>0</v>
      </c>
      <c r="E35" s="1487">
        <f>'Sch B-2a'!E35-'Sch B-2b'!E35-'Sch B-2c'!E35</f>
        <v>0</v>
      </c>
      <c r="F35" s="1487">
        <f>'Sch B-2a'!F35-'Sch B-2b'!F35-'Sch B-2c'!F35</f>
        <v>0</v>
      </c>
      <c r="G35" s="1487">
        <f>'Sch B-2a'!G35-'Sch B-2b'!G35-'Sch B-2c'!G35</f>
        <v>0</v>
      </c>
      <c r="H35" s="1487">
        <f>'Sch B-2a'!H35-'Sch B-2b'!H35-'Sch B-2c'!H35</f>
        <v>0</v>
      </c>
      <c r="I35" s="1487">
        <f>'Sch B-2a'!I35-'Sch B-2b'!I35-'Sch B-2c'!I35</f>
        <v>0</v>
      </c>
      <c r="J35" s="1487">
        <f>'Sch B-2a'!J35-'Sch B-2b'!J35-'Sch B-2c'!J35</f>
        <v>0</v>
      </c>
      <c r="K35" s="1487">
        <f>'Sch B-2a'!K35-'Sch B-2b'!K35-'Sch B-2c'!K35</f>
        <v>0</v>
      </c>
      <c r="L35" s="1487">
        <f>'Sch B-2a'!L35-'Sch B-2b'!L35-'Sch B-2c'!L35</f>
        <v>0</v>
      </c>
      <c r="M35" s="1487">
        <f>'Sch B-2a'!M35-'Sch B-2b'!M35-'Sch B-2c'!M35</f>
        <v>0</v>
      </c>
      <c r="N35" s="1487">
        <f>'Sch B-2a'!N35-'Sch B-2b'!N35-'Sch B-2c'!N35</f>
        <v>0</v>
      </c>
      <c r="O35" s="1488">
        <f t="shared" si="1"/>
        <v>0</v>
      </c>
      <c r="P35" s="1492"/>
      <c r="Q35" s="1490">
        <f t="shared" si="0"/>
        <v>0</v>
      </c>
      <c r="R35" s="1491">
        <v>1.29</v>
      </c>
      <c r="S35" s="1490">
        <f t="shared" si="2"/>
        <v>0</v>
      </c>
    </row>
    <row r="36" spans="1:19" ht="15" customHeight="1" x14ac:dyDescent="0.2">
      <c r="A36" s="1463" t="s">
        <v>599</v>
      </c>
      <c r="B36" s="1215" t="s">
        <v>597</v>
      </c>
      <c r="C36" s="1487">
        <f>'Sch B-2a'!C36-'Sch B-2b'!C36-'Sch B-2c'!C36</f>
        <v>0</v>
      </c>
      <c r="D36" s="1487">
        <f>'Sch B-2a'!D36-'Sch B-2b'!D36-'Sch B-2c'!D36</f>
        <v>0</v>
      </c>
      <c r="E36" s="1487">
        <f>'Sch B-2a'!E36-'Sch B-2b'!E36-'Sch B-2c'!E36</f>
        <v>0</v>
      </c>
      <c r="F36" s="1487">
        <f>'Sch B-2a'!F36-'Sch B-2b'!F36-'Sch B-2c'!F36</f>
        <v>0</v>
      </c>
      <c r="G36" s="1487">
        <f>'Sch B-2a'!G36-'Sch B-2b'!G36-'Sch B-2c'!G36</f>
        <v>0</v>
      </c>
      <c r="H36" s="1487">
        <f>'Sch B-2a'!H36-'Sch B-2b'!H36-'Sch B-2c'!H36</f>
        <v>0</v>
      </c>
      <c r="I36" s="1487">
        <f>'Sch B-2a'!I36-'Sch B-2b'!I36-'Sch B-2c'!I36</f>
        <v>0</v>
      </c>
      <c r="J36" s="1487">
        <f>'Sch B-2a'!J36-'Sch B-2b'!J36-'Sch B-2c'!J36</f>
        <v>0</v>
      </c>
      <c r="K36" s="1487">
        <f>'Sch B-2a'!K36-'Sch B-2b'!K36-'Sch B-2c'!K36</f>
        <v>0</v>
      </c>
      <c r="L36" s="1487">
        <f>'Sch B-2a'!L36-'Sch B-2b'!L36-'Sch B-2c'!L36</f>
        <v>0</v>
      </c>
      <c r="M36" s="1487">
        <f>'Sch B-2a'!M36-'Sch B-2b'!M36-'Sch B-2c'!M36</f>
        <v>0</v>
      </c>
      <c r="N36" s="1487">
        <f>'Sch B-2a'!N36-'Sch B-2b'!N36-'Sch B-2c'!N36</f>
        <v>0</v>
      </c>
      <c r="O36" s="1488">
        <f t="shared" si="1"/>
        <v>0</v>
      </c>
      <c r="P36" s="1492"/>
      <c r="Q36" s="1490">
        <f t="shared" si="0"/>
        <v>0</v>
      </c>
      <c r="R36" s="1491">
        <v>1.1499999999999999</v>
      </c>
      <c r="S36" s="1490">
        <f t="shared" si="2"/>
        <v>0</v>
      </c>
    </row>
    <row r="37" spans="1:19" ht="15" customHeight="1" x14ac:dyDescent="0.2">
      <c r="A37" s="1463" t="s">
        <v>600</v>
      </c>
      <c r="B37" s="1215" t="s">
        <v>595</v>
      </c>
      <c r="C37" s="1487">
        <f>'Sch B-2a'!C37-'Sch B-2b'!C37-'Sch B-2c'!C37</f>
        <v>0</v>
      </c>
      <c r="D37" s="1487">
        <f>'Sch B-2a'!D37-'Sch B-2b'!D37-'Sch B-2c'!D37</f>
        <v>0</v>
      </c>
      <c r="E37" s="1487">
        <f>'Sch B-2a'!E37-'Sch B-2b'!E37-'Sch B-2c'!E37</f>
        <v>0</v>
      </c>
      <c r="F37" s="1487">
        <f>'Sch B-2a'!F37-'Sch B-2b'!F37-'Sch B-2c'!F37</f>
        <v>0</v>
      </c>
      <c r="G37" s="1487">
        <f>'Sch B-2a'!G37-'Sch B-2b'!G37-'Sch B-2c'!G37</f>
        <v>0</v>
      </c>
      <c r="H37" s="1487">
        <f>'Sch B-2a'!H37-'Sch B-2b'!H37-'Sch B-2c'!H37</f>
        <v>0</v>
      </c>
      <c r="I37" s="1487">
        <f>'Sch B-2a'!I37-'Sch B-2b'!I37-'Sch B-2c'!I37</f>
        <v>0</v>
      </c>
      <c r="J37" s="1487">
        <f>'Sch B-2a'!J37-'Sch B-2b'!J37-'Sch B-2c'!J37</f>
        <v>0</v>
      </c>
      <c r="K37" s="1487">
        <f>'Sch B-2a'!K37-'Sch B-2b'!K37-'Sch B-2c'!K37</f>
        <v>0</v>
      </c>
      <c r="L37" s="1487">
        <f>'Sch B-2a'!L37-'Sch B-2b'!L37-'Sch B-2c'!L37</f>
        <v>0</v>
      </c>
      <c r="M37" s="1487">
        <f>'Sch B-2a'!M37-'Sch B-2b'!M37-'Sch B-2c'!M37</f>
        <v>0</v>
      </c>
      <c r="N37" s="1487">
        <f>'Sch B-2a'!N37-'Sch B-2b'!N37-'Sch B-2c'!N37</f>
        <v>0</v>
      </c>
      <c r="O37" s="1488">
        <f t="shared" si="1"/>
        <v>0</v>
      </c>
      <c r="P37" s="1492"/>
      <c r="Q37" s="1490">
        <f t="shared" si="0"/>
        <v>0</v>
      </c>
      <c r="R37" s="1491">
        <v>1.08</v>
      </c>
      <c r="S37" s="1490">
        <f t="shared" si="2"/>
        <v>0</v>
      </c>
    </row>
    <row r="38" spans="1:19" ht="15" customHeight="1" x14ac:dyDescent="0.2">
      <c r="A38" s="1463" t="s">
        <v>601</v>
      </c>
      <c r="B38" s="1215" t="s">
        <v>597</v>
      </c>
      <c r="C38" s="1487">
        <f>'Sch B-2a'!C38-'Sch B-2b'!C38-'Sch B-2c'!C38</f>
        <v>0</v>
      </c>
      <c r="D38" s="1487">
        <f>'Sch B-2a'!D38-'Sch B-2b'!D38-'Sch B-2c'!D38</f>
        <v>0</v>
      </c>
      <c r="E38" s="1487">
        <f>'Sch B-2a'!E38-'Sch B-2b'!E38-'Sch B-2c'!E38</f>
        <v>0</v>
      </c>
      <c r="F38" s="1487">
        <f>'Sch B-2a'!F38-'Sch B-2b'!F38-'Sch B-2c'!F38</f>
        <v>0</v>
      </c>
      <c r="G38" s="1487">
        <f>'Sch B-2a'!G38-'Sch B-2b'!G38-'Sch B-2c'!G38</f>
        <v>0</v>
      </c>
      <c r="H38" s="1487">
        <f>'Sch B-2a'!H38-'Sch B-2b'!H38-'Sch B-2c'!H38</f>
        <v>0</v>
      </c>
      <c r="I38" s="1487">
        <f>'Sch B-2a'!I38-'Sch B-2b'!I38-'Sch B-2c'!I38</f>
        <v>0</v>
      </c>
      <c r="J38" s="1487">
        <f>'Sch B-2a'!J38-'Sch B-2b'!J38-'Sch B-2c'!J38</f>
        <v>0</v>
      </c>
      <c r="K38" s="1487">
        <f>'Sch B-2a'!K38-'Sch B-2b'!K38-'Sch B-2c'!K38</f>
        <v>0</v>
      </c>
      <c r="L38" s="1487">
        <f>'Sch B-2a'!L38-'Sch B-2b'!L38-'Sch B-2c'!L38</f>
        <v>0</v>
      </c>
      <c r="M38" s="1487">
        <f>'Sch B-2a'!M38-'Sch B-2b'!M38-'Sch B-2c'!M38</f>
        <v>0</v>
      </c>
      <c r="N38" s="1487">
        <f>'Sch B-2a'!N38-'Sch B-2b'!N38-'Sch B-2c'!N38</f>
        <v>0</v>
      </c>
      <c r="O38" s="1488">
        <f t="shared" si="1"/>
        <v>0</v>
      </c>
      <c r="P38" s="1492"/>
      <c r="Q38" s="1490">
        <f t="shared" si="0"/>
        <v>0</v>
      </c>
      <c r="R38" s="1491">
        <v>0.96</v>
      </c>
      <c r="S38" s="1490">
        <f t="shared" si="2"/>
        <v>0</v>
      </c>
    </row>
    <row r="39" spans="1:19" ht="15" customHeight="1" x14ac:dyDescent="0.2">
      <c r="A39" s="1463" t="s">
        <v>602</v>
      </c>
      <c r="B39" s="1215" t="s">
        <v>595</v>
      </c>
      <c r="C39" s="1487">
        <f>'Sch B-2a'!C39-'Sch B-2b'!C39-'Sch B-2c'!C39</f>
        <v>0</v>
      </c>
      <c r="D39" s="1487">
        <f>'Sch B-2a'!D39-'Sch B-2b'!D39-'Sch B-2c'!D39</f>
        <v>0</v>
      </c>
      <c r="E39" s="1487">
        <f>'Sch B-2a'!E39-'Sch B-2b'!E39-'Sch B-2c'!E39</f>
        <v>0</v>
      </c>
      <c r="F39" s="1487">
        <f>'Sch B-2a'!F39-'Sch B-2b'!F39-'Sch B-2c'!F39</f>
        <v>0</v>
      </c>
      <c r="G39" s="1487">
        <f>'Sch B-2a'!G39-'Sch B-2b'!G39-'Sch B-2c'!G39</f>
        <v>0</v>
      </c>
      <c r="H39" s="1487">
        <f>'Sch B-2a'!H39-'Sch B-2b'!H39-'Sch B-2c'!H39</f>
        <v>0</v>
      </c>
      <c r="I39" s="1487">
        <f>'Sch B-2a'!I39-'Sch B-2b'!I39-'Sch B-2c'!I39</f>
        <v>0</v>
      </c>
      <c r="J39" s="1487">
        <f>'Sch B-2a'!J39-'Sch B-2b'!J39-'Sch B-2c'!J39</f>
        <v>0</v>
      </c>
      <c r="K39" s="1487">
        <f>'Sch B-2a'!K39-'Sch B-2b'!K39-'Sch B-2c'!K39</f>
        <v>0</v>
      </c>
      <c r="L39" s="1487">
        <f>'Sch B-2a'!L39-'Sch B-2b'!L39-'Sch B-2c'!L39</f>
        <v>0</v>
      </c>
      <c r="M39" s="1487">
        <f>'Sch B-2a'!M39-'Sch B-2b'!M39-'Sch B-2c'!M39</f>
        <v>0</v>
      </c>
      <c r="N39" s="1487">
        <f>'Sch B-2a'!N39-'Sch B-2b'!N39-'Sch B-2c'!N39</f>
        <v>0</v>
      </c>
      <c r="O39" s="1488">
        <f t="shared" si="1"/>
        <v>0</v>
      </c>
      <c r="P39" s="1492"/>
      <c r="Q39" s="1490">
        <f t="shared" si="0"/>
        <v>0</v>
      </c>
      <c r="R39" s="1491">
        <v>0.95</v>
      </c>
      <c r="S39" s="1490">
        <f t="shared" si="2"/>
        <v>0</v>
      </c>
    </row>
    <row r="40" spans="1:19" ht="15" customHeight="1" x14ac:dyDescent="0.2">
      <c r="A40" s="1463" t="s">
        <v>603</v>
      </c>
      <c r="B40" s="1215" t="s">
        <v>597</v>
      </c>
      <c r="C40" s="1487">
        <f>'Sch B-2a'!C40-'Sch B-2b'!C40-'Sch B-2c'!C40</f>
        <v>0</v>
      </c>
      <c r="D40" s="1487">
        <f>'Sch B-2a'!D40-'Sch B-2b'!D40-'Sch B-2c'!D40</f>
        <v>0</v>
      </c>
      <c r="E40" s="1487">
        <f>'Sch B-2a'!E40-'Sch B-2b'!E40-'Sch B-2c'!E40</f>
        <v>0</v>
      </c>
      <c r="F40" s="1487">
        <f>'Sch B-2a'!F40-'Sch B-2b'!F40-'Sch B-2c'!F40</f>
        <v>0</v>
      </c>
      <c r="G40" s="1487">
        <f>'Sch B-2a'!G40-'Sch B-2b'!G40-'Sch B-2c'!G40</f>
        <v>0</v>
      </c>
      <c r="H40" s="1487">
        <f>'Sch B-2a'!H40-'Sch B-2b'!H40-'Sch B-2c'!H40</f>
        <v>0</v>
      </c>
      <c r="I40" s="1487">
        <f>'Sch B-2a'!I40-'Sch B-2b'!I40-'Sch B-2c'!I40</f>
        <v>0</v>
      </c>
      <c r="J40" s="1487">
        <f>'Sch B-2a'!J40-'Sch B-2b'!J40-'Sch B-2c'!J40</f>
        <v>0</v>
      </c>
      <c r="K40" s="1487">
        <f>'Sch B-2a'!K40-'Sch B-2b'!K40-'Sch B-2c'!K40</f>
        <v>0</v>
      </c>
      <c r="L40" s="1487">
        <f>'Sch B-2a'!L40-'Sch B-2b'!L40-'Sch B-2c'!L40</f>
        <v>0</v>
      </c>
      <c r="M40" s="1487">
        <f>'Sch B-2a'!M40-'Sch B-2b'!M40-'Sch B-2c'!M40</f>
        <v>0</v>
      </c>
      <c r="N40" s="1487">
        <f>'Sch B-2a'!N40-'Sch B-2b'!N40-'Sch B-2c'!N40</f>
        <v>0</v>
      </c>
      <c r="O40" s="1488">
        <f t="shared" si="1"/>
        <v>0</v>
      </c>
      <c r="P40" s="1492"/>
      <c r="Q40" s="1490">
        <f t="shared" si="0"/>
        <v>0</v>
      </c>
      <c r="R40" s="1491">
        <v>0.85</v>
      </c>
      <c r="S40" s="1490">
        <f t="shared" si="2"/>
        <v>0</v>
      </c>
    </row>
    <row r="41" spans="1:19" ht="15" customHeight="1" x14ac:dyDescent="0.2">
      <c r="A41" s="1463" t="s">
        <v>604</v>
      </c>
      <c r="B41" s="1215" t="s">
        <v>595</v>
      </c>
      <c r="C41" s="1487">
        <f>'Sch B-2a'!C41-'Sch B-2b'!C41-'Sch B-2c'!C41</f>
        <v>0</v>
      </c>
      <c r="D41" s="1487">
        <f>'Sch B-2a'!D41-'Sch B-2b'!D41-'Sch B-2c'!D41</f>
        <v>0</v>
      </c>
      <c r="E41" s="1487">
        <f>'Sch B-2a'!E41-'Sch B-2b'!E41-'Sch B-2c'!E41</f>
        <v>0</v>
      </c>
      <c r="F41" s="1487">
        <f>'Sch B-2a'!F41-'Sch B-2b'!F41-'Sch B-2c'!F41</f>
        <v>0</v>
      </c>
      <c r="G41" s="1487">
        <f>'Sch B-2a'!G41-'Sch B-2b'!G41-'Sch B-2c'!G41</f>
        <v>0</v>
      </c>
      <c r="H41" s="1487">
        <f>'Sch B-2a'!H41-'Sch B-2b'!H41-'Sch B-2c'!H41</f>
        <v>0</v>
      </c>
      <c r="I41" s="1487">
        <f>'Sch B-2a'!I41-'Sch B-2b'!I41-'Sch B-2c'!I41</f>
        <v>0</v>
      </c>
      <c r="J41" s="1487">
        <f>'Sch B-2a'!J41-'Sch B-2b'!J41-'Sch B-2c'!J41</f>
        <v>0</v>
      </c>
      <c r="K41" s="1487">
        <f>'Sch B-2a'!K41-'Sch B-2b'!K41-'Sch B-2c'!K41</f>
        <v>0</v>
      </c>
      <c r="L41" s="1487">
        <f>'Sch B-2a'!L41-'Sch B-2b'!L41-'Sch B-2c'!L41</f>
        <v>0</v>
      </c>
      <c r="M41" s="1487">
        <f>'Sch B-2a'!M41-'Sch B-2b'!M41-'Sch B-2c'!M41</f>
        <v>0</v>
      </c>
      <c r="N41" s="1487">
        <f>'Sch B-2a'!N41-'Sch B-2b'!N41-'Sch B-2c'!N41</f>
        <v>0</v>
      </c>
      <c r="O41" s="1488">
        <f t="shared" si="1"/>
        <v>0</v>
      </c>
      <c r="P41" s="1492"/>
      <c r="Q41" s="1490">
        <f t="shared" si="0"/>
        <v>0</v>
      </c>
      <c r="R41" s="1491">
        <v>0.73</v>
      </c>
      <c r="S41" s="1490">
        <f t="shared" si="2"/>
        <v>0</v>
      </c>
    </row>
    <row r="42" spans="1:19" ht="15" customHeight="1" x14ac:dyDescent="0.2">
      <c r="A42" s="1463" t="s">
        <v>605</v>
      </c>
      <c r="B42" s="1215" t="s">
        <v>597</v>
      </c>
      <c r="C42" s="1487">
        <f>'Sch B-2a'!C42-'Sch B-2b'!C42-'Sch B-2c'!C42</f>
        <v>0</v>
      </c>
      <c r="D42" s="1487">
        <f>'Sch B-2a'!D42-'Sch B-2b'!D42-'Sch B-2c'!D42</f>
        <v>0</v>
      </c>
      <c r="E42" s="1487">
        <f>'Sch B-2a'!E42-'Sch B-2b'!E42-'Sch B-2c'!E42</f>
        <v>0</v>
      </c>
      <c r="F42" s="1487">
        <f>'Sch B-2a'!F42-'Sch B-2b'!F42-'Sch B-2c'!F42</f>
        <v>0</v>
      </c>
      <c r="G42" s="1487">
        <f>'Sch B-2a'!G42-'Sch B-2b'!G42-'Sch B-2c'!G42</f>
        <v>0</v>
      </c>
      <c r="H42" s="1487">
        <f>'Sch B-2a'!H42-'Sch B-2b'!H42-'Sch B-2c'!H42</f>
        <v>0</v>
      </c>
      <c r="I42" s="1487">
        <f>'Sch B-2a'!I42-'Sch B-2b'!I42-'Sch B-2c'!I42</f>
        <v>0</v>
      </c>
      <c r="J42" s="1487">
        <f>'Sch B-2a'!J42-'Sch B-2b'!J42-'Sch B-2c'!J42</f>
        <v>0</v>
      </c>
      <c r="K42" s="1487">
        <f>'Sch B-2a'!K42-'Sch B-2b'!K42-'Sch B-2c'!K42</f>
        <v>0</v>
      </c>
      <c r="L42" s="1487">
        <f>'Sch B-2a'!L42-'Sch B-2b'!L42-'Sch B-2c'!L42</f>
        <v>0</v>
      </c>
      <c r="M42" s="1487">
        <f>'Sch B-2a'!M42-'Sch B-2b'!M42-'Sch B-2c'!M42</f>
        <v>0</v>
      </c>
      <c r="N42" s="1487">
        <f>'Sch B-2a'!N42-'Sch B-2b'!N42-'Sch B-2c'!N42</f>
        <v>0</v>
      </c>
      <c r="O42" s="1488">
        <f t="shared" si="1"/>
        <v>0</v>
      </c>
      <c r="P42" s="1492"/>
      <c r="Q42" s="1490">
        <f t="shared" si="0"/>
        <v>0</v>
      </c>
      <c r="R42" s="1491">
        <v>0.65</v>
      </c>
      <c r="S42" s="1490">
        <f t="shared" si="2"/>
        <v>0</v>
      </c>
    </row>
    <row r="43" spans="1:19" ht="15" customHeight="1" x14ac:dyDescent="0.2">
      <c r="A43" s="1463" t="s">
        <v>606</v>
      </c>
      <c r="B43" s="1215" t="s">
        <v>607</v>
      </c>
      <c r="C43" s="1487">
        <f>'Sch B-2a'!C43-'Sch B-2b'!C43-'Sch B-2c'!C43</f>
        <v>0</v>
      </c>
      <c r="D43" s="1487">
        <f>'Sch B-2a'!D43-'Sch B-2b'!D43-'Sch B-2c'!D43</f>
        <v>0</v>
      </c>
      <c r="E43" s="1487">
        <f>'Sch B-2a'!E43-'Sch B-2b'!E43-'Sch B-2c'!E43</f>
        <v>0</v>
      </c>
      <c r="F43" s="1487">
        <f>'Sch B-2a'!F43-'Sch B-2b'!F43-'Sch B-2c'!F43</f>
        <v>0</v>
      </c>
      <c r="G43" s="1487">
        <f>'Sch B-2a'!G43-'Sch B-2b'!G43-'Sch B-2c'!G43</f>
        <v>0</v>
      </c>
      <c r="H43" s="1487">
        <f>'Sch B-2a'!H43-'Sch B-2b'!H43-'Sch B-2c'!H43</f>
        <v>0</v>
      </c>
      <c r="I43" s="1487">
        <f>'Sch B-2a'!I43-'Sch B-2b'!I43-'Sch B-2c'!I43</f>
        <v>0</v>
      </c>
      <c r="J43" s="1487">
        <f>'Sch B-2a'!J43-'Sch B-2b'!J43-'Sch B-2c'!J43</f>
        <v>0</v>
      </c>
      <c r="K43" s="1487">
        <f>'Sch B-2a'!K43-'Sch B-2b'!K43-'Sch B-2c'!K43</f>
        <v>0</v>
      </c>
      <c r="L43" s="1487">
        <f>'Sch B-2a'!L43-'Sch B-2b'!L43-'Sch B-2c'!L43</f>
        <v>0</v>
      </c>
      <c r="M43" s="1487">
        <f>'Sch B-2a'!M43-'Sch B-2b'!M43-'Sch B-2c'!M43</f>
        <v>0</v>
      </c>
      <c r="N43" s="1487">
        <f>'Sch B-2a'!N43-'Sch B-2b'!N43-'Sch B-2c'!N43</f>
        <v>0</v>
      </c>
      <c r="O43" s="1488">
        <f t="shared" si="1"/>
        <v>0</v>
      </c>
      <c r="P43" s="1492"/>
      <c r="Q43" s="1490">
        <f t="shared" si="0"/>
        <v>0</v>
      </c>
      <c r="R43" s="1491">
        <v>0.81</v>
      </c>
      <c r="S43" s="1490">
        <f t="shared" si="2"/>
        <v>0</v>
      </c>
    </row>
    <row r="44" spans="1:19" ht="15" customHeight="1" x14ac:dyDescent="0.2">
      <c r="A44" s="1463" t="s">
        <v>608</v>
      </c>
      <c r="B44" s="1215" t="s">
        <v>719</v>
      </c>
      <c r="C44" s="1487">
        <f>'Sch B-2a'!C44-'Sch B-2b'!C44-'Sch B-2c'!C44</f>
        <v>0</v>
      </c>
      <c r="D44" s="1487">
        <f>'Sch B-2a'!D44-'Sch B-2b'!D44-'Sch B-2c'!D44</f>
        <v>0</v>
      </c>
      <c r="E44" s="1487">
        <f>'Sch B-2a'!E44-'Sch B-2b'!E44-'Sch B-2c'!E44</f>
        <v>0</v>
      </c>
      <c r="F44" s="1487">
        <f>'Sch B-2a'!F44-'Sch B-2b'!F44-'Sch B-2c'!F44</f>
        <v>0</v>
      </c>
      <c r="G44" s="1487">
        <f>'Sch B-2a'!G44-'Sch B-2b'!G44-'Sch B-2c'!G44</f>
        <v>0</v>
      </c>
      <c r="H44" s="1487">
        <f>'Sch B-2a'!H44-'Sch B-2b'!H44-'Sch B-2c'!H44</f>
        <v>0</v>
      </c>
      <c r="I44" s="1487">
        <f>'Sch B-2a'!I44-'Sch B-2b'!I44-'Sch B-2c'!I44</f>
        <v>0</v>
      </c>
      <c r="J44" s="1487">
        <f>'Sch B-2a'!J44-'Sch B-2b'!J44-'Sch B-2c'!J44</f>
        <v>0</v>
      </c>
      <c r="K44" s="1487">
        <f>'Sch B-2a'!K44-'Sch B-2b'!K44-'Sch B-2c'!K44</f>
        <v>0</v>
      </c>
      <c r="L44" s="1487">
        <f>'Sch B-2a'!L44-'Sch B-2b'!L44-'Sch B-2c'!L44</f>
        <v>0</v>
      </c>
      <c r="M44" s="1487">
        <f>'Sch B-2a'!M44-'Sch B-2b'!M44-'Sch B-2c'!M44</f>
        <v>0</v>
      </c>
      <c r="N44" s="1487">
        <f>'Sch B-2a'!N44-'Sch B-2b'!N44-'Sch B-2c'!N44</f>
        <v>0</v>
      </c>
      <c r="O44" s="1488">
        <f t="shared" si="1"/>
        <v>0</v>
      </c>
      <c r="P44" s="1492"/>
      <c r="Q44" s="1490">
        <f t="shared" si="0"/>
        <v>0</v>
      </c>
      <c r="R44" s="1491">
        <v>0.75</v>
      </c>
      <c r="S44" s="1490">
        <f t="shared" si="2"/>
        <v>0</v>
      </c>
    </row>
    <row r="45" spans="1:19" ht="15" customHeight="1" x14ac:dyDescent="0.2">
      <c r="A45" s="1463" t="s">
        <v>610</v>
      </c>
      <c r="B45" s="1215" t="s">
        <v>607</v>
      </c>
      <c r="C45" s="1487">
        <f>'Sch B-2a'!C45-'Sch B-2b'!C45-'Sch B-2c'!C45</f>
        <v>0</v>
      </c>
      <c r="D45" s="1487">
        <f>'Sch B-2a'!D45-'Sch B-2b'!D45-'Sch B-2c'!D45</f>
        <v>0</v>
      </c>
      <c r="E45" s="1487">
        <f>'Sch B-2a'!E45-'Sch B-2b'!E45-'Sch B-2c'!E45</f>
        <v>0</v>
      </c>
      <c r="F45" s="1487">
        <f>'Sch B-2a'!F45-'Sch B-2b'!F45-'Sch B-2c'!F45</f>
        <v>0</v>
      </c>
      <c r="G45" s="1487">
        <f>'Sch B-2a'!G45-'Sch B-2b'!G45-'Sch B-2c'!G45</f>
        <v>0</v>
      </c>
      <c r="H45" s="1487">
        <f>'Sch B-2a'!H45-'Sch B-2b'!H45-'Sch B-2c'!H45</f>
        <v>0</v>
      </c>
      <c r="I45" s="1487">
        <f>'Sch B-2a'!I45-'Sch B-2b'!I45-'Sch B-2c'!I45</f>
        <v>0</v>
      </c>
      <c r="J45" s="1487">
        <f>'Sch B-2a'!J45-'Sch B-2b'!J45-'Sch B-2c'!J45</f>
        <v>0</v>
      </c>
      <c r="K45" s="1487">
        <f>'Sch B-2a'!K45-'Sch B-2b'!K45-'Sch B-2c'!K45</f>
        <v>0</v>
      </c>
      <c r="L45" s="1487">
        <f>'Sch B-2a'!L45-'Sch B-2b'!L45-'Sch B-2c'!L45</f>
        <v>0</v>
      </c>
      <c r="M45" s="1487">
        <f>'Sch B-2a'!M45-'Sch B-2b'!M45-'Sch B-2c'!M45</f>
        <v>0</v>
      </c>
      <c r="N45" s="1487">
        <f>'Sch B-2a'!N45-'Sch B-2b'!N45-'Sch B-2c'!N45</f>
        <v>0</v>
      </c>
      <c r="O45" s="1488">
        <f t="shared" si="1"/>
        <v>0</v>
      </c>
      <c r="P45" s="1492"/>
      <c r="Q45" s="1490">
        <f t="shared" si="0"/>
        <v>0</v>
      </c>
      <c r="R45" s="1491">
        <v>0.57999999999999996</v>
      </c>
      <c r="S45" s="1490">
        <f t="shared" si="2"/>
        <v>0</v>
      </c>
    </row>
    <row r="46" spans="1:19" ht="15" customHeight="1" x14ac:dyDescent="0.2">
      <c r="A46" s="1463" t="s">
        <v>611</v>
      </c>
      <c r="B46" s="1215" t="s">
        <v>719</v>
      </c>
      <c r="C46" s="1487">
        <f>'Sch B-2a'!C46-'Sch B-2b'!C46-'Sch B-2c'!C46</f>
        <v>0</v>
      </c>
      <c r="D46" s="1487">
        <f>'Sch B-2a'!D46-'Sch B-2b'!D46-'Sch B-2c'!D46</f>
        <v>0</v>
      </c>
      <c r="E46" s="1487">
        <f>'Sch B-2a'!E46-'Sch B-2b'!E46-'Sch B-2c'!E46</f>
        <v>0</v>
      </c>
      <c r="F46" s="1487">
        <f>'Sch B-2a'!F46-'Sch B-2b'!F46-'Sch B-2c'!F46</f>
        <v>0</v>
      </c>
      <c r="G46" s="1487">
        <f>'Sch B-2a'!G46-'Sch B-2b'!G46-'Sch B-2c'!G46</f>
        <v>0</v>
      </c>
      <c r="H46" s="1487">
        <f>'Sch B-2a'!H46-'Sch B-2b'!H46-'Sch B-2c'!H46</f>
        <v>0</v>
      </c>
      <c r="I46" s="1487">
        <f>'Sch B-2a'!I46-'Sch B-2b'!I46-'Sch B-2c'!I46</f>
        <v>0</v>
      </c>
      <c r="J46" s="1487">
        <f>'Sch B-2a'!J46-'Sch B-2b'!J46-'Sch B-2c'!J46</f>
        <v>0</v>
      </c>
      <c r="K46" s="1487">
        <f>'Sch B-2a'!K46-'Sch B-2b'!K46-'Sch B-2c'!K46</f>
        <v>0</v>
      </c>
      <c r="L46" s="1487">
        <f>'Sch B-2a'!L46-'Sch B-2b'!L46-'Sch B-2c'!L46</f>
        <v>0</v>
      </c>
      <c r="M46" s="1487">
        <f>'Sch B-2a'!M46-'Sch B-2b'!M46-'Sch B-2c'!M46</f>
        <v>0</v>
      </c>
      <c r="N46" s="1487">
        <f>'Sch B-2a'!N46-'Sch B-2b'!N46-'Sch B-2c'!N46</f>
        <v>0</v>
      </c>
      <c r="O46" s="1488">
        <f t="shared" si="1"/>
        <v>0</v>
      </c>
      <c r="P46" s="1492"/>
      <c r="Q46" s="1490">
        <f t="shared" si="0"/>
        <v>0</v>
      </c>
      <c r="R46" s="1491">
        <v>0.53</v>
      </c>
      <c r="S46" s="1490">
        <f t="shared" si="2"/>
        <v>0</v>
      </c>
    </row>
    <row r="47" spans="1:19" ht="15" customHeight="1" x14ac:dyDescent="0.2">
      <c r="A47" s="1463" t="s">
        <v>612</v>
      </c>
      <c r="B47" s="1215" t="s">
        <v>613</v>
      </c>
      <c r="C47" s="1487">
        <f>'Sch B-2a'!C47-'Sch B-2b'!C47-'Sch B-2c'!C47</f>
        <v>0</v>
      </c>
      <c r="D47" s="1487">
        <f>'Sch B-2a'!D47-'Sch B-2b'!D47-'Sch B-2c'!D47</f>
        <v>0</v>
      </c>
      <c r="E47" s="1487">
        <f>'Sch B-2a'!E47-'Sch B-2b'!E47-'Sch B-2c'!E47</f>
        <v>0</v>
      </c>
      <c r="F47" s="1487">
        <f>'Sch B-2a'!F47-'Sch B-2b'!F47-'Sch B-2c'!F47</f>
        <v>0</v>
      </c>
      <c r="G47" s="1487">
        <f>'Sch B-2a'!G47-'Sch B-2b'!G47-'Sch B-2c'!G47</f>
        <v>0</v>
      </c>
      <c r="H47" s="1487">
        <f>'Sch B-2a'!H47-'Sch B-2b'!H47-'Sch B-2c'!H47</f>
        <v>0</v>
      </c>
      <c r="I47" s="1487">
        <f>'Sch B-2a'!I47-'Sch B-2b'!I47-'Sch B-2c'!I47</f>
        <v>0</v>
      </c>
      <c r="J47" s="1487">
        <f>'Sch B-2a'!J47-'Sch B-2b'!J47-'Sch B-2c'!J47</f>
        <v>0</v>
      </c>
      <c r="K47" s="1487">
        <f>'Sch B-2a'!K47-'Sch B-2b'!K47-'Sch B-2c'!K47</f>
        <v>0</v>
      </c>
      <c r="L47" s="1487">
        <f>'Sch B-2a'!L47-'Sch B-2b'!L47-'Sch B-2c'!L47</f>
        <v>0</v>
      </c>
      <c r="M47" s="1487">
        <f>'Sch B-2a'!M47-'Sch B-2b'!M47-'Sch B-2c'!M47</f>
        <v>0</v>
      </c>
      <c r="N47" s="1487">
        <f>'Sch B-2a'!N47-'Sch B-2b'!N47-'Sch B-2c'!N47</f>
        <v>0</v>
      </c>
      <c r="O47" s="1488">
        <f t="shared" si="1"/>
        <v>0</v>
      </c>
      <c r="P47" s="1492"/>
      <c r="Q47" s="1490">
        <f t="shared" si="0"/>
        <v>0</v>
      </c>
      <c r="R47" s="1491">
        <v>1.25</v>
      </c>
      <c r="S47" s="1490">
        <f t="shared" si="2"/>
        <v>0</v>
      </c>
    </row>
    <row r="48" spans="1:19" ht="15" customHeight="1" x14ac:dyDescent="0.2">
      <c r="A48" s="1463" t="s">
        <v>614</v>
      </c>
      <c r="B48" s="1215" t="s">
        <v>615</v>
      </c>
      <c r="C48" s="1487">
        <f>'Sch B-2a'!C48-'Sch B-2b'!C48-'Sch B-2c'!C48</f>
        <v>0</v>
      </c>
      <c r="D48" s="1487">
        <f>'Sch B-2a'!D48-'Sch B-2b'!D48-'Sch B-2c'!D48</f>
        <v>0</v>
      </c>
      <c r="E48" s="1487">
        <f>'Sch B-2a'!E48-'Sch B-2b'!E48-'Sch B-2c'!E48</f>
        <v>0</v>
      </c>
      <c r="F48" s="1487">
        <f>'Sch B-2a'!F48-'Sch B-2b'!F48-'Sch B-2c'!F48</f>
        <v>0</v>
      </c>
      <c r="G48" s="1487">
        <f>'Sch B-2a'!G48-'Sch B-2b'!G48-'Sch B-2c'!G48</f>
        <v>0</v>
      </c>
      <c r="H48" s="1487">
        <f>'Sch B-2a'!H48-'Sch B-2b'!H48-'Sch B-2c'!H48</f>
        <v>0</v>
      </c>
      <c r="I48" s="1487">
        <f>'Sch B-2a'!I48-'Sch B-2b'!I48-'Sch B-2c'!I48</f>
        <v>0</v>
      </c>
      <c r="J48" s="1487">
        <f>'Sch B-2a'!J48-'Sch B-2b'!J48-'Sch B-2c'!J48</f>
        <v>0</v>
      </c>
      <c r="K48" s="1487">
        <f>'Sch B-2a'!K48-'Sch B-2b'!K48-'Sch B-2c'!K48</f>
        <v>0</v>
      </c>
      <c r="L48" s="1487">
        <f>'Sch B-2a'!L48-'Sch B-2b'!L48-'Sch B-2c'!L48</f>
        <v>0</v>
      </c>
      <c r="M48" s="1487">
        <f>'Sch B-2a'!M48-'Sch B-2b'!M48-'Sch B-2c'!M48</f>
        <v>0</v>
      </c>
      <c r="N48" s="1487">
        <f>'Sch B-2a'!N48-'Sch B-2b'!N48-'Sch B-2c'!N48</f>
        <v>0</v>
      </c>
      <c r="O48" s="1488">
        <f t="shared" si="1"/>
        <v>0</v>
      </c>
      <c r="P48" s="1492"/>
      <c r="Q48" s="1490">
        <f t="shared" si="0"/>
        <v>0</v>
      </c>
      <c r="R48" s="1491">
        <v>1.17</v>
      </c>
      <c r="S48" s="1490">
        <f t="shared" si="2"/>
        <v>0</v>
      </c>
    </row>
    <row r="49" spans="1:19" ht="15" customHeight="1" x14ac:dyDescent="0.2">
      <c r="A49" s="1463" t="s">
        <v>616</v>
      </c>
      <c r="B49" s="1215" t="s">
        <v>613</v>
      </c>
      <c r="C49" s="1487">
        <f>'Sch B-2a'!C49-'Sch B-2b'!C49-'Sch B-2c'!C49</f>
        <v>0</v>
      </c>
      <c r="D49" s="1487">
        <f>'Sch B-2a'!D49-'Sch B-2b'!D49-'Sch B-2c'!D49</f>
        <v>0</v>
      </c>
      <c r="E49" s="1487">
        <f>'Sch B-2a'!E49-'Sch B-2b'!E49-'Sch B-2c'!E49</f>
        <v>0</v>
      </c>
      <c r="F49" s="1487">
        <f>'Sch B-2a'!F49-'Sch B-2b'!F49-'Sch B-2c'!F49</f>
        <v>0</v>
      </c>
      <c r="G49" s="1487">
        <f>'Sch B-2a'!G49-'Sch B-2b'!G49-'Sch B-2c'!G49</f>
        <v>0</v>
      </c>
      <c r="H49" s="1487">
        <f>'Sch B-2a'!H49-'Sch B-2b'!H49-'Sch B-2c'!H49</f>
        <v>0</v>
      </c>
      <c r="I49" s="1487">
        <f>'Sch B-2a'!I49-'Sch B-2b'!I49-'Sch B-2c'!I49</f>
        <v>0</v>
      </c>
      <c r="J49" s="1487">
        <f>'Sch B-2a'!J49-'Sch B-2b'!J49-'Sch B-2c'!J49</f>
        <v>0</v>
      </c>
      <c r="K49" s="1487">
        <f>'Sch B-2a'!K49-'Sch B-2b'!K49-'Sch B-2c'!K49</f>
        <v>0</v>
      </c>
      <c r="L49" s="1487">
        <f>'Sch B-2a'!L49-'Sch B-2b'!L49-'Sch B-2c'!L49</f>
        <v>0</v>
      </c>
      <c r="M49" s="1487">
        <f>'Sch B-2a'!M49-'Sch B-2b'!M49-'Sch B-2c'!M49</f>
        <v>0</v>
      </c>
      <c r="N49" s="1487">
        <f>'Sch B-2a'!N49-'Sch B-2b'!N49-'Sch B-2c'!N49</f>
        <v>0</v>
      </c>
      <c r="O49" s="1488">
        <f t="shared" si="1"/>
        <v>0</v>
      </c>
      <c r="P49" s="1492"/>
      <c r="Q49" s="1490">
        <f t="shared" si="0"/>
        <v>0</v>
      </c>
      <c r="R49" s="1491">
        <v>1.1499999999999999</v>
      </c>
      <c r="S49" s="1490">
        <f t="shared" si="2"/>
        <v>0</v>
      </c>
    </row>
    <row r="50" spans="1:19" ht="15" customHeight="1" x14ac:dyDescent="0.2">
      <c r="A50" s="1463" t="s">
        <v>617</v>
      </c>
      <c r="B50" s="1215" t="s">
        <v>615</v>
      </c>
      <c r="C50" s="1487">
        <f>'Sch B-2a'!C50-'Sch B-2b'!C50-'Sch B-2c'!C50</f>
        <v>0</v>
      </c>
      <c r="D50" s="1487">
        <f>'Sch B-2a'!D50-'Sch B-2b'!D50-'Sch B-2c'!D50</f>
        <v>0</v>
      </c>
      <c r="E50" s="1487">
        <f>'Sch B-2a'!E50-'Sch B-2b'!E50-'Sch B-2c'!E50</f>
        <v>0</v>
      </c>
      <c r="F50" s="1487">
        <f>'Sch B-2a'!F50-'Sch B-2b'!F50-'Sch B-2c'!F50</f>
        <v>0</v>
      </c>
      <c r="G50" s="1487">
        <f>'Sch B-2a'!G50-'Sch B-2b'!G50-'Sch B-2c'!G50</f>
        <v>0</v>
      </c>
      <c r="H50" s="1487">
        <f>'Sch B-2a'!H50-'Sch B-2b'!H50-'Sch B-2c'!H50</f>
        <v>0</v>
      </c>
      <c r="I50" s="1487">
        <f>'Sch B-2a'!I50-'Sch B-2b'!I50-'Sch B-2c'!I50</f>
        <v>0</v>
      </c>
      <c r="J50" s="1487">
        <f>'Sch B-2a'!J50-'Sch B-2b'!J50-'Sch B-2c'!J50</f>
        <v>0</v>
      </c>
      <c r="K50" s="1487">
        <f>'Sch B-2a'!K50-'Sch B-2b'!K50-'Sch B-2c'!K50</f>
        <v>0</v>
      </c>
      <c r="L50" s="1487">
        <f>'Sch B-2a'!L50-'Sch B-2b'!L50-'Sch B-2c'!L50</f>
        <v>0</v>
      </c>
      <c r="M50" s="1487">
        <f>'Sch B-2a'!M50-'Sch B-2b'!M50-'Sch B-2c'!M50</f>
        <v>0</v>
      </c>
      <c r="N50" s="1487">
        <f>'Sch B-2a'!N50-'Sch B-2b'!N50-'Sch B-2c'!N50</f>
        <v>0</v>
      </c>
      <c r="O50" s="1488">
        <f t="shared" si="1"/>
        <v>0</v>
      </c>
      <c r="P50" s="1492"/>
      <c r="Q50" s="1490">
        <f t="shared" si="0"/>
        <v>0</v>
      </c>
      <c r="R50" s="1491">
        <v>1.06</v>
      </c>
      <c r="S50" s="1490">
        <f t="shared" si="2"/>
        <v>0</v>
      </c>
    </row>
    <row r="51" spans="1:19" ht="15" customHeight="1" x14ac:dyDescent="0.2">
      <c r="A51" s="1463" t="s">
        <v>618</v>
      </c>
      <c r="B51" s="1215" t="s">
        <v>613</v>
      </c>
      <c r="C51" s="1487">
        <f>'Sch B-2a'!C51-'Sch B-2b'!C51-'Sch B-2c'!C51</f>
        <v>0</v>
      </c>
      <c r="D51" s="1487">
        <f>'Sch B-2a'!D51-'Sch B-2b'!D51-'Sch B-2c'!D51</f>
        <v>0</v>
      </c>
      <c r="E51" s="1487">
        <f>'Sch B-2a'!E51-'Sch B-2b'!E51-'Sch B-2c'!E51</f>
        <v>0</v>
      </c>
      <c r="F51" s="1487">
        <f>'Sch B-2a'!F51-'Sch B-2b'!F51-'Sch B-2c'!F51</f>
        <v>0</v>
      </c>
      <c r="G51" s="1487">
        <f>'Sch B-2a'!G51-'Sch B-2b'!G51-'Sch B-2c'!G51</f>
        <v>0</v>
      </c>
      <c r="H51" s="1487">
        <f>'Sch B-2a'!H51-'Sch B-2b'!H51-'Sch B-2c'!H51</f>
        <v>0</v>
      </c>
      <c r="I51" s="1487">
        <f>'Sch B-2a'!I51-'Sch B-2b'!I51-'Sch B-2c'!I51</f>
        <v>0</v>
      </c>
      <c r="J51" s="1487">
        <f>'Sch B-2a'!J51-'Sch B-2b'!J51-'Sch B-2c'!J51</f>
        <v>0</v>
      </c>
      <c r="K51" s="1487">
        <f>'Sch B-2a'!K51-'Sch B-2b'!K51-'Sch B-2c'!K51</f>
        <v>0</v>
      </c>
      <c r="L51" s="1487">
        <f>'Sch B-2a'!L51-'Sch B-2b'!L51-'Sch B-2c'!L51</f>
        <v>0</v>
      </c>
      <c r="M51" s="1487">
        <f>'Sch B-2a'!M51-'Sch B-2b'!M51-'Sch B-2c'!M51</f>
        <v>0</v>
      </c>
      <c r="N51" s="1487">
        <f>'Sch B-2a'!N51-'Sch B-2b'!N51-'Sch B-2c'!N51</f>
        <v>0</v>
      </c>
      <c r="O51" s="1488">
        <f t="shared" si="1"/>
        <v>0</v>
      </c>
      <c r="P51" s="1492"/>
      <c r="Q51" s="1490">
        <f t="shared" si="0"/>
        <v>0</v>
      </c>
      <c r="R51" s="1491">
        <v>0.91</v>
      </c>
      <c r="S51" s="1490">
        <f t="shared" si="2"/>
        <v>0</v>
      </c>
    </row>
    <row r="52" spans="1:19" ht="15" customHeight="1" x14ac:dyDescent="0.2">
      <c r="A52" s="1463" t="s">
        <v>619</v>
      </c>
      <c r="B52" s="1215" t="s">
        <v>615</v>
      </c>
      <c r="C52" s="1487">
        <f>'Sch B-2a'!C52-'Sch B-2b'!C52-'Sch B-2c'!C52</f>
        <v>0</v>
      </c>
      <c r="D52" s="1487">
        <f>'Sch B-2a'!D52-'Sch B-2b'!D52-'Sch B-2c'!D52</f>
        <v>0</v>
      </c>
      <c r="E52" s="1487">
        <f>'Sch B-2a'!E52-'Sch B-2b'!E52-'Sch B-2c'!E52</f>
        <v>0</v>
      </c>
      <c r="F52" s="1487">
        <f>'Sch B-2a'!F52-'Sch B-2b'!F52-'Sch B-2c'!F52</f>
        <v>0</v>
      </c>
      <c r="G52" s="1487">
        <f>'Sch B-2a'!G52-'Sch B-2b'!G52-'Sch B-2c'!G52</f>
        <v>0</v>
      </c>
      <c r="H52" s="1487">
        <f>'Sch B-2a'!H52-'Sch B-2b'!H52-'Sch B-2c'!H52</f>
        <v>0</v>
      </c>
      <c r="I52" s="1487">
        <f>'Sch B-2a'!I52-'Sch B-2b'!I52-'Sch B-2c'!I52</f>
        <v>0</v>
      </c>
      <c r="J52" s="1487">
        <f>'Sch B-2a'!J52-'Sch B-2b'!J52-'Sch B-2c'!J52</f>
        <v>0</v>
      </c>
      <c r="K52" s="1487">
        <f>'Sch B-2a'!K52-'Sch B-2b'!K52-'Sch B-2c'!K52</f>
        <v>0</v>
      </c>
      <c r="L52" s="1487">
        <f>'Sch B-2a'!L52-'Sch B-2b'!L52-'Sch B-2c'!L52</f>
        <v>0</v>
      </c>
      <c r="M52" s="1487">
        <f>'Sch B-2a'!M52-'Sch B-2b'!M52-'Sch B-2c'!M52</f>
        <v>0</v>
      </c>
      <c r="N52" s="1487">
        <f>'Sch B-2a'!N52-'Sch B-2b'!N52-'Sch B-2c'!N52</f>
        <v>0</v>
      </c>
      <c r="O52" s="1488">
        <f t="shared" si="1"/>
        <v>0</v>
      </c>
      <c r="P52" s="1492"/>
      <c r="Q52" s="1490">
        <f t="shared" si="0"/>
        <v>0</v>
      </c>
      <c r="R52" s="1491">
        <v>0.85</v>
      </c>
      <c r="S52" s="1490">
        <f t="shared" si="2"/>
        <v>0</v>
      </c>
    </row>
    <row r="53" spans="1:19" ht="15" customHeight="1" x14ac:dyDescent="0.2">
      <c r="A53" s="1463" t="s">
        <v>620</v>
      </c>
      <c r="B53" s="1215" t="s">
        <v>613</v>
      </c>
      <c r="C53" s="1487">
        <f>'Sch B-2a'!C53-'Sch B-2b'!C53-'Sch B-2c'!C53</f>
        <v>0</v>
      </c>
      <c r="D53" s="1487">
        <f>'Sch B-2a'!D53-'Sch B-2b'!D53-'Sch B-2c'!D53</f>
        <v>0</v>
      </c>
      <c r="E53" s="1487">
        <f>'Sch B-2a'!E53-'Sch B-2b'!E53-'Sch B-2c'!E53</f>
        <v>0</v>
      </c>
      <c r="F53" s="1487">
        <f>'Sch B-2a'!F53-'Sch B-2b'!F53-'Sch B-2c'!F53</f>
        <v>0</v>
      </c>
      <c r="G53" s="1487">
        <f>'Sch B-2a'!G53-'Sch B-2b'!G53-'Sch B-2c'!G53</f>
        <v>0</v>
      </c>
      <c r="H53" s="1487">
        <f>'Sch B-2a'!H53-'Sch B-2b'!H53-'Sch B-2c'!H53</f>
        <v>0</v>
      </c>
      <c r="I53" s="1487">
        <f>'Sch B-2a'!I53-'Sch B-2b'!I53-'Sch B-2c'!I53</f>
        <v>0</v>
      </c>
      <c r="J53" s="1487">
        <f>'Sch B-2a'!J53-'Sch B-2b'!J53-'Sch B-2c'!J53</f>
        <v>0</v>
      </c>
      <c r="K53" s="1487">
        <f>'Sch B-2a'!K53-'Sch B-2b'!K53-'Sch B-2c'!K53</f>
        <v>0</v>
      </c>
      <c r="L53" s="1487">
        <f>'Sch B-2a'!L53-'Sch B-2b'!L53-'Sch B-2c'!L53</f>
        <v>0</v>
      </c>
      <c r="M53" s="1487">
        <f>'Sch B-2a'!M53-'Sch B-2b'!M53-'Sch B-2c'!M53</f>
        <v>0</v>
      </c>
      <c r="N53" s="1487">
        <f>'Sch B-2a'!N53-'Sch B-2b'!N53-'Sch B-2c'!N53</f>
        <v>0</v>
      </c>
      <c r="O53" s="1488">
        <f t="shared" si="1"/>
        <v>0</v>
      </c>
      <c r="P53" s="1492"/>
      <c r="Q53" s="1490">
        <f t="shared" si="0"/>
        <v>0</v>
      </c>
      <c r="R53" s="1491">
        <v>0.7</v>
      </c>
      <c r="S53" s="1490">
        <f t="shared" si="2"/>
        <v>0</v>
      </c>
    </row>
    <row r="54" spans="1:19" ht="15" customHeight="1" x14ac:dyDescent="0.2">
      <c r="A54" s="1463" t="s">
        <v>621</v>
      </c>
      <c r="B54" s="1215" t="s">
        <v>615</v>
      </c>
      <c r="C54" s="1487">
        <f>'Sch B-2a'!C54-'Sch B-2b'!C54-'Sch B-2c'!C54</f>
        <v>0</v>
      </c>
      <c r="D54" s="1487">
        <f>'Sch B-2a'!D54-'Sch B-2b'!D54-'Sch B-2c'!D54</f>
        <v>0</v>
      </c>
      <c r="E54" s="1487">
        <f>'Sch B-2a'!E54-'Sch B-2b'!E54-'Sch B-2c'!E54</f>
        <v>0</v>
      </c>
      <c r="F54" s="1487">
        <f>'Sch B-2a'!F54-'Sch B-2b'!F54-'Sch B-2c'!F54</f>
        <v>0</v>
      </c>
      <c r="G54" s="1487">
        <f>'Sch B-2a'!G54-'Sch B-2b'!G54-'Sch B-2c'!G54</f>
        <v>0</v>
      </c>
      <c r="H54" s="1487">
        <f>'Sch B-2a'!H54-'Sch B-2b'!H54-'Sch B-2c'!H54</f>
        <v>0</v>
      </c>
      <c r="I54" s="1487">
        <f>'Sch B-2a'!I54-'Sch B-2b'!I54-'Sch B-2c'!I54</f>
        <v>0</v>
      </c>
      <c r="J54" s="1487">
        <f>'Sch B-2a'!J54-'Sch B-2b'!J54-'Sch B-2c'!J54</f>
        <v>0</v>
      </c>
      <c r="K54" s="1487">
        <f>'Sch B-2a'!K54-'Sch B-2b'!K54-'Sch B-2c'!K54</f>
        <v>0</v>
      </c>
      <c r="L54" s="1487">
        <f>'Sch B-2a'!L54-'Sch B-2b'!L54-'Sch B-2c'!L54</f>
        <v>0</v>
      </c>
      <c r="M54" s="1487">
        <f>'Sch B-2a'!M54-'Sch B-2b'!M54-'Sch B-2c'!M54</f>
        <v>0</v>
      </c>
      <c r="N54" s="1487">
        <f>'Sch B-2a'!N54-'Sch B-2b'!N54-'Sch B-2c'!N54</f>
        <v>0</v>
      </c>
      <c r="O54" s="1488">
        <f t="shared" si="1"/>
        <v>0</v>
      </c>
      <c r="P54" s="1492"/>
      <c r="Q54" s="1490">
        <f t="shared" si="0"/>
        <v>0</v>
      </c>
      <c r="R54" s="1491">
        <v>0.65</v>
      </c>
      <c r="S54" s="1490">
        <f t="shared" si="2"/>
        <v>0</v>
      </c>
    </row>
    <row r="55" spans="1:19" ht="15" customHeight="1" x14ac:dyDescent="0.2">
      <c r="A55" s="1463" t="s">
        <v>622</v>
      </c>
      <c r="B55" s="1215" t="s">
        <v>613</v>
      </c>
      <c r="C55" s="1487">
        <f>'Sch B-2a'!C55-'Sch B-2b'!C55-'Sch B-2c'!C55</f>
        <v>0</v>
      </c>
      <c r="D55" s="1487">
        <f>'Sch B-2a'!D55-'Sch B-2b'!D55-'Sch B-2c'!D55</f>
        <v>0</v>
      </c>
      <c r="E55" s="1487">
        <f>'Sch B-2a'!E55-'Sch B-2b'!E55-'Sch B-2c'!E55</f>
        <v>0</v>
      </c>
      <c r="F55" s="1487">
        <f>'Sch B-2a'!F55-'Sch B-2b'!F55-'Sch B-2c'!F55</f>
        <v>0</v>
      </c>
      <c r="G55" s="1487">
        <f>'Sch B-2a'!G55-'Sch B-2b'!G55-'Sch B-2c'!G55</f>
        <v>0</v>
      </c>
      <c r="H55" s="1487">
        <f>'Sch B-2a'!H55-'Sch B-2b'!H55-'Sch B-2c'!H55</f>
        <v>0</v>
      </c>
      <c r="I55" s="1487">
        <f>'Sch B-2a'!I55-'Sch B-2b'!I55-'Sch B-2c'!I55</f>
        <v>0</v>
      </c>
      <c r="J55" s="1487">
        <f>'Sch B-2a'!J55-'Sch B-2b'!J55-'Sch B-2c'!J55</f>
        <v>0</v>
      </c>
      <c r="K55" s="1487">
        <f>'Sch B-2a'!K55-'Sch B-2b'!K55-'Sch B-2c'!K55</f>
        <v>0</v>
      </c>
      <c r="L55" s="1487">
        <f>'Sch B-2a'!L55-'Sch B-2b'!L55-'Sch B-2c'!L55</f>
        <v>0</v>
      </c>
      <c r="M55" s="1487">
        <f>'Sch B-2a'!M55-'Sch B-2b'!M55-'Sch B-2c'!M55</f>
        <v>0</v>
      </c>
      <c r="N55" s="1487">
        <f>'Sch B-2a'!N55-'Sch B-2b'!N55-'Sch B-2c'!N55</f>
        <v>0</v>
      </c>
      <c r="O55" s="1488">
        <f t="shared" si="1"/>
        <v>0</v>
      </c>
      <c r="P55" s="1492"/>
      <c r="Q55" s="1490">
        <f t="shared" si="0"/>
        <v>0</v>
      </c>
      <c r="R55" s="1491">
        <v>0.49</v>
      </c>
      <c r="S55" s="1490">
        <f t="shared" si="2"/>
        <v>0</v>
      </c>
    </row>
    <row r="56" spans="1:19" ht="15" customHeight="1" x14ac:dyDescent="0.2">
      <c r="A56" s="1463" t="s">
        <v>623</v>
      </c>
      <c r="B56" s="1215" t="s">
        <v>615</v>
      </c>
      <c r="C56" s="1487">
        <f>'Sch B-2a'!C56-'Sch B-2b'!C56-'Sch B-2c'!C56</f>
        <v>0</v>
      </c>
      <c r="D56" s="1487">
        <f>'Sch B-2a'!D56-'Sch B-2b'!D56-'Sch B-2c'!D56</f>
        <v>0</v>
      </c>
      <c r="E56" s="1487">
        <f>'Sch B-2a'!E56-'Sch B-2b'!E56-'Sch B-2c'!E56</f>
        <v>0</v>
      </c>
      <c r="F56" s="1487">
        <f>'Sch B-2a'!F56-'Sch B-2b'!F56-'Sch B-2c'!F56</f>
        <v>0</v>
      </c>
      <c r="G56" s="1487">
        <f>'Sch B-2a'!G56-'Sch B-2b'!G56-'Sch B-2c'!G56</f>
        <v>0</v>
      </c>
      <c r="H56" s="1487">
        <f>'Sch B-2a'!H56-'Sch B-2b'!H56-'Sch B-2c'!H56</f>
        <v>0</v>
      </c>
      <c r="I56" s="1487">
        <f>'Sch B-2a'!I56-'Sch B-2b'!I56-'Sch B-2c'!I56</f>
        <v>0</v>
      </c>
      <c r="J56" s="1487">
        <f>'Sch B-2a'!J56-'Sch B-2b'!J56-'Sch B-2c'!J56</f>
        <v>0</v>
      </c>
      <c r="K56" s="1487">
        <f>'Sch B-2a'!K56-'Sch B-2b'!K56-'Sch B-2c'!K56</f>
        <v>0</v>
      </c>
      <c r="L56" s="1487">
        <f>'Sch B-2a'!L56-'Sch B-2b'!L56-'Sch B-2c'!L56</f>
        <v>0</v>
      </c>
      <c r="M56" s="1487">
        <f>'Sch B-2a'!M56-'Sch B-2b'!M56-'Sch B-2c'!M56</f>
        <v>0</v>
      </c>
      <c r="N56" s="1487">
        <f>'Sch B-2a'!N56-'Sch B-2b'!N56-'Sch B-2c'!N56</f>
        <v>0</v>
      </c>
      <c r="O56" s="1488">
        <f t="shared" si="1"/>
        <v>0</v>
      </c>
      <c r="P56" s="1488">
        <f>'Sch B-2b'!O60</f>
        <v>0</v>
      </c>
      <c r="Q56" s="1490">
        <f t="shared" si="0"/>
        <v>0</v>
      </c>
      <c r="R56" s="1491">
        <v>0.45</v>
      </c>
      <c r="S56" s="1490">
        <f t="shared" si="2"/>
        <v>0</v>
      </c>
    </row>
    <row r="57" spans="1:19" x14ac:dyDescent="0.2">
      <c r="A57" s="1464"/>
      <c r="B57" s="1450" t="s">
        <v>2024</v>
      </c>
      <c r="C57" s="1487">
        <f>'Sch B-2a'!C57-'Sch B-2b'!C57-'Sch B-2c'!C57</f>
        <v>0</v>
      </c>
      <c r="D57" s="1487">
        <f>'Sch B-2a'!D57-'Sch B-2b'!D57-'Sch B-2c'!D57</f>
        <v>0</v>
      </c>
      <c r="E57" s="1487">
        <f>'Sch B-2a'!E57-'Sch B-2b'!E57-'Sch B-2c'!E57</f>
        <v>0</v>
      </c>
      <c r="F57" s="1487">
        <f>'Sch B-2a'!F57-'Sch B-2b'!F57-'Sch B-2c'!F57</f>
        <v>0</v>
      </c>
      <c r="G57" s="1487">
        <f>'Sch B-2a'!G57-'Sch B-2b'!G57-'Sch B-2c'!G57</f>
        <v>0</v>
      </c>
      <c r="H57" s="1487">
        <f>'Sch B-2a'!H57-'Sch B-2b'!H57-'Sch B-2c'!H57</f>
        <v>0</v>
      </c>
      <c r="I57" s="1487">
        <f>'Sch B-2a'!I57-'Sch B-2b'!I57-'Sch B-2c'!I57</f>
        <v>0</v>
      </c>
      <c r="J57" s="1487">
        <f>'Sch B-2a'!J57-'Sch B-2b'!J57-'Sch B-2c'!J57</f>
        <v>0</v>
      </c>
      <c r="K57" s="1487">
        <f>'Sch B-2a'!K57-'Sch B-2b'!K57-'Sch B-2c'!K57</f>
        <v>0</v>
      </c>
      <c r="L57" s="1487">
        <f>'Sch B-2a'!L57-'Sch B-2b'!L57-'Sch B-2c'!L57</f>
        <v>0</v>
      </c>
      <c r="M57" s="1487">
        <f>'Sch B-2a'!M57-'Sch B-2b'!M57-'Sch B-2c'!M57</f>
        <v>0</v>
      </c>
      <c r="N57" s="1487">
        <f>'Sch B-2a'!N57-'Sch B-2b'!N57-'Sch B-2c'!N57</f>
        <v>0</v>
      </c>
      <c r="O57" s="1488">
        <f t="shared" si="1"/>
        <v>0</v>
      </c>
      <c r="P57" s="1492"/>
      <c r="Q57" s="1490">
        <f t="shared" si="0"/>
        <v>0</v>
      </c>
      <c r="R57" s="1491">
        <v>1</v>
      </c>
      <c r="S57" s="1490">
        <f t="shared" si="2"/>
        <v>0</v>
      </c>
    </row>
    <row r="58" spans="1:19" ht="15" customHeight="1" x14ac:dyDescent="0.2">
      <c r="A58" s="1464" t="s">
        <v>625</v>
      </c>
      <c r="B58" s="27" t="s">
        <v>626</v>
      </c>
      <c r="C58" s="1487">
        <f>'Sch B-2a'!C58-'Sch B-2b'!C58-'Sch B-2c'!C58</f>
        <v>0</v>
      </c>
      <c r="D58" s="1487">
        <f>'Sch B-2a'!D58-'Sch B-2b'!D58-'Sch B-2c'!D58</f>
        <v>0</v>
      </c>
      <c r="E58" s="1487">
        <f>'Sch B-2a'!E58-'Sch B-2b'!E58-'Sch B-2c'!E58</f>
        <v>0</v>
      </c>
      <c r="F58" s="1487">
        <f>'Sch B-2a'!F58-'Sch B-2b'!F58-'Sch B-2c'!F58</f>
        <v>0</v>
      </c>
      <c r="G58" s="1487">
        <f>'Sch B-2a'!G58-'Sch B-2b'!G58-'Sch B-2c'!G58</f>
        <v>0</v>
      </c>
      <c r="H58" s="1487">
        <f>'Sch B-2a'!H58-'Sch B-2b'!H58-'Sch B-2c'!H58</f>
        <v>0</v>
      </c>
      <c r="I58" s="1487">
        <f>'Sch B-2a'!I58-'Sch B-2b'!I58-'Sch B-2c'!I58</f>
        <v>0</v>
      </c>
      <c r="J58" s="1487">
        <f>'Sch B-2a'!J58-'Sch B-2b'!J58-'Sch B-2c'!J58</f>
        <v>0</v>
      </c>
      <c r="K58" s="1487">
        <f>'Sch B-2a'!K58-'Sch B-2b'!K58-'Sch B-2c'!K58</f>
        <v>0</v>
      </c>
      <c r="L58" s="1487">
        <f>'Sch B-2a'!L58-'Sch B-2b'!L58-'Sch B-2c'!L58</f>
        <v>0</v>
      </c>
      <c r="M58" s="1487">
        <f>'Sch B-2a'!M58-'Sch B-2b'!M58-'Sch B-2c'!M58</f>
        <v>0</v>
      </c>
      <c r="N58" s="1487">
        <f>'Sch B-2a'!N58-'Sch B-2b'!N58-'Sch B-2c'!N58</f>
        <v>0</v>
      </c>
      <c r="O58" s="1488">
        <f t="shared" si="1"/>
        <v>0</v>
      </c>
      <c r="P58" s="1492"/>
      <c r="Q58" s="1490">
        <f t="shared" si="0"/>
        <v>0</v>
      </c>
      <c r="R58" s="1491">
        <v>0.45</v>
      </c>
      <c r="S58" s="1490">
        <f t="shared" si="2"/>
        <v>0</v>
      </c>
    </row>
    <row r="59" spans="1:19" ht="15" customHeight="1" x14ac:dyDescent="0.2">
      <c r="A59" s="1464"/>
      <c r="B59" s="27" t="s">
        <v>720</v>
      </c>
      <c r="C59" s="1487">
        <f>'Sch B-2a'!C59-'Sch B-2b'!C59-'Sch B-2c'!C59</f>
        <v>0</v>
      </c>
      <c r="D59" s="1487">
        <f>'Sch B-2a'!D59-'Sch B-2b'!D59-'Sch B-2c'!D59</f>
        <v>0</v>
      </c>
      <c r="E59" s="1487">
        <f>'Sch B-2a'!E59-'Sch B-2b'!E59-'Sch B-2c'!E59</f>
        <v>0</v>
      </c>
      <c r="F59" s="1487">
        <f>'Sch B-2a'!F59-'Sch B-2b'!F59-'Sch B-2c'!F59</f>
        <v>0</v>
      </c>
      <c r="G59" s="1487">
        <f>'Sch B-2a'!G59-'Sch B-2b'!G59-'Sch B-2c'!G59</f>
        <v>0</v>
      </c>
      <c r="H59" s="1487">
        <f>'Sch B-2a'!H59-'Sch B-2b'!H59-'Sch B-2c'!H59</f>
        <v>0</v>
      </c>
      <c r="I59" s="1487">
        <f>'Sch B-2a'!I59-'Sch B-2b'!I59-'Sch B-2c'!I59</f>
        <v>0</v>
      </c>
      <c r="J59" s="1487">
        <f>'Sch B-2a'!J59-'Sch B-2b'!J59-'Sch B-2c'!J59</f>
        <v>0</v>
      </c>
      <c r="K59" s="1487">
        <f>'Sch B-2a'!K59-'Sch B-2b'!K59-'Sch B-2c'!K59</f>
        <v>0</v>
      </c>
      <c r="L59" s="1487">
        <f>'Sch B-2a'!L59-'Sch B-2b'!L59-'Sch B-2c'!L59</f>
        <v>0</v>
      </c>
      <c r="M59" s="1487">
        <f>'Sch B-2a'!M59-'Sch B-2b'!M59-'Sch B-2c'!M59</f>
        <v>0</v>
      </c>
      <c r="N59" s="1487">
        <f>'Sch B-2a'!N59-'Sch B-2b'!N59-'Sch B-2c'!N59</f>
        <v>0</v>
      </c>
      <c r="O59" s="1488">
        <f t="shared" si="1"/>
        <v>0</v>
      </c>
      <c r="P59" s="1493"/>
      <c r="Q59" s="1490">
        <f t="shared" si="0"/>
        <v>0</v>
      </c>
      <c r="R59" s="1491"/>
      <c r="S59" s="54"/>
    </row>
    <row r="60" spans="1:19" ht="15" customHeight="1" thickBot="1" x14ac:dyDescent="0.25">
      <c r="B60" s="1215" t="s">
        <v>506</v>
      </c>
      <c r="C60" s="1494">
        <f>SUM(C9:C59)</f>
        <v>0</v>
      </c>
      <c r="D60" s="1494">
        <f t="shared" ref="D60:Q60" si="3">SUM(D9:D59)</f>
        <v>0</v>
      </c>
      <c r="E60" s="1494">
        <f t="shared" si="3"/>
        <v>0</v>
      </c>
      <c r="F60" s="1494">
        <f t="shared" si="3"/>
        <v>0</v>
      </c>
      <c r="G60" s="1494">
        <f t="shared" si="3"/>
        <v>0</v>
      </c>
      <c r="H60" s="1494">
        <f t="shared" si="3"/>
        <v>0</v>
      </c>
      <c r="I60" s="1494">
        <f t="shared" si="3"/>
        <v>0</v>
      </c>
      <c r="J60" s="1494">
        <f t="shared" si="3"/>
        <v>0</v>
      </c>
      <c r="K60" s="1494">
        <f t="shared" si="3"/>
        <v>0</v>
      </c>
      <c r="L60" s="1494">
        <f t="shared" si="3"/>
        <v>0</v>
      </c>
      <c r="M60" s="1494">
        <f t="shared" si="3"/>
        <v>0</v>
      </c>
      <c r="N60" s="1494">
        <f t="shared" si="3"/>
        <v>0</v>
      </c>
      <c r="O60" s="1494">
        <f t="shared" si="3"/>
        <v>0</v>
      </c>
      <c r="P60" s="1494">
        <f t="shared" si="3"/>
        <v>0</v>
      </c>
      <c r="Q60" s="1494">
        <f t="shared" si="3"/>
        <v>0</v>
      </c>
      <c r="R60" s="761"/>
      <c r="S60" s="1494">
        <f>SUM(S9:S58)</f>
        <v>0</v>
      </c>
    </row>
    <row r="61" spans="1:19" ht="15" customHeight="1" thickTop="1" thickBot="1" x14ac:dyDescent="0.25">
      <c r="B61" s="1215"/>
      <c r="C61" s="1495"/>
      <c r="D61" s="1495"/>
      <c r="E61" s="1495"/>
      <c r="F61" s="1495"/>
      <c r="G61" s="1495"/>
      <c r="H61" s="1495"/>
      <c r="I61" s="1495"/>
      <c r="J61" s="1495"/>
      <c r="K61" s="1495"/>
      <c r="L61" s="1495"/>
      <c r="M61" s="1495"/>
      <c r="N61" s="1495"/>
      <c r="O61" s="1495"/>
      <c r="P61" s="1495"/>
      <c r="Q61" s="1495"/>
      <c r="R61" s="761"/>
      <c r="S61" s="1495"/>
    </row>
    <row r="62" spans="1:19" ht="15" customHeight="1" thickTop="1" thickBot="1" x14ac:dyDescent="0.25">
      <c r="B62" s="1215" t="s">
        <v>1913</v>
      </c>
      <c r="C62" s="54"/>
      <c r="D62" s="54"/>
      <c r="E62" s="54"/>
      <c r="F62" s="54"/>
      <c r="G62" s="54"/>
      <c r="H62" s="54"/>
      <c r="I62" s="54"/>
      <c r="J62" s="54"/>
      <c r="K62" s="54"/>
      <c r="L62" s="54"/>
      <c r="M62" s="54"/>
      <c r="N62" s="54"/>
      <c r="O62" s="54"/>
      <c r="P62" s="54"/>
      <c r="Q62" s="54"/>
      <c r="R62" s="761"/>
      <c r="S62" s="1496" t="e">
        <f>ROUND(+S60/(Q60-Q59),4)</f>
        <v>#DIV/0!</v>
      </c>
    </row>
    <row r="63" spans="1:19" ht="15.75" thickTop="1" x14ac:dyDescent="0.2"/>
  </sheetData>
  <sheetProtection algorithmName="SHA-512" hashValue="fNryonPmNSlXODtEikv7DRBRTsuBB3PAvxjopQR8m5X6BPkR8eNQOLN9vRJCSlmGBgbNXp2tDQpA9HpwvwNeug==" saltValue="6yVXfgyUpowNUrZBsdfCVw==" spinCount="100000" sheet="1" objects="1" scenarios="1"/>
  <printOptions horizontalCentered="1"/>
  <pageMargins left="0.5" right="0.5" top="0.75" bottom="0.5" header="0.5" footer="0.5"/>
  <pageSetup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47</vt:i4>
      </vt:variant>
    </vt:vector>
  </HeadingPairs>
  <TitlesOfParts>
    <vt:vector size="98" baseType="lpstr">
      <vt:lpstr>Input List</vt:lpstr>
      <vt:lpstr>Data Accum</vt:lpstr>
      <vt:lpstr>Check</vt:lpstr>
      <vt:lpstr>Cklist</vt:lpstr>
      <vt:lpstr>Sch A</vt:lpstr>
      <vt:lpstr>Sch A-1</vt:lpstr>
      <vt:lpstr>Sch A-2</vt:lpstr>
      <vt:lpstr>Sch B-1</vt:lpstr>
      <vt:lpstr>Sch B-2s</vt:lpstr>
      <vt:lpstr>Sch B-2a</vt:lpstr>
      <vt:lpstr>Sch B-2b</vt:lpstr>
      <vt:lpstr>Sch B-2c</vt:lpstr>
      <vt:lpstr>Sch B-3</vt:lpstr>
      <vt:lpstr>Sch C-1</vt:lpstr>
      <vt:lpstr>Sch C-2a</vt:lpstr>
      <vt:lpstr>Sch C-2c</vt:lpstr>
      <vt:lpstr>Sch C-2i</vt:lpstr>
      <vt:lpstr>Sch C-2l</vt:lpstr>
      <vt:lpstr>Sch C-2m</vt:lpstr>
      <vt:lpstr>Sch C-2n</vt:lpstr>
      <vt:lpstr>Sch C-3</vt:lpstr>
      <vt:lpstr>Sch C-4</vt:lpstr>
      <vt:lpstr>Sch C-5</vt:lpstr>
      <vt:lpstr>Sch C-6</vt:lpstr>
      <vt:lpstr>Sch C-7</vt:lpstr>
      <vt:lpstr>Sch C-8</vt:lpstr>
      <vt:lpstr>Sch D</vt:lpstr>
      <vt:lpstr>Sch D-1</vt:lpstr>
      <vt:lpstr>Sch D-2</vt:lpstr>
      <vt:lpstr>Sch D-5</vt:lpstr>
      <vt:lpstr>Sch D-7</vt:lpstr>
      <vt:lpstr>Sch D-8</vt:lpstr>
      <vt:lpstr>Sch E</vt:lpstr>
      <vt:lpstr>Sch F</vt:lpstr>
      <vt:lpstr>Sch F-1</vt:lpstr>
      <vt:lpstr>Sch G</vt:lpstr>
      <vt:lpstr>Sch H</vt:lpstr>
      <vt:lpstr>Sch I</vt:lpstr>
      <vt:lpstr>Sch J</vt:lpstr>
      <vt:lpstr>Sch K</vt:lpstr>
      <vt:lpstr>Sch L</vt:lpstr>
      <vt:lpstr>Sch O</vt:lpstr>
      <vt:lpstr>Sch O-1</vt:lpstr>
      <vt:lpstr>Sch P</vt:lpstr>
      <vt:lpstr>Sch Q-1</vt:lpstr>
      <vt:lpstr>Sch Q-2</vt:lpstr>
      <vt:lpstr>Sch R</vt:lpstr>
      <vt:lpstr>Sch S</vt:lpstr>
      <vt:lpstr>Sch T</vt:lpstr>
      <vt:lpstr>Sch U</vt:lpstr>
      <vt:lpstr>Sch W</vt:lpstr>
      <vt:lpstr>Name_of_Facility</vt:lpstr>
      <vt:lpstr>Cklist!Print_Area</vt:lpstr>
      <vt:lpstr>'Sch A-1'!Print_Area</vt:lpstr>
      <vt:lpstr>'Sch A-2'!Print_Area</vt:lpstr>
      <vt:lpstr>'Sch B-1'!Print_Area</vt:lpstr>
      <vt:lpstr>'Sch B-2a'!Print_Area</vt:lpstr>
      <vt:lpstr>'Sch B-2b'!Print_Area</vt:lpstr>
      <vt:lpstr>'Sch B-2c'!Print_Area</vt:lpstr>
      <vt:lpstr>'Sch B-2s'!Print_Area</vt:lpstr>
      <vt:lpstr>'Sch B-3'!Print_Area</vt:lpstr>
      <vt:lpstr>'Sch C-1'!Print_Area</vt:lpstr>
      <vt:lpstr>'Sch C-2a'!Print_Area</vt:lpstr>
      <vt:lpstr>'Sch C-3'!Print_Area</vt:lpstr>
      <vt:lpstr>'Sch C-4'!Print_Area</vt:lpstr>
      <vt:lpstr>'Sch C-5'!Print_Area</vt:lpstr>
      <vt:lpstr>'Sch C-6'!Print_Area</vt:lpstr>
      <vt:lpstr>'Sch C-7'!Print_Area</vt:lpstr>
      <vt:lpstr>'Sch D'!Print_Area</vt:lpstr>
      <vt:lpstr>'Sch D-1'!Print_Area</vt:lpstr>
      <vt:lpstr>'Sch D-2'!Print_Area</vt:lpstr>
      <vt:lpstr>'Sch D-5'!Print_Area</vt:lpstr>
      <vt:lpstr>'Sch D-7'!Print_Area</vt:lpstr>
      <vt:lpstr>'Sch E'!Print_Area</vt:lpstr>
      <vt:lpstr>'Sch F'!Print_Area</vt:lpstr>
      <vt:lpstr>'Sch F-1'!Print_Area</vt:lpstr>
      <vt:lpstr>'Sch G'!Print_Area</vt:lpstr>
      <vt:lpstr>'Sch I'!Print_Area</vt:lpstr>
      <vt:lpstr>'Sch J'!Print_Area</vt:lpstr>
      <vt:lpstr>'Sch K'!Print_Area</vt:lpstr>
      <vt:lpstr>'Sch L'!Print_Area</vt:lpstr>
      <vt:lpstr>'Sch P'!Print_Area</vt:lpstr>
      <vt:lpstr>'Sch Q-1'!Print_Area</vt:lpstr>
      <vt:lpstr>'Sch Q-2'!Print_Area</vt:lpstr>
      <vt:lpstr>'Sch R'!Print_Area</vt:lpstr>
      <vt:lpstr>'Sch S'!Print_Area</vt:lpstr>
      <vt:lpstr>'Sch U'!Print_Area</vt:lpstr>
      <vt:lpstr>'Sch A-1'!Print_Titles</vt:lpstr>
      <vt:lpstr>'Sch A-2'!Print_Titles</vt:lpstr>
      <vt:lpstr>'Sch C-1'!Print_Titles</vt:lpstr>
      <vt:lpstr>'Sch C-3'!Print_Titles</vt:lpstr>
      <vt:lpstr>'Sch C-4'!Print_Titles</vt:lpstr>
      <vt:lpstr>'Sch D-1'!Print_Titles</vt:lpstr>
      <vt:lpstr>'Sch D-2'!Print_Titles</vt:lpstr>
      <vt:lpstr>'Sch I'!Print_Titles</vt:lpstr>
      <vt:lpstr>'Sch Q-2'!Print_Titles</vt:lpstr>
      <vt:lpstr>'Sch R'!Print_Titles</vt:lpstr>
      <vt:lpstr>'Sch 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Thiel, LeeAnn G.</dc:creator>
  <cp:lastModifiedBy>Lawrence, LuWanna K.</cp:lastModifiedBy>
  <cp:lastPrinted>2022-05-11T19:34:14Z</cp:lastPrinted>
  <dcterms:created xsi:type="dcterms:W3CDTF">2021-04-18T16:15:11Z</dcterms:created>
  <dcterms:modified xsi:type="dcterms:W3CDTF">2022-06-13T15:38:41Z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