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DHS Website\services\medicalserv\medicaid\docs\report1\"/>
    </mc:Choice>
  </mc:AlternateContent>
  <xr:revisionPtr revIDLastSave="0" documentId="8_{DF81EC45-489A-4BD1-AD1C-EDC17CDA3AF2}" xr6:coauthVersionLast="47" xr6:coauthVersionMax="47" xr10:uidLastSave="{00000000-0000-0000-0000-000000000000}"/>
  <workbookProtection workbookAlgorithmName="SHA-512" workbookHashValue="GX5JyrHqAOkw2Z2gc5zysHDOAp6C7KbkL2jdJP7VRtl7XNQfjS4oZHbsmNdnWfO6HgD3gLyRu+aES4Muv/w+Yg==" workbookSaltValue="HQguOS+wXThwmmxXTLyS5A==" workbookSpinCount="100000" lockStructure="1"/>
  <bookViews>
    <workbookView xWindow="25080" yWindow="-120" windowWidth="25440" windowHeight="15990" tabRatio="854" firstSheet="2" activeTab="2" xr2:uid="{DC844E59-5CE8-41BA-ADC6-210950C1510B}"/>
  </bookViews>
  <sheets>
    <sheet name="Input List" sheetId="2" state="hidden" r:id="rId1"/>
    <sheet name="Data Accum" sheetId="40" state="hidden" r:id="rId2"/>
    <sheet name="Check" sheetId="39" r:id="rId3"/>
    <sheet name="Chklst" sheetId="3" r:id="rId4"/>
    <sheet name="Sch A" sheetId="4" r:id="rId5"/>
    <sheet name="Sch A-2" sheetId="5" r:id="rId6"/>
    <sheet name="Sch B-1" sheetId="6" r:id="rId7"/>
    <sheet name="Sch B-3" sheetId="7" r:id="rId8"/>
    <sheet name="Sch C-1" sheetId="8" r:id="rId9"/>
    <sheet name="Sch C-2a" sheetId="9" r:id="rId10"/>
    <sheet name="Sch C-2c" sheetId="10" r:id="rId11"/>
    <sheet name="Sch C-2d" sheetId="42" r:id="rId12"/>
    <sheet name="Sch C-2i" sheetId="11" r:id="rId13"/>
    <sheet name="Sch C-2l" sheetId="12" r:id="rId14"/>
    <sheet name="Sch C-2m" sheetId="13" r:id="rId15"/>
    <sheet name="Sch C-2n" sheetId="41" r:id="rId16"/>
    <sheet name="Sch C-3" sheetId="14" r:id="rId17"/>
    <sheet name="Sch C-4" sheetId="15" r:id="rId18"/>
    <sheet name="Sch C-5" sheetId="16" r:id="rId19"/>
    <sheet name="Sch C-6" sheetId="17" r:id="rId20"/>
    <sheet name="Sch C-7" sheetId="18" r:id="rId21"/>
    <sheet name="Sch C-8" sheetId="19" r:id="rId22"/>
    <sheet name="Sch D" sheetId="20" r:id="rId23"/>
    <sheet name="Sch D-1" sheetId="21" r:id="rId24"/>
    <sheet name="Sch D-2" sheetId="22" r:id="rId25"/>
    <sheet name="Sch D-5" sheetId="23" r:id="rId26"/>
    <sheet name="Sch D-7" sheetId="24" r:id="rId27"/>
    <sheet name="Sch D-8" sheetId="25" r:id="rId28"/>
    <sheet name="Sch E" sheetId="26" r:id="rId29"/>
    <sheet name="Sch F" sheetId="27" r:id="rId30"/>
    <sheet name="Sch F-1" sheetId="28" r:id="rId31"/>
    <sheet name="Sch G" sheetId="29" r:id="rId32"/>
    <sheet name="Sch H" sheetId="30" r:id="rId33"/>
    <sheet name="Sch I" sheetId="31" r:id="rId34"/>
    <sheet name="Sch J" sheetId="32" r:id="rId35"/>
    <sheet name="Sch K" sheetId="33" r:id="rId36"/>
    <sheet name="Sch L" sheetId="34" r:id="rId37"/>
    <sheet name="Sch O" sheetId="35" r:id="rId38"/>
    <sheet name="Sch O-1" sheetId="36" r:id="rId39"/>
    <sheet name="Sch P" sheetId="37" r:id="rId40"/>
    <sheet name="Sch W" sheetId="38" r:id="rId41"/>
  </sheets>
  <definedNames>
    <definedName name="_xlnm.Print_Area" localSheetId="7">'Sch B-3'!$A$1:$J$39</definedName>
    <definedName name="_xlnm.Print_Area" localSheetId="8">'Sch C-1'!$B$1:$N$79</definedName>
    <definedName name="_xlnm.Print_Area" localSheetId="16">'Sch C-3'!$A$9:$J$100</definedName>
    <definedName name="_xlnm.Print_Area" localSheetId="17">'Sch C-4'!$C$1:$X$51</definedName>
    <definedName name="_xlnm.Print_Area" localSheetId="18">'Sch C-5'!$A$1:$F$48</definedName>
    <definedName name="_xlnm.Print_Area" localSheetId="19">'Sch C-6'!$A$1:$E$33</definedName>
    <definedName name="_xlnm.Print_Area" localSheetId="20">'Sch C-7'!$A$1:$E$33</definedName>
    <definedName name="_xlnm.Print_Area" localSheetId="21">'Sch C-8'!$A$1:$E$33</definedName>
    <definedName name="_xlnm.Print_Area" localSheetId="22">'Sch D'!$A$1:$F$81</definedName>
    <definedName name="_xlnm.Print_Area" localSheetId="23">'Sch D-1'!$A$2:$F$309</definedName>
    <definedName name="_xlnm.Print_Area" localSheetId="24">'Sch D-2'!$A$8:$F$127</definedName>
    <definedName name="_xlnm.Print_Area" localSheetId="26">'Sch D-7'!$A$1:$I$36</definedName>
    <definedName name="_xlnm.Print_Area" localSheetId="27">'Sch D-8'!$A$1:$H$47</definedName>
    <definedName name="_xlnm.Print_Area" localSheetId="28">'Sch E'!$A$1:$G$36</definedName>
    <definedName name="_xlnm.Print_Area" localSheetId="29">'Sch F'!$A$1:$H$45</definedName>
    <definedName name="_xlnm.Print_Area" localSheetId="30">'Sch F-1'!$A$1:$I$37</definedName>
    <definedName name="_xlnm.Print_Area" localSheetId="31">'Sch G'!$A$1:$H$43</definedName>
    <definedName name="_xlnm.Print_Area" localSheetId="34">'Sch J'!$A$1:$F$38</definedName>
    <definedName name="_xlnm.Print_Area" localSheetId="35">'Sch K'!$A$1:$F$44</definedName>
    <definedName name="_xlnm.Print_Area" localSheetId="36">'Sch L'!$A$1:$H$39</definedName>
    <definedName name="_xlnm.Print_Area" localSheetId="37">'Sch O'!$A$1:$E$27</definedName>
    <definedName name="_xlnm.Print_Area" localSheetId="38">'Sch O-1'!$A$1:$F$27</definedName>
    <definedName name="_xlnm.Print_Area" localSheetId="39">'Sch P'!$A$1:$E$40</definedName>
    <definedName name="_xlnm.Print_Titles" localSheetId="8">'Sch C-1'!$A:$A</definedName>
    <definedName name="_xlnm.Print_Titles" localSheetId="16">'Sch C-3'!$1:$8</definedName>
    <definedName name="_xlnm.Print_Titles" localSheetId="17">'Sch C-4'!$A:$B</definedName>
    <definedName name="_xlnm.Print_Titles" localSheetId="23">'Sch D-1'!$1:$7</definedName>
    <definedName name="_xlnm.Print_Titles" localSheetId="24">'Sch D-2'!$1:$7</definedName>
    <definedName name="_xlnm.Print_Titles" localSheetId="33">'Sch 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38" l="1"/>
  <c r="J18" i="38"/>
  <c r="I18" i="38"/>
  <c r="H18" i="38"/>
  <c r="G18" i="38"/>
  <c r="F18" i="38"/>
  <c r="E18" i="38"/>
  <c r="D18" i="38" s="1"/>
  <c r="H21" i="21" l="1"/>
  <c r="I21" i="21" s="1"/>
  <c r="H65" i="21"/>
  <c r="I65" i="21" s="1"/>
  <c r="H70" i="21"/>
  <c r="I70" i="21" s="1"/>
  <c r="H71" i="21"/>
  <c r="I71" i="21" s="1"/>
  <c r="H72" i="21"/>
  <c r="I72" i="21" s="1"/>
  <c r="D11" i="41"/>
  <c r="D16" i="41" s="1"/>
  <c r="E11" i="41"/>
  <c r="E16" i="41" s="1"/>
  <c r="F11" i="41"/>
  <c r="G11" i="41"/>
  <c r="H11" i="41"/>
  <c r="D12" i="41"/>
  <c r="E12" i="41"/>
  <c r="F12" i="41"/>
  <c r="F16" i="41" s="1"/>
  <c r="G12" i="41"/>
  <c r="H12" i="41"/>
  <c r="D13" i="41"/>
  <c r="E13" i="41"/>
  <c r="F13" i="41"/>
  <c r="G13" i="41"/>
  <c r="G16" i="41" s="1"/>
  <c r="H13" i="41"/>
  <c r="D14" i="41"/>
  <c r="E14" i="41"/>
  <c r="F14" i="41"/>
  <c r="G14" i="41"/>
  <c r="H14" i="41"/>
  <c r="D15" i="41"/>
  <c r="E15" i="41"/>
  <c r="F15" i="41"/>
  <c r="G15" i="41"/>
  <c r="H15" i="41"/>
  <c r="C15" i="41"/>
  <c r="C14" i="41"/>
  <c r="C13" i="41"/>
  <c r="C12" i="41"/>
  <c r="C11" i="41"/>
  <c r="J119" i="41"/>
  <c r="I119" i="41"/>
  <c r="H119" i="41"/>
  <c r="G119" i="41"/>
  <c r="F119" i="41"/>
  <c r="E119" i="41"/>
  <c r="J118" i="41"/>
  <c r="I118" i="41"/>
  <c r="H118" i="41"/>
  <c r="G118" i="41"/>
  <c r="F118" i="41"/>
  <c r="E118" i="41"/>
  <c r="J117" i="41"/>
  <c r="I117" i="41"/>
  <c r="H117" i="41"/>
  <c r="G117" i="41"/>
  <c r="F117" i="41"/>
  <c r="E117" i="41"/>
  <c r="J116" i="41"/>
  <c r="I116" i="41"/>
  <c r="I120" i="41" s="1"/>
  <c r="H116" i="41"/>
  <c r="H120" i="41" s="1"/>
  <c r="G116" i="41"/>
  <c r="F116" i="41"/>
  <c r="E116" i="41"/>
  <c r="J115" i="41"/>
  <c r="I115" i="41"/>
  <c r="H115" i="41"/>
  <c r="G115" i="41"/>
  <c r="F115" i="41"/>
  <c r="E115" i="41"/>
  <c r="J114" i="41"/>
  <c r="I114" i="41"/>
  <c r="H114" i="41"/>
  <c r="G114" i="41"/>
  <c r="F114" i="41"/>
  <c r="F120" i="41" s="1"/>
  <c r="E114" i="41"/>
  <c r="J113" i="41"/>
  <c r="J120" i="41" s="1"/>
  <c r="I113" i="41"/>
  <c r="H113" i="41"/>
  <c r="G113" i="41"/>
  <c r="G120" i="41" s="1"/>
  <c r="F113" i="41"/>
  <c r="E113" i="41"/>
  <c r="E120" i="41" s="1"/>
  <c r="J106" i="41"/>
  <c r="I106" i="41"/>
  <c r="H106" i="41"/>
  <c r="G106" i="41"/>
  <c r="F106" i="41"/>
  <c r="E106" i="41"/>
  <c r="J105" i="41"/>
  <c r="I105" i="41"/>
  <c r="H105" i="41"/>
  <c r="G105" i="41"/>
  <c r="F105" i="41"/>
  <c r="E105" i="41"/>
  <c r="J104" i="41"/>
  <c r="I104" i="41"/>
  <c r="H104" i="41"/>
  <c r="G104" i="41"/>
  <c r="F104" i="41"/>
  <c r="E104" i="41"/>
  <c r="J103" i="41"/>
  <c r="J107" i="41" s="1"/>
  <c r="I103" i="41"/>
  <c r="H103" i="41"/>
  <c r="G103" i="41"/>
  <c r="F103" i="41"/>
  <c r="E103" i="41"/>
  <c r="J102" i="41"/>
  <c r="I102" i="41"/>
  <c r="H102" i="41"/>
  <c r="G102" i="41"/>
  <c r="F102" i="41"/>
  <c r="E102" i="41"/>
  <c r="J101" i="41"/>
  <c r="I101" i="41"/>
  <c r="H101" i="41"/>
  <c r="G101" i="41"/>
  <c r="F101" i="41"/>
  <c r="E101" i="41"/>
  <c r="J100" i="41"/>
  <c r="I100" i="41"/>
  <c r="I107" i="41" s="1"/>
  <c r="H100" i="41"/>
  <c r="H107" i="41" s="1"/>
  <c r="G100" i="41"/>
  <c r="G107" i="41" s="1"/>
  <c r="F100" i="41"/>
  <c r="F107" i="41" s="1"/>
  <c r="E100" i="41"/>
  <c r="E107" i="41" s="1"/>
  <c r="J93" i="41"/>
  <c r="I93" i="41"/>
  <c r="H93" i="41"/>
  <c r="G93" i="41"/>
  <c r="F93" i="41"/>
  <c r="E93" i="41"/>
  <c r="J92" i="41"/>
  <c r="I92" i="41"/>
  <c r="H92" i="41"/>
  <c r="G92" i="41"/>
  <c r="F92" i="41"/>
  <c r="E92" i="41"/>
  <c r="J91" i="41"/>
  <c r="I91" i="41"/>
  <c r="H91" i="41"/>
  <c r="G91" i="41"/>
  <c r="F91" i="41"/>
  <c r="E91" i="41"/>
  <c r="J90" i="41"/>
  <c r="I90" i="41"/>
  <c r="I94" i="41" s="1"/>
  <c r="H90" i="41"/>
  <c r="G90" i="41"/>
  <c r="F90" i="41"/>
  <c r="E90" i="41"/>
  <c r="J89" i="41"/>
  <c r="I89" i="41"/>
  <c r="H89" i="41"/>
  <c r="G89" i="41"/>
  <c r="F89" i="41"/>
  <c r="E89" i="41"/>
  <c r="J88" i="41"/>
  <c r="J94" i="41" s="1"/>
  <c r="I88" i="41"/>
  <c r="H88" i="41"/>
  <c r="G88" i="41"/>
  <c r="F88" i="41"/>
  <c r="F94" i="41" s="1"/>
  <c r="E88" i="41"/>
  <c r="J87" i="41"/>
  <c r="I87" i="41"/>
  <c r="H87" i="41"/>
  <c r="H94" i="41" s="1"/>
  <c r="G87" i="41"/>
  <c r="G94" i="41" s="1"/>
  <c r="F87" i="41"/>
  <c r="E87" i="41"/>
  <c r="E94" i="41" s="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J81" i="41" s="1"/>
  <c r="I76" i="41"/>
  <c r="H76" i="41"/>
  <c r="G76" i="41"/>
  <c r="F76" i="41"/>
  <c r="E76" i="41"/>
  <c r="J75" i="41"/>
  <c r="I75" i="41"/>
  <c r="H75" i="41"/>
  <c r="G75" i="41"/>
  <c r="F75" i="41"/>
  <c r="E75" i="41"/>
  <c r="J74" i="41"/>
  <c r="I74" i="41"/>
  <c r="I81" i="41" s="1"/>
  <c r="H74" i="41"/>
  <c r="H81" i="41" s="1"/>
  <c r="G74" i="41"/>
  <c r="G81" i="41" s="1"/>
  <c r="F74" i="41"/>
  <c r="F81" i="41" s="1"/>
  <c r="E74" i="41"/>
  <c r="E81" i="41" s="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J68" i="41" s="1"/>
  <c r="I46" i="41"/>
  <c r="I68" i="41" s="1"/>
  <c r="H46" i="41"/>
  <c r="H68" i="41" s="1"/>
  <c r="G46" i="41"/>
  <c r="G68" i="41" s="1"/>
  <c r="F46" i="41"/>
  <c r="F68" i="41" s="1"/>
  <c r="E46" i="41"/>
  <c r="E68" i="41" s="1"/>
  <c r="H16" i="41"/>
  <c r="B17" i="8"/>
  <c r="D39" i="16"/>
  <c r="D38" i="16"/>
  <c r="D37" i="16"/>
  <c r="D36" i="16"/>
  <c r="D35" i="16"/>
  <c r="D34" i="16"/>
  <c r="D33" i="16"/>
  <c r="D32" i="16"/>
  <c r="D31" i="16"/>
  <c r="D30" i="16"/>
  <c r="D29" i="16"/>
  <c r="D28" i="16"/>
  <c r="D27" i="16"/>
  <c r="D26" i="16"/>
  <c r="D25" i="16"/>
  <c r="D24" i="16"/>
  <c r="C39" i="16"/>
  <c r="C38" i="16"/>
  <c r="C37" i="16"/>
  <c r="C36" i="16"/>
  <c r="C35" i="16"/>
  <c r="C34" i="16"/>
  <c r="C33" i="16"/>
  <c r="C32" i="16"/>
  <c r="C31" i="16"/>
  <c r="C30" i="16"/>
  <c r="C29" i="16"/>
  <c r="C28" i="16"/>
  <c r="C27" i="16"/>
  <c r="C26" i="16"/>
  <c r="C25" i="16"/>
  <c r="C24" i="16"/>
  <c r="C16" i="41" l="1"/>
  <c r="B59" i="39"/>
  <c r="B58" i="39"/>
  <c r="H52" i="39"/>
  <c r="H40" i="39"/>
  <c r="G40" i="39"/>
  <c r="F40" i="39"/>
  <c r="E40" i="39"/>
  <c r="D40" i="39"/>
  <c r="C40" i="39"/>
  <c r="B40" i="39"/>
  <c r="H34" i="39"/>
  <c r="G34" i="39"/>
  <c r="F34" i="39"/>
  <c r="E34" i="39"/>
  <c r="D34" i="39"/>
  <c r="C34" i="39"/>
  <c r="B34" i="39"/>
  <c r="F25" i="9"/>
  <c r="G25" i="9"/>
  <c r="H25" i="9"/>
  <c r="I25" i="9"/>
  <c r="J25" i="9"/>
  <c r="F26" i="9"/>
  <c r="G26" i="9"/>
  <c r="H26" i="9"/>
  <c r="I26" i="9"/>
  <c r="J26" i="9"/>
  <c r="F27" i="9"/>
  <c r="G27" i="9"/>
  <c r="H27" i="9"/>
  <c r="I27" i="9"/>
  <c r="J27" i="9"/>
  <c r="F28" i="9"/>
  <c r="G28" i="9"/>
  <c r="H28" i="9"/>
  <c r="I28" i="9"/>
  <c r="J28" i="9"/>
  <c r="F29" i="9"/>
  <c r="G29" i="9"/>
  <c r="H29" i="9"/>
  <c r="I29" i="9"/>
  <c r="J29" i="9"/>
  <c r="F30" i="9"/>
  <c r="G30" i="9"/>
  <c r="H30" i="9"/>
  <c r="I30" i="9"/>
  <c r="J30" i="9"/>
  <c r="F31" i="9"/>
  <c r="G31" i="9"/>
  <c r="H31" i="9"/>
  <c r="I31" i="9"/>
  <c r="J31" i="9"/>
  <c r="E31" i="9"/>
  <c r="E30" i="9"/>
  <c r="E29" i="9"/>
  <c r="E28" i="9"/>
  <c r="E27" i="9"/>
  <c r="E26" i="9"/>
  <c r="E25" i="9"/>
  <c r="K38" i="14"/>
  <c r="J25" i="14"/>
  <c r="I25" i="14"/>
  <c r="H25" i="14"/>
  <c r="G25" i="14"/>
  <c r="F25" i="14"/>
  <c r="E25" i="14"/>
  <c r="J23" i="14"/>
  <c r="I23" i="14"/>
  <c r="H23" i="14"/>
  <c r="G23" i="14"/>
  <c r="F23" i="14"/>
  <c r="E23" i="14"/>
  <c r="J21" i="14"/>
  <c r="I21" i="14"/>
  <c r="H21" i="14"/>
  <c r="G21" i="14"/>
  <c r="F21" i="14"/>
  <c r="E21" i="14"/>
  <c r="J19" i="14"/>
  <c r="I19" i="14"/>
  <c r="H19" i="14"/>
  <c r="G19" i="14"/>
  <c r="F19" i="14"/>
  <c r="E19" i="14"/>
  <c r="J17" i="14"/>
  <c r="I17" i="14"/>
  <c r="H17" i="14"/>
  <c r="G17" i="14"/>
  <c r="F17" i="14"/>
  <c r="D17" i="14" s="1"/>
  <c r="J18" i="14" s="1"/>
  <c r="E17" i="14"/>
  <c r="J15" i="14"/>
  <c r="I15" i="14"/>
  <c r="H15" i="14"/>
  <c r="G15" i="14"/>
  <c r="F15" i="14"/>
  <c r="E15" i="14"/>
  <c r="J13" i="14"/>
  <c r="I13" i="14"/>
  <c r="H13" i="14"/>
  <c r="G13" i="14"/>
  <c r="F13" i="14"/>
  <c r="E13" i="14"/>
  <c r="J11" i="14"/>
  <c r="J55" i="14"/>
  <c r="I55" i="14"/>
  <c r="H55" i="14"/>
  <c r="G55" i="14"/>
  <c r="F55" i="14"/>
  <c r="E55" i="14"/>
  <c r="J53" i="14"/>
  <c r="I53" i="14"/>
  <c r="H53" i="14"/>
  <c r="G53" i="14"/>
  <c r="F53" i="14"/>
  <c r="E53" i="14"/>
  <c r="J51" i="14"/>
  <c r="I51" i="14"/>
  <c r="H51" i="14"/>
  <c r="G51" i="14"/>
  <c r="F51" i="14"/>
  <c r="E51" i="14"/>
  <c r="J49" i="14"/>
  <c r="I49" i="14"/>
  <c r="H49" i="14"/>
  <c r="G49" i="14"/>
  <c r="F49" i="14"/>
  <c r="E49" i="14"/>
  <c r="H25" i="24"/>
  <c r="G25" i="24"/>
  <c r="F25" i="24"/>
  <c r="E25" i="24"/>
  <c r="D25" i="24"/>
  <c r="H21" i="24"/>
  <c r="G21" i="24"/>
  <c r="F21" i="24"/>
  <c r="E21" i="24"/>
  <c r="D21" i="24"/>
  <c r="H19" i="24"/>
  <c r="G19" i="24"/>
  <c r="F19" i="24"/>
  <c r="E19" i="24"/>
  <c r="D19" i="24"/>
  <c r="C19" i="24"/>
  <c r="I12" i="24"/>
  <c r="B62" i="8"/>
  <c r="B61" i="8"/>
  <c r="B59" i="8"/>
  <c r="B57" i="8"/>
  <c r="B55" i="8"/>
  <c r="B53" i="8"/>
  <c r="B51" i="8"/>
  <c r="B49" i="8"/>
  <c r="B47" i="8"/>
  <c r="B45" i="8"/>
  <c r="B43" i="8"/>
  <c r="B41" i="8"/>
  <c r="B39" i="8"/>
  <c r="B37" i="8"/>
  <c r="B35" i="8"/>
  <c r="B34" i="8"/>
  <c r="B32" i="8"/>
  <c r="B29" i="8"/>
  <c r="B27" i="8"/>
  <c r="B25" i="8"/>
  <c r="B23" i="8"/>
  <c r="B21" i="8"/>
  <c r="B19" i="8"/>
  <c r="B15" i="8"/>
  <c r="B13" i="8"/>
  <c r="B12" i="8"/>
  <c r="B10" i="8"/>
  <c r="D25" i="14" l="1"/>
  <c r="G26" i="14" s="1"/>
  <c r="D23" i="14"/>
  <c r="E24" i="14" s="1"/>
  <c r="D21" i="14"/>
  <c r="J22" i="14" s="1"/>
  <c r="D19" i="14"/>
  <c r="J20" i="14" s="1"/>
  <c r="E18" i="14"/>
  <c r="F18" i="14"/>
  <c r="G18" i="14"/>
  <c r="H18" i="14"/>
  <c r="I18" i="14"/>
  <c r="D15" i="14"/>
  <c r="J16" i="14" s="1"/>
  <c r="F26" i="14" l="1"/>
  <c r="D26" i="14" s="1"/>
  <c r="E26" i="14"/>
  <c r="I26" i="14"/>
  <c r="J26" i="14"/>
  <c r="H26" i="14"/>
  <c r="J24" i="14"/>
  <c r="I24" i="14"/>
  <c r="H24" i="14"/>
  <c r="G24" i="14"/>
  <c r="F24" i="14"/>
  <c r="D24" i="14" s="1"/>
  <c r="I22" i="14"/>
  <c r="H22" i="14"/>
  <c r="G22" i="14"/>
  <c r="F22" i="14"/>
  <c r="E22" i="14"/>
  <c r="D22" i="14"/>
  <c r="E20" i="14"/>
  <c r="I20" i="14"/>
  <c r="H20" i="14"/>
  <c r="G20" i="14"/>
  <c r="F20" i="14"/>
  <c r="D18" i="14"/>
  <c r="I16" i="14"/>
  <c r="E16" i="14"/>
  <c r="D16" i="14" s="1"/>
  <c r="F16" i="14"/>
  <c r="G16" i="14"/>
  <c r="H16" i="14"/>
  <c r="D20" i="14" l="1"/>
  <c r="J118" i="42" l="1"/>
  <c r="I118" i="42"/>
  <c r="H118" i="42"/>
  <c r="G118" i="42"/>
  <c r="F118" i="42"/>
  <c r="E118" i="42"/>
  <c r="J117" i="42"/>
  <c r="I117" i="42"/>
  <c r="H117" i="42"/>
  <c r="G117" i="42"/>
  <c r="F117" i="42"/>
  <c r="E117" i="42"/>
  <c r="J116" i="42"/>
  <c r="I116" i="42"/>
  <c r="H116" i="42"/>
  <c r="G116" i="42"/>
  <c r="F116" i="42"/>
  <c r="E116" i="42"/>
  <c r="J115" i="42"/>
  <c r="I115" i="42"/>
  <c r="H115" i="42"/>
  <c r="G115" i="42"/>
  <c r="F115" i="42"/>
  <c r="E115" i="42"/>
  <c r="J114" i="42"/>
  <c r="I114" i="42"/>
  <c r="H114" i="42"/>
  <c r="G114" i="42"/>
  <c r="F114" i="42"/>
  <c r="E114" i="42"/>
  <c r="J113" i="42"/>
  <c r="I113" i="42"/>
  <c r="H113" i="42"/>
  <c r="G113" i="42"/>
  <c r="F113" i="42"/>
  <c r="E113" i="42"/>
  <c r="J112" i="42"/>
  <c r="I112" i="42"/>
  <c r="H112" i="42"/>
  <c r="G112" i="42"/>
  <c r="F112" i="42"/>
  <c r="E112" i="42"/>
  <c r="D111" i="42"/>
  <c r="J105" i="42"/>
  <c r="I105" i="42"/>
  <c r="H105" i="42"/>
  <c r="G105" i="42"/>
  <c r="F105" i="42"/>
  <c r="E105" i="42"/>
  <c r="J104" i="42"/>
  <c r="I104" i="42"/>
  <c r="H104" i="42"/>
  <c r="G104" i="42"/>
  <c r="F104" i="42"/>
  <c r="E104" i="42"/>
  <c r="J103" i="42"/>
  <c r="I103" i="42"/>
  <c r="H103" i="42"/>
  <c r="G103" i="42"/>
  <c r="F103" i="42"/>
  <c r="E103" i="42"/>
  <c r="J102" i="42"/>
  <c r="I102" i="42"/>
  <c r="H102" i="42"/>
  <c r="G102" i="42"/>
  <c r="F102" i="42"/>
  <c r="E102" i="42"/>
  <c r="J101" i="42"/>
  <c r="I101" i="42"/>
  <c r="H101" i="42"/>
  <c r="G101" i="42"/>
  <c r="F101" i="42"/>
  <c r="E101" i="42"/>
  <c r="J100" i="42"/>
  <c r="I100" i="42"/>
  <c r="H100" i="42"/>
  <c r="G100" i="42"/>
  <c r="F100" i="42"/>
  <c r="E100" i="42"/>
  <c r="J99" i="42"/>
  <c r="I99" i="42"/>
  <c r="H99" i="42"/>
  <c r="G99" i="42"/>
  <c r="F99" i="42"/>
  <c r="E99" i="42"/>
  <c r="D98" i="42"/>
  <c r="J92" i="42"/>
  <c r="I92" i="42"/>
  <c r="H92" i="42"/>
  <c r="G92" i="42"/>
  <c r="F92" i="42"/>
  <c r="E92" i="42"/>
  <c r="J91" i="42"/>
  <c r="I91" i="42"/>
  <c r="H91" i="42"/>
  <c r="G91" i="42"/>
  <c r="F91" i="42"/>
  <c r="E91" i="42"/>
  <c r="J90" i="42"/>
  <c r="I90" i="42"/>
  <c r="H90" i="42"/>
  <c r="G90" i="42"/>
  <c r="F90" i="42"/>
  <c r="E90" i="42"/>
  <c r="J89" i="42"/>
  <c r="I89" i="42"/>
  <c r="H89" i="42"/>
  <c r="G89" i="42"/>
  <c r="F89" i="42"/>
  <c r="E89" i="42"/>
  <c r="J88" i="42"/>
  <c r="I88" i="42"/>
  <c r="H88" i="42"/>
  <c r="G88" i="42"/>
  <c r="F88" i="42"/>
  <c r="E88" i="42"/>
  <c r="J87" i="42"/>
  <c r="I87" i="42"/>
  <c r="H87" i="42"/>
  <c r="G87" i="42"/>
  <c r="F87" i="42"/>
  <c r="E87" i="42"/>
  <c r="J86" i="42"/>
  <c r="I86" i="42"/>
  <c r="H86" i="42"/>
  <c r="G86" i="42"/>
  <c r="F86" i="42"/>
  <c r="E86" i="42"/>
  <c r="D85" i="42"/>
  <c r="J80" i="42"/>
  <c r="I80" i="42"/>
  <c r="H80" i="42"/>
  <c r="G80" i="42"/>
  <c r="F80" i="42"/>
  <c r="E80" i="42"/>
  <c r="J79" i="42"/>
  <c r="I79" i="42"/>
  <c r="H79" i="42"/>
  <c r="G79" i="42"/>
  <c r="F79" i="42"/>
  <c r="E79" i="42"/>
  <c r="J78" i="42"/>
  <c r="I78" i="42"/>
  <c r="H78" i="42"/>
  <c r="G78" i="42"/>
  <c r="F78" i="42"/>
  <c r="E78" i="42"/>
  <c r="J77" i="42"/>
  <c r="I77" i="42"/>
  <c r="H77" i="42"/>
  <c r="G77" i="42"/>
  <c r="F77" i="42"/>
  <c r="E77" i="42"/>
  <c r="J76" i="42"/>
  <c r="I76" i="42"/>
  <c r="H76" i="42"/>
  <c r="G76" i="42"/>
  <c r="F76" i="42"/>
  <c r="E76" i="42"/>
  <c r="J75" i="42"/>
  <c r="I75" i="42"/>
  <c r="H75" i="42"/>
  <c r="G75" i="42"/>
  <c r="F75" i="42"/>
  <c r="E75" i="42"/>
  <c r="J74" i="42"/>
  <c r="I74" i="42"/>
  <c r="H74" i="42"/>
  <c r="G74" i="42"/>
  <c r="F74" i="42"/>
  <c r="E74" i="42"/>
  <c r="D73" i="42"/>
  <c r="J67" i="42"/>
  <c r="I67" i="42"/>
  <c r="H67" i="42"/>
  <c r="G67" i="42"/>
  <c r="F67" i="42"/>
  <c r="E67" i="42"/>
  <c r="J66" i="42"/>
  <c r="I66" i="42"/>
  <c r="H66" i="42"/>
  <c r="G66" i="42"/>
  <c r="F66" i="42"/>
  <c r="E66" i="42"/>
  <c r="J65" i="42"/>
  <c r="I65" i="42"/>
  <c r="H65" i="42"/>
  <c r="G65" i="42"/>
  <c r="F65" i="42"/>
  <c r="E65" i="42"/>
  <c r="J64" i="42"/>
  <c r="I64" i="42"/>
  <c r="H64" i="42"/>
  <c r="G64" i="42"/>
  <c r="F64" i="42"/>
  <c r="E64" i="42"/>
  <c r="J63" i="42"/>
  <c r="I63" i="42"/>
  <c r="H63" i="42"/>
  <c r="G63" i="42"/>
  <c r="F63" i="42"/>
  <c r="E63" i="42"/>
  <c r="J62" i="42"/>
  <c r="I62" i="42"/>
  <c r="H62" i="42"/>
  <c r="G62" i="42"/>
  <c r="F62" i="42"/>
  <c r="E62" i="42"/>
  <c r="J61" i="42"/>
  <c r="I61" i="42"/>
  <c r="H61" i="42"/>
  <c r="G61" i="42"/>
  <c r="F61" i="42"/>
  <c r="E61" i="42"/>
  <c r="J60" i="42"/>
  <c r="I60" i="42"/>
  <c r="H60" i="42"/>
  <c r="G60" i="42"/>
  <c r="F60" i="42"/>
  <c r="E60" i="42"/>
  <c r="J59" i="42"/>
  <c r="I59" i="42"/>
  <c r="H59" i="42"/>
  <c r="G59" i="42"/>
  <c r="F59" i="42"/>
  <c r="E59" i="42"/>
  <c r="J58" i="42"/>
  <c r="I58" i="42"/>
  <c r="H58" i="42"/>
  <c r="G58" i="42"/>
  <c r="F58" i="42"/>
  <c r="E58" i="42"/>
  <c r="J57" i="42"/>
  <c r="I57" i="42"/>
  <c r="H57" i="42"/>
  <c r="G57" i="42"/>
  <c r="F57" i="42"/>
  <c r="E57" i="42"/>
  <c r="J56" i="42"/>
  <c r="I56" i="42"/>
  <c r="H56" i="42"/>
  <c r="G56" i="42"/>
  <c r="F56" i="42"/>
  <c r="E56" i="42"/>
  <c r="J55" i="42"/>
  <c r="I55" i="42"/>
  <c r="H55" i="42"/>
  <c r="G55" i="42"/>
  <c r="F55" i="42"/>
  <c r="E55" i="42"/>
  <c r="J54" i="42"/>
  <c r="I54" i="42"/>
  <c r="H54" i="42"/>
  <c r="G54" i="42"/>
  <c r="F54" i="42"/>
  <c r="E54" i="42"/>
  <c r="J53" i="42"/>
  <c r="I53" i="42"/>
  <c r="H53" i="42"/>
  <c r="G53" i="42"/>
  <c r="F53" i="42"/>
  <c r="E53" i="42"/>
  <c r="J52" i="42"/>
  <c r="I52" i="42"/>
  <c r="H52" i="42"/>
  <c r="G52" i="42"/>
  <c r="F52" i="42"/>
  <c r="E52" i="42"/>
  <c r="J51" i="42"/>
  <c r="I51" i="42"/>
  <c r="H51" i="42"/>
  <c r="G51" i="42"/>
  <c r="F51" i="42"/>
  <c r="E51" i="42"/>
  <c r="J50" i="42"/>
  <c r="I50" i="42"/>
  <c r="H50" i="42"/>
  <c r="G50" i="42"/>
  <c r="F50" i="42"/>
  <c r="E50" i="42"/>
  <c r="J49" i="42"/>
  <c r="I49" i="42"/>
  <c r="H49" i="42"/>
  <c r="G49" i="42"/>
  <c r="F49" i="42"/>
  <c r="E49" i="42"/>
  <c r="J48" i="42"/>
  <c r="I48" i="42"/>
  <c r="H48" i="42"/>
  <c r="G48" i="42"/>
  <c r="F48" i="42"/>
  <c r="E48" i="42"/>
  <c r="J47" i="42"/>
  <c r="I47" i="42"/>
  <c r="H47" i="42"/>
  <c r="G47" i="42"/>
  <c r="F47" i="42"/>
  <c r="E47" i="42"/>
  <c r="J46" i="42"/>
  <c r="I46" i="42"/>
  <c r="H46" i="42"/>
  <c r="G46" i="42"/>
  <c r="F46" i="42"/>
  <c r="E46" i="42"/>
  <c r="D45" i="42"/>
  <c r="D40" i="42"/>
  <c r="D39" i="42"/>
  <c r="D38" i="42"/>
  <c r="D37" i="42"/>
  <c r="D36" i="42"/>
  <c r="D35" i="42"/>
  <c r="D34" i="42"/>
  <c r="D33" i="42"/>
  <c r="D32" i="42"/>
  <c r="D31" i="42"/>
  <c r="D30" i="42"/>
  <c r="D29" i="42"/>
  <c r="D28" i="42"/>
  <c r="D27" i="42"/>
  <c r="D26" i="42"/>
  <c r="D25" i="42"/>
  <c r="D24" i="42"/>
  <c r="D23" i="42"/>
  <c r="D22" i="42"/>
  <c r="D21" i="42"/>
  <c r="H5" i="42"/>
  <c r="E5" i="42"/>
  <c r="D3" i="42"/>
  <c r="D46" i="42" l="1"/>
  <c r="D86" i="42"/>
  <c r="J106" i="42"/>
  <c r="H14" i="42" s="1"/>
  <c r="D115" i="42"/>
  <c r="F119" i="42"/>
  <c r="D15" i="42" s="1"/>
  <c r="D76" i="42"/>
  <c r="D100" i="42"/>
  <c r="D104" i="42"/>
  <c r="D54" i="42"/>
  <c r="D67" i="42"/>
  <c r="D74" i="42"/>
  <c r="G93" i="42"/>
  <c r="E13" i="42" s="1"/>
  <c r="G75" i="14" s="1"/>
  <c r="D114" i="42"/>
  <c r="D60" i="42"/>
  <c r="D64" i="42"/>
  <c r="D65" i="42"/>
  <c r="F81" i="42"/>
  <c r="D12" i="42" s="1"/>
  <c r="F73" i="14" s="1"/>
  <c r="H68" i="42"/>
  <c r="F11" i="42" s="1"/>
  <c r="H71" i="14" s="1"/>
  <c r="D47" i="42"/>
  <c r="J68" i="42"/>
  <c r="H11" i="42" s="1"/>
  <c r="J71" i="14" s="1"/>
  <c r="D55" i="42"/>
  <c r="E81" i="42"/>
  <c r="C12" i="42" s="1"/>
  <c r="E73" i="14" s="1"/>
  <c r="J93" i="42"/>
  <c r="H13" i="42" s="1"/>
  <c r="J75" i="14" s="1"/>
  <c r="H93" i="42"/>
  <c r="F13" i="42" s="1"/>
  <c r="H75" i="14" s="1"/>
  <c r="D99" i="42"/>
  <c r="I119" i="42"/>
  <c r="G15" i="42" s="1"/>
  <c r="D50" i="42"/>
  <c r="D63" i="42"/>
  <c r="D79" i="42"/>
  <c r="I93" i="42"/>
  <c r="G13" i="42" s="1"/>
  <c r="I75" i="14" s="1"/>
  <c r="D88" i="42"/>
  <c r="D89" i="42"/>
  <c r="F106" i="42"/>
  <c r="D14" i="42" s="1"/>
  <c r="J119" i="42"/>
  <c r="H15" i="42" s="1"/>
  <c r="D118" i="42"/>
  <c r="F68" i="42"/>
  <c r="D11" i="42" s="1"/>
  <c r="F71" i="14" s="1"/>
  <c r="D52" i="42"/>
  <c r="D58" i="42"/>
  <c r="G81" i="42"/>
  <c r="E12" i="42" s="1"/>
  <c r="G73" i="14" s="1"/>
  <c r="D78" i="42"/>
  <c r="D103" i="42"/>
  <c r="D113" i="42"/>
  <c r="G68" i="42"/>
  <c r="E11" i="42" s="1"/>
  <c r="G71" i="14" s="1"/>
  <c r="D51" i="42"/>
  <c r="D53" i="42"/>
  <c r="D66" i="42"/>
  <c r="H81" i="42"/>
  <c r="F12" i="42" s="1"/>
  <c r="H73" i="14" s="1"/>
  <c r="D77" i="42"/>
  <c r="D87" i="42"/>
  <c r="D92" i="42"/>
  <c r="H106" i="42"/>
  <c r="F14" i="42" s="1"/>
  <c r="I106" i="42"/>
  <c r="G14" i="42" s="1"/>
  <c r="D102" i="42"/>
  <c r="G106" i="42"/>
  <c r="E14" i="42" s="1"/>
  <c r="D59" i="42"/>
  <c r="D62" i="42"/>
  <c r="D91" i="42"/>
  <c r="E119" i="42"/>
  <c r="C15" i="42" s="1"/>
  <c r="D48" i="42"/>
  <c r="D61" i="42"/>
  <c r="I81" i="42"/>
  <c r="G12" i="42" s="1"/>
  <c r="I73" i="14" s="1"/>
  <c r="D80" i="42"/>
  <c r="D90" i="42"/>
  <c r="D101" i="42"/>
  <c r="D105" i="42"/>
  <c r="H119" i="42"/>
  <c r="F15" i="42" s="1"/>
  <c r="D116" i="42"/>
  <c r="D117" i="42"/>
  <c r="I68" i="42"/>
  <c r="G11" i="42" s="1"/>
  <c r="I71" i="14" s="1"/>
  <c r="D49" i="42"/>
  <c r="D56" i="42"/>
  <c r="D57" i="42"/>
  <c r="D75" i="42"/>
  <c r="F93" i="42"/>
  <c r="D13" i="42" s="1"/>
  <c r="F75" i="14" s="1"/>
  <c r="G119" i="42"/>
  <c r="E15" i="42" s="1"/>
  <c r="E68" i="42"/>
  <c r="C11" i="42" s="1"/>
  <c r="E71" i="14" s="1"/>
  <c r="E93" i="42"/>
  <c r="C13" i="42" s="1"/>
  <c r="D112" i="42"/>
  <c r="E106" i="42"/>
  <c r="C14" i="42" s="1"/>
  <c r="J81" i="42"/>
  <c r="H12" i="42" s="1"/>
  <c r="S18" i="38"/>
  <c r="Q18" i="38"/>
  <c r="Q16" i="38"/>
  <c r="Q15" i="38"/>
  <c r="Q14" i="38"/>
  <c r="G5" i="41"/>
  <c r="E5" i="41"/>
  <c r="D3" i="41"/>
  <c r="D112" i="41"/>
  <c r="D99" i="41"/>
  <c r="D86" i="41"/>
  <c r="D73" i="41"/>
  <c r="D45" i="41"/>
  <c r="D40" i="41"/>
  <c r="D39" i="41"/>
  <c r="D38" i="41"/>
  <c r="D37" i="41"/>
  <c r="D36" i="41"/>
  <c r="D35" i="41"/>
  <c r="D34" i="41"/>
  <c r="D33" i="41"/>
  <c r="D32" i="41"/>
  <c r="D31" i="41"/>
  <c r="D30" i="41"/>
  <c r="D29" i="41"/>
  <c r="D28" i="41"/>
  <c r="D27" i="41"/>
  <c r="D26" i="41"/>
  <c r="D25" i="41"/>
  <c r="D24" i="41"/>
  <c r="D23" i="41"/>
  <c r="D22" i="41"/>
  <c r="D21" i="41"/>
  <c r="D93" i="42" l="1"/>
  <c r="E16" i="42"/>
  <c r="D68" i="42"/>
  <c r="F16" i="42"/>
  <c r="B15" i="42"/>
  <c r="D81" i="42"/>
  <c r="D106" i="42"/>
  <c r="B13" i="42"/>
  <c r="E75" i="14"/>
  <c r="D16" i="42"/>
  <c r="H16" i="42"/>
  <c r="J73" i="14"/>
  <c r="B14" i="42"/>
  <c r="G16" i="42"/>
  <c r="D119" i="42"/>
  <c r="D87" i="41"/>
  <c r="D91" i="41"/>
  <c r="F11" i="14"/>
  <c r="D105" i="41"/>
  <c r="D114" i="41"/>
  <c r="D52" i="41"/>
  <c r="D93" i="41"/>
  <c r="D102" i="41"/>
  <c r="D48" i="41"/>
  <c r="D56" i="41"/>
  <c r="D64" i="41"/>
  <c r="B11" i="42"/>
  <c r="C16" i="42"/>
  <c r="B12" i="42"/>
  <c r="D61" i="41"/>
  <c r="D78" i="41"/>
  <c r="D58" i="41"/>
  <c r="D60" i="41"/>
  <c r="D116" i="41"/>
  <c r="D55" i="41"/>
  <c r="D49" i="41"/>
  <c r="D117" i="41"/>
  <c r="D63" i="41"/>
  <c r="D66" i="41"/>
  <c r="D75" i="41"/>
  <c r="H11" i="14"/>
  <c r="D103" i="41"/>
  <c r="D119" i="41"/>
  <c r="G11" i="14"/>
  <c r="D51" i="41"/>
  <c r="D54" i="41"/>
  <c r="D57" i="41"/>
  <c r="D76" i="41"/>
  <c r="D104" i="41"/>
  <c r="D89" i="41"/>
  <c r="D92" i="41"/>
  <c r="D101" i="41"/>
  <c r="D59" i="41"/>
  <c r="D62" i="41"/>
  <c r="D65" i="41"/>
  <c r="D74" i="41"/>
  <c r="D77" i="41"/>
  <c r="D106" i="41"/>
  <c r="D47" i="41"/>
  <c r="D50" i="41"/>
  <c r="D53" i="41"/>
  <c r="D115" i="41"/>
  <c r="D67" i="41"/>
  <c r="D79" i="41"/>
  <c r="D80" i="41"/>
  <c r="D88" i="41"/>
  <c r="D100" i="41"/>
  <c r="D118" i="41"/>
  <c r="I11" i="14"/>
  <c r="D90" i="41"/>
  <c r="D113" i="41"/>
  <c r="D46" i="41"/>
  <c r="E11" i="14"/>
  <c r="B16" i="42" l="1"/>
  <c r="D120" i="41"/>
  <c r="D107" i="41"/>
  <c r="B11" i="41"/>
  <c r="D81" i="41"/>
  <c r="F52" i="39"/>
  <c r="D94" i="41"/>
  <c r="E52" i="39"/>
  <c r="B12" i="41"/>
  <c r="G52" i="39"/>
  <c r="B15" i="41"/>
  <c r="B13" i="41"/>
  <c r="D52" i="39"/>
  <c r="D68" i="41"/>
  <c r="C52" i="39"/>
  <c r="B14" i="41"/>
  <c r="B16" i="41" l="1"/>
  <c r="B52" i="39" s="1"/>
  <c r="E21" i="35"/>
  <c r="D22" i="36"/>
  <c r="F24" i="32"/>
  <c r="L213" i="38" l="1"/>
  <c r="L210" i="38"/>
  <c r="L209" i="38"/>
  <c r="L203" i="38"/>
  <c r="L202" i="38"/>
  <c r="L201" i="38"/>
  <c r="L200" i="38"/>
  <c r="L199" i="38"/>
  <c r="L198" i="38"/>
  <c r="L197" i="38"/>
  <c r="L196" i="38"/>
  <c r="L195" i="38"/>
  <c r="L194" i="38"/>
  <c r="L193" i="38"/>
  <c r="L192" i="38"/>
  <c r="L191" i="38"/>
  <c r="L190" i="38"/>
  <c r="L189" i="38"/>
  <c r="L188" i="38"/>
  <c r="L187" i="38"/>
  <c r="L186" i="38"/>
  <c r="L181" i="38"/>
  <c r="L178" i="38"/>
  <c r="L177" i="38"/>
  <c r="L171" i="38"/>
  <c r="L170" i="38"/>
  <c r="L169" i="38"/>
  <c r="L168" i="38"/>
  <c r="L167" i="38"/>
  <c r="L166" i="38"/>
  <c r="L165" i="38"/>
  <c r="L164" i="38"/>
  <c r="L163" i="38"/>
  <c r="L162" i="38"/>
  <c r="L161" i="38"/>
  <c r="L160" i="38"/>
  <c r="L159" i="38"/>
  <c r="L158" i="38"/>
  <c r="L157" i="38"/>
  <c r="L156" i="38"/>
  <c r="L155" i="38"/>
  <c r="L154" i="38"/>
  <c r="L149" i="38"/>
  <c r="L146" i="38"/>
  <c r="L145" i="38"/>
  <c r="L139" i="38"/>
  <c r="L138" i="38"/>
  <c r="L137" i="38"/>
  <c r="L136" i="38"/>
  <c r="L135" i="38"/>
  <c r="L134" i="38"/>
  <c r="L133" i="38"/>
  <c r="L132" i="38"/>
  <c r="L131" i="38"/>
  <c r="L130" i="38"/>
  <c r="L129" i="38"/>
  <c r="L128" i="38"/>
  <c r="L127" i="38"/>
  <c r="L126" i="38"/>
  <c r="L125" i="38"/>
  <c r="L124" i="38"/>
  <c r="L123" i="38"/>
  <c r="L122" i="38"/>
  <c r="L117" i="38"/>
  <c r="L114" i="38"/>
  <c r="L113" i="38"/>
  <c r="L107" i="38"/>
  <c r="L106" i="38"/>
  <c r="L105" i="38"/>
  <c r="L104" i="38"/>
  <c r="L103" i="38"/>
  <c r="L102" i="38"/>
  <c r="L101" i="38"/>
  <c r="L100" i="38"/>
  <c r="L99" i="38"/>
  <c r="L98" i="38"/>
  <c r="L97" i="38"/>
  <c r="L96" i="38"/>
  <c r="L95" i="38"/>
  <c r="L94" i="38"/>
  <c r="L93" i="38"/>
  <c r="L92" i="38"/>
  <c r="L91" i="38"/>
  <c r="L90" i="38"/>
  <c r="L85" i="38"/>
  <c r="L82" i="38"/>
  <c r="L81" i="38"/>
  <c r="L75" i="38"/>
  <c r="L74" i="38"/>
  <c r="L73" i="38"/>
  <c r="L72" i="38"/>
  <c r="L71" i="38"/>
  <c r="L70" i="38"/>
  <c r="L69" i="38"/>
  <c r="L68" i="38"/>
  <c r="L67" i="38"/>
  <c r="L66" i="38"/>
  <c r="L65" i="38"/>
  <c r="L64" i="38"/>
  <c r="L63" i="38"/>
  <c r="L62" i="38"/>
  <c r="L61" i="38"/>
  <c r="L60" i="38"/>
  <c r="L59" i="38"/>
  <c r="L58" i="38"/>
  <c r="L53" i="38"/>
  <c r="L50" i="38"/>
  <c r="L49" i="38"/>
  <c r="K100" i="14"/>
  <c r="K98" i="14"/>
  <c r="K96" i="14"/>
  <c r="K94" i="14"/>
  <c r="K92" i="14"/>
  <c r="K90" i="14"/>
  <c r="K88" i="14"/>
  <c r="K86" i="14"/>
  <c r="K84" i="14"/>
  <c r="K82" i="14"/>
  <c r="K80" i="14"/>
  <c r="K78" i="14"/>
  <c r="K58" i="14"/>
  <c r="H125" i="22"/>
  <c r="H124" i="22"/>
  <c r="H123" i="22"/>
  <c r="H122" i="22"/>
  <c r="H121" i="22"/>
  <c r="H120" i="22"/>
  <c r="H119" i="22"/>
  <c r="H118" i="22"/>
  <c r="H117" i="22"/>
  <c r="H116" i="22"/>
  <c r="H115" i="22"/>
  <c r="H114" i="22"/>
  <c r="H113" i="22"/>
  <c r="H112" i="22"/>
  <c r="H111" i="22"/>
  <c r="H110" i="22"/>
  <c r="H109" i="22"/>
  <c r="H108" i="22"/>
  <c r="H107" i="22"/>
  <c r="H106" i="22"/>
  <c r="H105" i="22"/>
  <c r="H104" i="22"/>
  <c r="H103" i="22"/>
  <c r="H102" i="22"/>
  <c r="H101" i="22"/>
  <c r="H100" i="22"/>
  <c r="H99" i="22"/>
  <c r="H98" i="22"/>
  <c r="H97" i="22"/>
  <c r="H96" i="22"/>
  <c r="H95" i="22"/>
  <c r="H94" i="22"/>
  <c r="H93" i="22"/>
  <c r="H92" i="22"/>
  <c r="H91" i="22"/>
  <c r="H90" i="22"/>
  <c r="H89" i="22"/>
  <c r="H88" i="22"/>
  <c r="H87" i="22"/>
  <c r="H86" i="22"/>
  <c r="H85" i="22"/>
  <c r="H84" i="22"/>
  <c r="H83" i="22"/>
  <c r="H82" i="22"/>
  <c r="H81" i="22"/>
  <c r="H80" i="22"/>
  <c r="H79" i="22"/>
  <c r="H78" i="22"/>
  <c r="H77" i="22"/>
  <c r="H76" i="22"/>
  <c r="H75" i="22"/>
  <c r="H74" i="22"/>
  <c r="H73" i="22"/>
  <c r="H72" i="22"/>
  <c r="H71" i="22"/>
  <c r="H70" i="22"/>
  <c r="H69" i="22"/>
  <c r="H68" i="22"/>
  <c r="H67" i="22"/>
  <c r="H66" i="22"/>
  <c r="H65" i="22"/>
  <c r="H64" i="22"/>
  <c r="H63" i="22"/>
  <c r="H62" i="22"/>
  <c r="H61" i="22"/>
  <c r="H60" i="22"/>
  <c r="H59" i="22"/>
  <c r="H58" i="22"/>
  <c r="H57" i="22"/>
  <c r="H56" i="22"/>
  <c r="H55" i="22"/>
  <c r="H54" i="22"/>
  <c r="H53" i="22"/>
  <c r="H52" i="22"/>
  <c r="H51" i="22"/>
  <c r="H50" i="22"/>
  <c r="H49" i="22"/>
  <c r="H48" i="22"/>
  <c r="H47" i="22"/>
  <c r="H46" i="22"/>
  <c r="H45" i="22"/>
  <c r="H44" i="22"/>
  <c r="H43" i="22"/>
  <c r="H42" i="22"/>
  <c r="H41" i="22"/>
  <c r="H40" i="22"/>
  <c r="H39" i="22"/>
  <c r="H38" i="22"/>
  <c r="H37" i="22"/>
  <c r="H36" i="22"/>
  <c r="H35" i="22"/>
  <c r="H34" i="22"/>
  <c r="H33" i="22"/>
  <c r="H32" i="22"/>
  <c r="H31" i="22"/>
  <c r="H30" i="22"/>
  <c r="H29" i="22"/>
  <c r="H28" i="22"/>
  <c r="H27" i="22"/>
  <c r="H26" i="22"/>
  <c r="H25" i="22"/>
  <c r="H24" i="22"/>
  <c r="H23" i="22"/>
  <c r="H22" i="22"/>
  <c r="H21" i="22"/>
  <c r="H20" i="22"/>
  <c r="H19" i="22"/>
  <c r="H18" i="22"/>
  <c r="H17" i="22"/>
  <c r="H16" i="22"/>
  <c r="H15" i="22"/>
  <c r="H14" i="22"/>
  <c r="H13" i="22"/>
  <c r="H12" i="22"/>
  <c r="H11" i="22"/>
  <c r="H10" i="22"/>
  <c r="H9" i="22"/>
  <c r="H8" i="22"/>
  <c r="D43" i="25"/>
  <c r="D103" i="21" l="1"/>
  <c r="G29" i="4"/>
  <c r="G28" i="4"/>
  <c r="G27" i="4"/>
  <c r="G26" i="4"/>
  <c r="F5" i="38" l="1"/>
  <c r="I5" i="38"/>
  <c r="E3" i="38"/>
  <c r="E19" i="38" l="1"/>
  <c r="B8" i="39" l="1"/>
  <c r="B7" i="39"/>
  <c r="G4" i="39"/>
  <c r="E4" i="39"/>
  <c r="D2" i="39"/>
  <c r="W51" i="40"/>
  <c r="V51" i="40"/>
  <c r="U51" i="40"/>
  <c r="T51" i="40"/>
  <c r="S51" i="40"/>
  <c r="R51" i="40"/>
  <c r="Q51" i="40"/>
  <c r="P51" i="40"/>
  <c r="O51" i="40"/>
  <c r="N51" i="40"/>
  <c r="M51" i="40"/>
  <c r="L51" i="40"/>
  <c r="K51" i="40"/>
  <c r="J51" i="40"/>
  <c r="I51" i="40"/>
  <c r="H51" i="40"/>
  <c r="G51" i="40"/>
  <c r="F51" i="40"/>
  <c r="E51" i="40"/>
  <c r="D51" i="40"/>
  <c r="W47" i="40"/>
  <c r="V47" i="40"/>
  <c r="U47" i="40"/>
  <c r="T47" i="40"/>
  <c r="S47" i="40"/>
  <c r="R47" i="40"/>
  <c r="Q47" i="40"/>
  <c r="P47" i="40"/>
  <c r="O47" i="40"/>
  <c r="N47" i="40"/>
  <c r="M47" i="40"/>
  <c r="L47" i="40"/>
  <c r="K47" i="40"/>
  <c r="J47" i="40"/>
  <c r="I47" i="40"/>
  <c r="H47" i="40"/>
  <c r="G47" i="40"/>
  <c r="F47" i="40"/>
  <c r="E47" i="40"/>
  <c r="D47" i="40"/>
  <c r="W43" i="40"/>
  <c r="V43" i="40"/>
  <c r="U43" i="40"/>
  <c r="T43" i="40"/>
  <c r="S43" i="40"/>
  <c r="R43" i="40"/>
  <c r="Q43" i="40"/>
  <c r="P43" i="40"/>
  <c r="O43" i="40"/>
  <c r="N43" i="40"/>
  <c r="M43" i="40"/>
  <c r="L43" i="40"/>
  <c r="K43" i="40"/>
  <c r="J43" i="40"/>
  <c r="I43" i="40"/>
  <c r="H43" i="40"/>
  <c r="G43" i="40"/>
  <c r="F43" i="40"/>
  <c r="E43" i="40"/>
  <c r="D43" i="40"/>
  <c r="W39" i="40"/>
  <c r="V39" i="40"/>
  <c r="U39" i="40"/>
  <c r="T39" i="40"/>
  <c r="S39" i="40"/>
  <c r="R39" i="40"/>
  <c r="Q39" i="40"/>
  <c r="P39" i="40"/>
  <c r="O39" i="40"/>
  <c r="M39" i="40"/>
  <c r="N39" i="40"/>
  <c r="L39" i="40"/>
  <c r="K39" i="40"/>
  <c r="J39" i="40"/>
  <c r="I39" i="40"/>
  <c r="H39" i="40"/>
  <c r="G39" i="40"/>
  <c r="F39" i="40"/>
  <c r="E39" i="40"/>
  <c r="D39" i="40"/>
  <c r="C51" i="40"/>
  <c r="C47" i="40"/>
  <c r="C43" i="40"/>
  <c r="C39" i="40"/>
  <c r="AY11" i="40" l="1"/>
  <c r="AW11" i="40"/>
  <c r="AU11" i="40"/>
  <c r="AS11" i="40"/>
  <c r="AQ11" i="40"/>
  <c r="U59" i="40" l="1"/>
  <c r="T59" i="40"/>
  <c r="R59" i="40"/>
  <c r="Q59" i="40"/>
  <c r="O59" i="40"/>
  <c r="N59" i="40"/>
  <c r="L59" i="40"/>
  <c r="K59" i="40"/>
  <c r="I59" i="40"/>
  <c r="H59" i="40"/>
  <c r="F59" i="40"/>
  <c r="E59" i="40"/>
  <c r="H3" i="40"/>
  <c r="G3" i="40"/>
  <c r="F3" i="40"/>
  <c r="E3" i="40"/>
  <c r="D3" i="40"/>
  <c r="C3" i="40"/>
  <c r="N31" i="40"/>
  <c r="M31" i="40"/>
  <c r="L31" i="40"/>
  <c r="K31" i="40"/>
  <c r="J31" i="40"/>
  <c r="I31" i="40"/>
  <c r="H31" i="40"/>
  <c r="G31" i="40"/>
  <c r="F31" i="40"/>
  <c r="E31" i="40"/>
  <c r="D31" i="40"/>
  <c r="C31" i="40"/>
  <c r="E35" i="40"/>
  <c r="D35" i="40"/>
  <c r="C35" i="40"/>
  <c r="B59" i="40"/>
  <c r="A59" i="40"/>
  <c r="B55" i="40"/>
  <c r="A55" i="40"/>
  <c r="B51" i="40"/>
  <c r="A51" i="40"/>
  <c r="B47" i="40"/>
  <c r="A47" i="40"/>
  <c r="B43" i="40"/>
  <c r="A43" i="40"/>
  <c r="B39" i="40"/>
  <c r="A39" i="40"/>
  <c r="B35" i="40"/>
  <c r="A35" i="40"/>
  <c r="B31" i="40"/>
  <c r="A31" i="40"/>
  <c r="B27" i="40"/>
  <c r="A27" i="40"/>
  <c r="B23" i="40"/>
  <c r="A23" i="40"/>
  <c r="B19" i="40"/>
  <c r="A19" i="40"/>
  <c r="B15" i="40"/>
  <c r="A15" i="40"/>
  <c r="B11" i="40"/>
  <c r="A11" i="40"/>
  <c r="J7" i="40"/>
  <c r="I7" i="40"/>
  <c r="H7" i="40"/>
  <c r="G7" i="40"/>
  <c r="F7" i="40"/>
  <c r="E7" i="40"/>
  <c r="D7" i="40"/>
  <c r="C7" i="40"/>
  <c r="B7" i="40"/>
  <c r="A7" i="40"/>
  <c r="B3" i="40"/>
  <c r="A3" i="40"/>
  <c r="B9" i="39" l="1"/>
  <c r="S213" i="38" l="1"/>
  <c r="J213" i="38"/>
  <c r="I213" i="38"/>
  <c r="H213" i="38"/>
  <c r="G213" i="38"/>
  <c r="F213" i="38"/>
  <c r="E213" i="38"/>
  <c r="S210" i="38"/>
  <c r="J210" i="38"/>
  <c r="I210" i="38"/>
  <c r="H210" i="38"/>
  <c r="G210" i="38"/>
  <c r="F210" i="38"/>
  <c r="E210" i="38"/>
  <c r="S209" i="38"/>
  <c r="J209" i="38"/>
  <c r="I209" i="38"/>
  <c r="H209" i="38"/>
  <c r="G209" i="38"/>
  <c r="F209" i="38"/>
  <c r="E209" i="38"/>
  <c r="D209" i="38"/>
  <c r="S203" i="38"/>
  <c r="J203" i="38"/>
  <c r="I203" i="38"/>
  <c r="H203" i="38"/>
  <c r="G203" i="38"/>
  <c r="F203" i="38"/>
  <c r="E203" i="38"/>
  <c r="D203" i="38" s="1"/>
  <c r="S202" i="38"/>
  <c r="J202" i="38"/>
  <c r="I202" i="38"/>
  <c r="H202" i="38"/>
  <c r="G202" i="38"/>
  <c r="F202" i="38"/>
  <c r="E202" i="38"/>
  <c r="S201" i="38"/>
  <c r="J201" i="38"/>
  <c r="I201" i="38"/>
  <c r="H201" i="38"/>
  <c r="G201" i="38"/>
  <c r="F201" i="38"/>
  <c r="E201" i="38"/>
  <c r="S200" i="38"/>
  <c r="J200" i="38"/>
  <c r="I200" i="38"/>
  <c r="H200" i="38"/>
  <c r="G200" i="38"/>
  <c r="F200" i="38"/>
  <c r="E200" i="38"/>
  <c r="S199" i="38"/>
  <c r="J199" i="38"/>
  <c r="I199" i="38"/>
  <c r="H199" i="38"/>
  <c r="G199" i="38"/>
  <c r="F199" i="38"/>
  <c r="E199" i="38"/>
  <c r="S198" i="38"/>
  <c r="J198" i="38"/>
  <c r="I198" i="38"/>
  <c r="H198" i="38"/>
  <c r="G198" i="38"/>
  <c r="F198" i="38"/>
  <c r="E198" i="38"/>
  <c r="S197" i="38"/>
  <c r="J197" i="38"/>
  <c r="I197" i="38"/>
  <c r="H197" i="38"/>
  <c r="G197" i="38"/>
  <c r="F197" i="38"/>
  <c r="E197" i="38"/>
  <c r="S196" i="38"/>
  <c r="J196" i="38"/>
  <c r="I196" i="38"/>
  <c r="H196" i="38"/>
  <c r="G196" i="38"/>
  <c r="F196" i="38"/>
  <c r="E196" i="38"/>
  <c r="S195" i="38"/>
  <c r="J195" i="38"/>
  <c r="I195" i="38"/>
  <c r="H195" i="38"/>
  <c r="G195" i="38"/>
  <c r="F195" i="38"/>
  <c r="E195" i="38"/>
  <c r="D195" i="38" s="1"/>
  <c r="S194" i="38"/>
  <c r="J194" i="38"/>
  <c r="I194" i="38"/>
  <c r="H194" i="38"/>
  <c r="G194" i="38"/>
  <c r="F194" i="38"/>
  <c r="E194" i="38"/>
  <c r="S193" i="38"/>
  <c r="J193" i="38"/>
  <c r="I193" i="38"/>
  <c r="H193" i="38"/>
  <c r="G193" i="38"/>
  <c r="F193" i="38"/>
  <c r="E193" i="38"/>
  <c r="S192" i="38"/>
  <c r="J192" i="38"/>
  <c r="I192" i="38"/>
  <c r="H192" i="38"/>
  <c r="G192" i="38"/>
  <c r="F192" i="38"/>
  <c r="E192" i="38"/>
  <c r="S191" i="38"/>
  <c r="J191" i="38"/>
  <c r="I191" i="38"/>
  <c r="H191" i="38"/>
  <c r="D191" i="38" s="1"/>
  <c r="G191" i="38"/>
  <c r="F191" i="38"/>
  <c r="E191" i="38"/>
  <c r="S190" i="38"/>
  <c r="J190" i="38"/>
  <c r="I190" i="38"/>
  <c r="H190" i="38"/>
  <c r="G190" i="38"/>
  <c r="F190" i="38"/>
  <c r="E190" i="38"/>
  <c r="S189" i="38"/>
  <c r="J189" i="38"/>
  <c r="I189" i="38"/>
  <c r="H189" i="38"/>
  <c r="G189" i="38"/>
  <c r="F189" i="38"/>
  <c r="E189" i="38"/>
  <c r="S188" i="38"/>
  <c r="J188" i="38"/>
  <c r="I188" i="38"/>
  <c r="H188" i="38"/>
  <c r="G188" i="38"/>
  <c r="F188" i="38"/>
  <c r="E188" i="38"/>
  <c r="S187" i="38"/>
  <c r="J187" i="38"/>
  <c r="I187" i="38"/>
  <c r="H187" i="38"/>
  <c r="G187" i="38"/>
  <c r="F187" i="38"/>
  <c r="E187" i="38"/>
  <c r="D187" i="38" s="1"/>
  <c r="S186" i="38"/>
  <c r="J186" i="38"/>
  <c r="I186" i="38"/>
  <c r="H186" i="38"/>
  <c r="G186" i="38"/>
  <c r="F186" i="38"/>
  <c r="E186" i="38"/>
  <c r="S181" i="38"/>
  <c r="J181" i="38"/>
  <c r="I181" i="38"/>
  <c r="H181" i="38"/>
  <c r="G181" i="38"/>
  <c r="F181" i="38"/>
  <c r="E181" i="38"/>
  <c r="S178" i="38"/>
  <c r="J178" i="38"/>
  <c r="I178" i="38"/>
  <c r="H178" i="38"/>
  <c r="G178" i="38"/>
  <c r="F178" i="38"/>
  <c r="E178" i="38"/>
  <c r="S177" i="38"/>
  <c r="J177" i="38"/>
  <c r="I177" i="38"/>
  <c r="H177" i="38"/>
  <c r="G177" i="38"/>
  <c r="F177" i="38"/>
  <c r="E177" i="38"/>
  <c r="S171" i="38"/>
  <c r="J171" i="38"/>
  <c r="I171" i="38"/>
  <c r="H171" i="38"/>
  <c r="G171" i="38"/>
  <c r="F171" i="38"/>
  <c r="E171" i="38"/>
  <c r="S170" i="38"/>
  <c r="J170" i="38"/>
  <c r="I170" i="38"/>
  <c r="H170" i="38"/>
  <c r="G170" i="38"/>
  <c r="F170" i="38"/>
  <c r="E170" i="38"/>
  <c r="S169" i="38"/>
  <c r="J169" i="38"/>
  <c r="I169" i="38"/>
  <c r="H169" i="38"/>
  <c r="G169" i="38"/>
  <c r="F169" i="38"/>
  <c r="E169" i="38"/>
  <c r="S168" i="38"/>
  <c r="J168" i="38"/>
  <c r="I168" i="38"/>
  <c r="H168" i="38"/>
  <c r="G168" i="38"/>
  <c r="F168" i="38"/>
  <c r="E168" i="38"/>
  <c r="D168" i="38" s="1"/>
  <c r="S167" i="38"/>
  <c r="J167" i="38"/>
  <c r="I167" i="38"/>
  <c r="H167" i="38"/>
  <c r="G167" i="38"/>
  <c r="F167" i="38"/>
  <c r="E167" i="38"/>
  <c r="S166" i="38"/>
  <c r="J166" i="38"/>
  <c r="I166" i="38"/>
  <c r="H166" i="38"/>
  <c r="G166" i="38"/>
  <c r="F166" i="38"/>
  <c r="E166" i="38"/>
  <c r="S165" i="38"/>
  <c r="J165" i="38"/>
  <c r="I165" i="38"/>
  <c r="H165" i="38"/>
  <c r="G165" i="38"/>
  <c r="F165" i="38"/>
  <c r="E165" i="38"/>
  <c r="S164" i="38"/>
  <c r="J164" i="38"/>
  <c r="I164" i="38"/>
  <c r="H164" i="38"/>
  <c r="G164" i="38"/>
  <c r="F164" i="38"/>
  <c r="E164" i="38"/>
  <c r="S163" i="38"/>
  <c r="J163" i="38"/>
  <c r="I163" i="38"/>
  <c r="H163" i="38"/>
  <c r="G163" i="38"/>
  <c r="F163" i="38"/>
  <c r="E163" i="38"/>
  <c r="S162" i="38"/>
  <c r="J162" i="38"/>
  <c r="I162" i="38"/>
  <c r="H162" i="38"/>
  <c r="G162" i="38"/>
  <c r="F162" i="38"/>
  <c r="E162" i="38"/>
  <c r="S161" i="38"/>
  <c r="J161" i="38"/>
  <c r="I161" i="38"/>
  <c r="H161" i="38"/>
  <c r="G161" i="38"/>
  <c r="F161" i="38"/>
  <c r="E161" i="38"/>
  <c r="S160" i="38"/>
  <c r="J160" i="38"/>
  <c r="I160" i="38"/>
  <c r="H160" i="38"/>
  <c r="G160" i="38"/>
  <c r="F160" i="38"/>
  <c r="E160" i="38"/>
  <c r="S159" i="38"/>
  <c r="J159" i="38"/>
  <c r="I159" i="38"/>
  <c r="H159" i="38"/>
  <c r="G159" i="38"/>
  <c r="F159" i="38"/>
  <c r="E159" i="38"/>
  <c r="S158" i="38"/>
  <c r="J158" i="38"/>
  <c r="I158" i="38"/>
  <c r="H158" i="38"/>
  <c r="G158" i="38"/>
  <c r="F158" i="38"/>
  <c r="E158" i="38"/>
  <c r="S157" i="38"/>
  <c r="J157" i="38"/>
  <c r="I157" i="38"/>
  <c r="H157" i="38"/>
  <c r="G157" i="38"/>
  <c r="F157" i="38"/>
  <c r="E157" i="38"/>
  <c r="S156" i="38"/>
  <c r="J156" i="38"/>
  <c r="I156" i="38"/>
  <c r="H156" i="38"/>
  <c r="G156" i="38"/>
  <c r="F156" i="38"/>
  <c r="E156" i="38"/>
  <c r="S155" i="38"/>
  <c r="J155" i="38"/>
  <c r="I155" i="38"/>
  <c r="H155" i="38"/>
  <c r="G155" i="38"/>
  <c r="F155" i="38"/>
  <c r="E155" i="38"/>
  <c r="S154" i="38"/>
  <c r="J154" i="38"/>
  <c r="I154" i="38"/>
  <c r="H154" i="38"/>
  <c r="G154" i="38"/>
  <c r="F154" i="38"/>
  <c r="E154" i="38"/>
  <c r="S149" i="38"/>
  <c r="J149" i="38"/>
  <c r="I149" i="38"/>
  <c r="H149" i="38"/>
  <c r="G149" i="38"/>
  <c r="F149" i="38"/>
  <c r="E149" i="38"/>
  <c r="S146" i="38"/>
  <c r="J146" i="38"/>
  <c r="I146" i="38"/>
  <c r="H146" i="38"/>
  <c r="G146" i="38"/>
  <c r="F146" i="38"/>
  <c r="E146" i="38"/>
  <c r="S145" i="38"/>
  <c r="J145" i="38"/>
  <c r="I145" i="38"/>
  <c r="H145" i="38"/>
  <c r="G145" i="38"/>
  <c r="F145" i="38"/>
  <c r="E145" i="38"/>
  <c r="S139" i="38"/>
  <c r="J139" i="38"/>
  <c r="I139" i="38"/>
  <c r="H139" i="38"/>
  <c r="G139" i="38"/>
  <c r="F139" i="38"/>
  <c r="E139" i="38"/>
  <c r="S138" i="38"/>
  <c r="J138" i="38"/>
  <c r="I138" i="38"/>
  <c r="H138" i="38"/>
  <c r="G138" i="38"/>
  <c r="F138" i="38"/>
  <c r="E138" i="38"/>
  <c r="S137" i="38"/>
  <c r="J137" i="38"/>
  <c r="I137" i="38"/>
  <c r="H137" i="38"/>
  <c r="G137" i="38"/>
  <c r="F137" i="38"/>
  <c r="E137" i="38"/>
  <c r="S136" i="38"/>
  <c r="J136" i="38"/>
  <c r="I136" i="38"/>
  <c r="H136" i="38"/>
  <c r="G136" i="38"/>
  <c r="F136" i="38"/>
  <c r="E136" i="38"/>
  <c r="S135" i="38"/>
  <c r="J135" i="38"/>
  <c r="I135" i="38"/>
  <c r="H135" i="38"/>
  <c r="G135" i="38"/>
  <c r="F135" i="38"/>
  <c r="E135" i="38"/>
  <c r="S134" i="38"/>
  <c r="J134" i="38"/>
  <c r="I134" i="38"/>
  <c r="H134" i="38"/>
  <c r="G134" i="38"/>
  <c r="F134" i="38"/>
  <c r="E134" i="38"/>
  <c r="S133" i="38"/>
  <c r="J133" i="38"/>
  <c r="I133" i="38"/>
  <c r="H133" i="38"/>
  <c r="G133" i="38"/>
  <c r="F133" i="38"/>
  <c r="E133" i="38"/>
  <c r="S132" i="38"/>
  <c r="J132" i="38"/>
  <c r="I132" i="38"/>
  <c r="H132" i="38"/>
  <c r="G132" i="38"/>
  <c r="F132" i="38"/>
  <c r="E132" i="38"/>
  <c r="S131" i="38"/>
  <c r="J131" i="38"/>
  <c r="I131" i="38"/>
  <c r="H131" i="38"/>
  <c r="G131" i="38"/>
  <c r="F131" i="38"/>
  <c r="E131" i="38"/>
  <c r="S130" i="38"/>
  <c r="J130" i="38"/>
  <c r="I130" i="38"/>
  <c r="H130" i="38"/>
  <c r="G130" i="38"/>
  <c r="F130" i="38"/>
  <c r="E130" i="38"/>
  <c r="S129" i="38"/>
  <c r="J129" i="38"/>
  <c r="I129" i="38"/>
  <c r="H129" i="38"/>
  <c r="G129" i="38"/>
  <c r="F129" i="38"/>
  <c r="E129" i="38"/>
  <c r="S128" i="38"/>
  <c r="J128" i="38"/>
  <c r="I128" i="38"/>
  <c r="H128" i="38"/>
  <c r="G128" i="38"/>
  <c r="F128" i="38"/>
  <c r="E128" i="38"/>
  <c r="S127" i="38"/>
  <c r="J127" i="38"/>
  <c r="I127" i="38"/>
  <c r="H127" i="38"/>
  <c r="G127" i="38"/>
  <c r="F127" i="38"/>
  <c r="E127" i="38"/>
  <c r="S126" i="38"/>
  <c r="J126" i="38"/>
  <c r="I126" i="38"/>
  <c r="H126" i="38"/>
  <c r="G126" i="38"/>
  <c r="F126" i="38"/>
  <c r="E126" i="38"/>
  <c r="S125" i="38"/>
  <c r="J125" i="38"/>
  <c r="I125" i="38"/>
  <c r="H125" i="38"/>
  <c r="G125" i="38"/>
  <c r="F125" i="38"/>
  <c r="E125" i="38"/>
  <c r="S124" i="38"/>
  <c r="J124" i="38"/>
  <c r="I124" i="38"/>
  <c r="H124" i="38"/>
  <c r="G124" i="38"/>
  <c r="F124" i="38"/>
  <c r="E124" i="38"/>
  <c r="S123" i="38"/>
  <c r="J123" i="38"/>
  <c r="I123" i="38"/>
  <c r="H123" i="38"/>
  <c r="G123" i="38"/>
  <c r="F123" i="38"/>
  <c r="E123" i="38"/>
  <c r="S122" i="38"/>
  <c r="J122" i="38"/>
  <c r="I122" i="38"/>
  <c r="H122" i="38"/>
  <c r="G122" i="38"/>
  <c r="F122" i="38"/>
  <c r="E122" i="38"/>
  <c r="S117" i="38"/>
  <c r="J117" i="38"/>
  <c r="I117" i="38"/>
  <c r="H117" i="38"/>
  <c r="G117" i="38"/>
  <c r="F117" i="38"/>
  <c r="E117" i="38"/>
  <c r="S114" i="38"/>
  <c r="J114" i="38"/>
  <c r="I114" i="38"/>
  <c r="H114" i="38"/>
  <c r="G114" i="38"/>
  <c r="F114" i="38"/>
  <c r="E114" i="38"/>
  <c r="S113" i="38"/>
  <c r="J113" i="38"/>
  <c r="I113" i="38"/>
  <c r="H113" i="38"/>
  <c r="G113" i="38"/>
  <c r="F113" i="38"/>
  <c r="E113" i="38"/>
  <c r="S107" i="38"/>
  <c r="J107" i="38"/>
  <c r="I107" i="38"/>
  <c r="H107" i="38"/>
  <c r="G107" i="38"/>
  <c r="F107" i="38"/>
  <c r="E107" i="38"/>
  <c r="S106" i="38"/>
  <c r="J106" i="38"/>
  <c r="I106" i="38"/>
  <c r="H106" i="38"/>
  <c r="G106" i="38"/>
  <c r="F106" i="38"/>
  <c r="E106" i="38"/>
  <c r="S105" i="38"/>
  <c r="J105" i="38"/>
  <c r="I105" i="38"/>
  <c r="H105" i="38"/>
  <c r="G105" i="38"/>
  <c r="F105" i="38"/>
  <c r="E105" i="38"/>
  <c r="S104" i="38"/>
  <c r="J104" i="38"/>
  <c r="I104" i="38"/>
  <c r="H104" i="38"/>
  <c r="G104" i="38"/>
  <c r="F104" i="38"/>
  <c r="E104" i="38"/>
  <c r="S103" i="38"/>
  <c r="J103" i="38"/>
  <c r="I103" i="38"/>
  <c r="H103" i="38"/>
  <c r="G103" i="38"/>
  <c r="F103" i="38"/>
  <c r="E103" i="38"/>
  <c r="S102" i="38"/>
  <c r="J102" i="38"/>
  <c r="I102" i="38"/>
  <c r="H102" i="38"/>
  <c r="G102" i="38"/>
  <c r="F102" i="38"/>
  <c r="E102" i="38"/>
  <c r="D102" i="38" s="1"/>
  <c r="S101" i="38"/>
  <c r="J101" i="38"/>
  <c r="I101" i="38"/>
  <c r="H101" i="38"/>
  <c r="G101" i="38"/>
  <c r="F101" i="38"/>
  <c r="E101" i="38"/>
  <c r="S100" i="38"/>
  <c r="J100" i="38"/>
  <c r="I100" i="38"/>
  <c r="H100" i="38"/>
  <c r="G100" i="38"/>
  <c r="F100" i="38"/>
  <c r="E100" i="38"/>
  <c r="S99" i="38"/>
  <c r="J99" i="38"/>
  <c r="I99" i="38"/>
  <c r="H99" i="38"/>
  <c r="G99" i="38"/>
  <c r="F99" i="38"/>
  <c r="E99" i="38"/>
  <c r="S98" i="38"/>
  <c r="J98" i="38"/>
  <c r="I98" i="38"/>
  <c r="H98" i="38"/>
  <c r="G98" i="38"/>
  <c r="F98" i="38"/>
  <c r="E98" i="38"/>
  <c r="S97" i="38"/>
  <c r="J97" i="38"/>
  <c r="I97" i="38"/>
  <c r="H97" i="38"/>
  <c r="G97" i="38"/>
  <c r="F97" i="38"/>
  <c r="E97" i="38"/>
  <c r="S96" i="38"/>
  <c r="J96" i="38"/>
  <c r="I96" i="38"/>
  <c r="H96" i="38"/>
  <c r="G96" i="38"/>
  <c r="F96" i="38"/>
  <c r="E96" i="38"/>
  <c r="S95" i="38"/>
  <c r="J95" i="38"/>
  <c r="I95" i="38"/>
  <c r="H95" i="38"/>
  <c r="G95" i="38"/>
  <c r="F95" i="38"/>
  <c r="E95" i="38"/>
  <c r="S94" i="38"/>
  <c r="J94" i="38"/>
  <c r="I94" i="38"/>
  <c r="H94" i="38"/>
  <c r="G94" i="38"/>
  <c r="F94" i="38"/>
  <c r="E94" i="38"/>
  <c r="S93" i="38"/>
  <c r="J93" i="38"/>
  <c r="I93" i="38"/>
  <c r="H93" i="38"/>
  <c r="G93" i="38"/>
  <c r="F93" i="38"/>
  <c r="E93" i="38"/>
  <c r="S92" i="38"/>
  <c r="J92" i="38"/>
  <c r="I92" i="38"/>
  <c r="H92" i="38"/>
  <c r="G92" i="38"/>
  <c r="F92" i="38"/>
  <c r="E92" i="38"/>
  <c r="S91" i="38"/>
  <c r="J91" i="38"/>
  <c r="I91" i="38"/>
  <c r="H91" i="38"/>
  <c r="G91" i="38"/>
  <c r="F91" i="38"/>
  <c r="E91" i="38"/>
  <c r="S90" i="38"/>
  <c r="J90" i="38"/>
  <c r="I90" i="38"/>
  <c r="H90" i="38"/>
  <c r="G90" i="38"/>
  <c r="F90" i="38"/>
  <c r="E90" i="38"/>
  <c r="S85" i="38"/>
  <c r="J85" i="38"/>
  <c r="I85" i="38"/>
  <c r="H85" i="38"/>
  <c r="G85" i="38"/>
  <c r="D85" i="38" s="1"/>
  <c r="F85" i="38"/>
  <c r="E85" i="38"/>
  <c r="S82" i="38"/>
  <c r="J82" i="38"/>
  <c r="I82" i="38"/>
  <c r="H82" i="38"/>
  <c r="G82" i="38"/>
  <c r="F82" i="38"/>
  <c r="E82" i="38"/>
  <c r="S81" i="38"/>
  <c r="J81" i="38"/>
  <c r="I81" i="38"/>
  <c r="H81" i="38"/>
  <c r="G81" i="38"/>
  <c r="F81" i="38"/>
  <c r="E81" i="38"/>
  <c r="S75" i="38"/>
  <c r="J75" i="38"/>
  <c r="I75" i="38"/>
  <c r="H75" i="38"/>
  <c r="G75" i="38"/>
  <c r="F75" i="38"/>
  <c r="E75" i="38"/>
  <c r="S74" i="38"/>
  <c r="J74" i="38"/>
  <c r="I74" i="38"/>
  <c r="H74" i="38"/>
  <c r="G74" i="38"/>
  <c r="F74" i="38"/>
  <c r="E74" i="38"/>
  <c r="S73" i="38"/>
  <c r="J73" i="38"/>
  <c r="I73" i="38"/>
  <c r="H73" i="38"/>
  <c r="G73" i="38"/>
  <c r="F73" i="38"/>
  <c r="E73" i="38"/>
  <c r="S72" i="38"/>
  <c r="J72" i="38"/>
  <c r="I72" i="38"/>
  <c r="H72" i="38"/>
  <c r="G72" i="38"/>
  <c r="F72" i="38"/>
  <c r="E72" i="38"/>
  <c r="S71" i="38"/>
  <c r="J71" i="38"/>
  <c r="I71" i="38"/>
  <c r="H71" i="38"/>
  <c r="G71" i="38"/>
  <c r="F71" i="38"/>
  <c r="E71" i="38"/>
  <c r="S70" i="38"/>
  <c r="J70" i="38"/>
  <c r="I70" i="38"/>
  <c r="H70" i="38"/>
  <c r="G70" i="38"/>
  <c r="F70" i="38"/>
  <c r="E70" i="38"/>
  <c r="S69" i="38"/>
  <c r="J69" i="38"/>
  <c r="I69" i="38"/>
  <c r="H69" i="38"/>
  <c r="G69" i="38"/>
  <c r="F69" i="38"/>
  <c r="E69" i="38"/>
  <c r="S68" i="38"/>
  <c r="J68" i="38"/>
  <c r="I68" i="38"/>
  <c r="H68" i="38"/>
  <c r="G68" i="38"/>
  <c r="F68" i="38"/>
  <c r="E68" i="38"/>
  <c r="S67" i="38"/>
  <c r="J67" i="38"/>
  <c r="I67" i="38"/>
  <c r="H67" i="38"/>
  <c r="G67" i="38"/>
  <c r="F67" i="38"/>
  <c r="E67" i="38"/>
  <c r="S66" i="38"/>
  <c r="J66" i="38"/>
  <c r="I66" i="38"/>
  <c r="H66" i="38"/>
  <c r="G66" i="38"/>
  <c r="F66" i="38"/>
  <c r="E66" i="38"/>
  <c r="S65" i="38"/>
  <c r="J65" i="38"/>
  <c r="I65" i="38"/>
  <c r="H65" i="38"/>
  <c r="G65" i="38"/>
  <c r="F65" i="38"/>
  <c r="D65" i="38" s="1"/>
  <c r="E65" i="38"/>
  <c r="S64" i="38"/>
  <c r="J64" i="38"/>
  <c r="I64" i="38"/>
  <c r="H64" i="38"/>
  <c r="G64" i="38"/>
  <c r="F64" i="38"/>
  <c r="E64" i="38"/>
  <c r="S63" i="38"/>
  <c r="J63" i="38"/>
  <c r="I63" i="38"/>
  <c r="H63" i="38"/>
  <c r="G63" i="38"/>
  <c r="F63" i="38"/>
  <c r="E63" i="38"/>
  <c r="S62" i="38"/>
  <c r="J62" i="38"/>
  <c r="I62" i="38"/>
  <c r="H62" i="38"/>
  <c r="G62" i="38"/>
  <c r="F62" i="38"/>
  <c r="E62" i="38"/>
  <c r="S61" i="38"/>
  <c r="J61" i="38"/>
  <c r="I61" i="38"/>
  <c r="H61" i="38"/>
  <c r="G61" i="38"/>
  <c r="F61" i="38"/>
  <c r="E61" i="38"/>
  <c r="S60" i="38"/>
  <c r="J60" i="38"/>
  <c r="I60" i="38"/>
  <c r="H60" i="38"/>
  <c r="G60" i="38"/>
  <c r="F60" i="38"/>
  <c r="E60" i="38"/>
  <c r="S59" i="38"/>
  <c r="J59" i="38"/>
  <c r="I59" i="38"/>
  <c r="H59" i="38"/>
  <c r="G59" i="38"/>
  <c r="F59" i="38"/>
  <c r="E59" i="38"/>
  <c r="S58" i="38"/>
  <c r="J58" i="38"/>
  <c r="I58" i="38"/>
  <c r="H58" i="38"/>
  <c r="G58" i="38"/>
  <c r="F58" i="38"/>
  <c r="E58" i="38"/>
  <c r="S53" i="38"/>
  <c r="J53" i="38"/>
  <c r="I53" i="38"/>
  <c r="H53" i="38"/>
  <c r="G53" i="38"/>
  <c r="F53" i="38"/>
  <c r="E53" i="38"/>
  <c r="S50" i="38"/>
  <c r="J50" i="38"/>
  <c r="I50" i="38"/>
  <c r="H50" i="38"/>
  <c r="G50" i="38"/>
  <c r="F50" i="38"/>
  <c r="E50" i="38"/>
  <c r="S49" i="38"/>
  <c r="J49" i="38"/>
  <c r="I49" i="38"/>
  <c r="H49" i="38"/>
  <c r="G49" i="38"/>
  <c r="F49" i="38"/>
  <c r="E49" i="38"/>
  <c r="S43" i="38"/>
  <c r="L43" i="38"/>
  <c r="J43" i="38"/>
  <c r="I43" i="38"/>
  <c r="H43" i="38"/>
  <c r="G43" i="38"/>
  <c r="F43" i="38"/>
  <c r="E43" i="38"/>
  <c r="S42" i="38"/>
  <c r="L42" i="38"/>
  <c r="J42" i="38"/>
  <c r="I42" i="38"/>
  <c r="H42" i="38"/>
  <c r="G42" i="38"/>
  <c r="F42" i="38"/>
  <c r="E42" i="38"/>
  <c r="S41" i="38"/>
  <c r="L41" i="38"/>
  <c r="J41" i="38"/>
  <c r="I41" i="38"/>
  <c r="H41" i="38"/>
  <c r="G41" i="38"/>
  <c r="F41" i="38"/>
  <c r="E41" i="38"/>
  <c r="S40" i="38"/>
  <c r="L40" i="38"/>
  <c r="J40" i="38"/>
  <c r="I40" i="38"/>
  <c r="H40" i="38"/>
  <c r="G40" i="38"/>
  <c r="F40" i="38"/>
  <c r="E40" i="38"/>
  <c r="S39" i="38"/>
  <c r="L39" i="38"/>
  <c r="J39" i="38"/>
  <c r="I39" i="38"/>
  <c r="H39" i="38"/>
  <c r="G39" i="38"/>
  <c r="F39" i="38"/>
  <c r="E39" i="38"/>
  <c r="S38" i="38"/>
  <c r="L38" i="38"/>
  <c r="J38" i="38"/>
  <c r="I38" i="38"/>
  <c r="H38" i="38"/>
  <c r="G38" i="38"/>
  <c r="F38" i="38"/>
  <c r="E38" i="38"/>
  <c r="S37" i="38"/>
  <c r="L37" i="38"/>
  <c r="J37" i="38"/>
  <c r="I37" i="38"/>
  <c r="H37" i="38"/>
  <c r="G37" i="38"/>
  <c r="F37" i="38"/>
  <c r="E37" i="38"/>
  <c r="S36" i="38"/>
  <c r="L36" i="38"/>
  <c r="J36" i="38"/>
  <c r="I36" i="38"/>
  <c r="H36" i="38"/>
  <c r="G36" i="38"/>
  <c r="F36" i="38"/>
  <c r="E36" i="38"/>
  <c r="S35" i="38"/>
  <c r="L35" i="38"/>
  <c r="J35" i="38"/>
  <c r="I35" i="38"/>
  <c r="H35" i="38"/>
  <c r="G35" i="38"/>
  <c r="F35" i="38"/>
  <c r="E35" i="38"/>
  <c r="S34" i="38"/>
  <c r="L34" i="38"/>
  <c r="J34" i="38"/>
  <c r="I34" i="38"/>
  <c r="H34" i="38"/>
  <c r="G34" i="38"/>
  <c r="F34" i="38"/>
  <c r="E34" i="38"/>
  <c r="S33" i="38"/>
  <c r="L33" i="38"/>
  <c r="J33" i="38"/>
  <c r="I33" i="38"/>
  <c r="H33" i="38"/>
  <c r="G33" i="38"/>
  <c r="F33" i="38"/>
  <c r="E33" i="38"/>
  <c r="S32" i="38"/>
  <c r="L32" i="38"/>
  <c r="J32" i="38"/>
  <c r="I32" i="38"/>
  <c r="H32" i="38"/>
  <c r="G32" i="38"/>
  <c r="F32" i="38"/>
  <c r="E32" i="38"/>
  <c r="S31" i="38"/>
  <c r="L31" i="38"/>
  <c r="J31" i="38"/>
  <c r="I31" i="38"/>
  <c r="H31" i="38"/>
  <c r="G31" i="38"/>
  <c r="F31" i="38"/>
  <c r="E31" i="38"/>
  <c r="S30" i="38"/>
  <c r="L30" i="38"/>
  <c r="J30" i="38"/>
  <c r="I30" i="38"/>
  <c r="H30" i="38"/>
  <c r="G30" i="38"/>
  <c r="F30" i="38"/>
  <c r="E30" i="38"/>
  <c r="S29" i="38"/>
  <c r="L29" i="38"/>
  <c r="J29" i="38"/>
  <c r="I29" i="38"/>
  <c r="H29" i="38"/>
  <c r="G29" i="38"/>
  <c r="F29" i="38"/>
  <c r="E29" i="38"/>
  <c r="S28" i="38"/>
  <c r="L28" i="38"/>
  <c r="J28" i="38"/>
  <c r="I28" i="38"/>
  <c r="H28" i="38"/>
  <c r="G28" i="38"/>
  <c r="F28" i="38"/>
  <c r="E28" i="38"/>
  <c r="S27" i="38"/>
  <c r="L27" i="38"/>
  <c r="J27" i="38"/>
  <c r="I27" i="38"/>
  <c r="H27" i="38"/>
  <c r="G27" i="38"/>
  <c r="F27" i="38"/>
  <c r="E27" i="38"/>
  <c r="S26" i="38"/>
  <c r="L26" i="38"/>
  <c r="J26" i="38"/>
  <c r="I26" i="38"/>
  <c r="H26" i="38"/>
  <c r="G26" i="38"/>
  <c r="F26" i="38"/>
  <c r="E26" i="38"/>
  <c r="J16" i="38"/>
  <c r="AR55" i="40" s="1"/>
  <c r="Q13" i="38"/>
  <c r="S59" i="40" s="1"/>
  <c r="Q12" i="38"/>
  <c r="P59" i="40" s="1"/>
  <c r="Q11" i="38"/>
  <c r="M59" i="40" s="1"/>
  <c r="Q10" i="38"/>
  <c r="J59" i="40" s="1"/>
  <c r="Q9" i="38"/>
  <c r="G59" i="40" s="1"/>
  <c r="Q8" i="38"/>
  <c r="C36" i="37"/>
  <c r="E26" i="37"/>
  <c r="D26" i="37"/>
  <c r="C26" i="37"/>
  <c r="B26" i="37"/>
  <c r="E21" i="37"/>
  <c r="D21" i="37"/>
  <c r="C21" i="37"/>
  <c r="B21" i="37"/>
  <c r="E15" i="37"/>
  <c r="D15" i="37"/>
  <c r="C15" i="37"/>
  <c r="B15" i="37"/>
  <c r="E12" i="37"/>
  <c r="E36" i="37" s="1"/>
  <c r="D12" i="37"/>
  <c r="D36" i="37" s="1"/>
  <c r="C12" i="37"/>
  <c r="B12" i="37"/>
  <c r="B36" i="37" s="1"/>
  <c r="E6" i="37"/>
  <c r="C6" i="37"/>
  <c r="B4" i="37"/>
  <c r="C22" i="36"/>
  <c r="B22" i="36"/>
  <c r="C20" i="36"/>
  <c r="B20" i="36"/>
  <c r="F6" i="36"/>
  <c r="D6" i="36"/>
  <c r="C4" i="36"/>
  <c r="D23" i="35"/>
  <c r="D25" i="35" s="1"/>
  <c r="E6" i="35"/>
  <c r="C6" i="35"/>
  <c r="B4" i="35"/>
  <c r="H12" i="34"/>
  <c r="H15" i="34" s="1"/>
  <c r="H6" i="34"/>
  <c r="F6" i="34"/>
  <c r="E4" i="34"/>
  <c r="F19" i="33"/>
  <c r="D19" i="33"/>
  <c r="C19" i="33"/>
  <c r="F6" i="33"/>
  <c r="D6" i="33"/>
  <c r="C4" i="33"/>
  <c r="E18" i="32"/>
  <c r="D18" i="32"/>
  <c r="C18" i="32"/>
  <c r="B18" i="32"/>
  <c r="F17" i="32"/>
  <c r="F16" i="32"/>
  <c r="F15" i="32"/>
  <c r="F18" i="32" s="1"/>
  <c r="E13" i="32"/>
  <c r="D13" i="32"/>
  <c r="C13" i="32"/>
  <c r="B13" i="32"/>
  <c r="F12" i="32"/>
  <c r="F11" i="32"/>
  <c r="F10" i="32"/>
  <c r="F13" i="32" s="1"/>
  <c r="F6" i="32"/>
  <c r="D6" i="32"/>
  <c r="C4" i="32"/>
  <c r="H6" i="31"/>
  <c r="F6" i="31"/>
  <c r="E4" i="31"/>
  <c r="I18" i="30"/>
  <c r="I19" i="30" s="1"/>
  <c r="I6" i="30"/>
  <c r="G6" i="30"/>
  <c r="F4" i="30"/>
  <c r="H33" i="29"/>
  <c r="F25" i="29"/>
  <c r="H24" i="29"/>
  <c r="H23" i="29"/>
  <c r="H22" i="29"/>
  <c r="H21" i="29"/>
  <c r="H20" i="29"/>
  <c r="H25" i="29" s="1"/>
  <c r="H27" i="29" s="1"/>
  <c r="H40" i="29" s="1"/>
  <c r="H42" i="29" s="1"/>
  <c r="H6" i="29"/>
  <c r="F6" i="29"/>
  <c r="E4" i="29"/>
  <c r="E33" i="28"/>
  <c r="I24" i="28"/>
  <c r="H24" i="28"/>
  <c r="E32" i="28" s="1"/>
  <c r="G24" i="28"/>
  <c r="E31" i="28" s="1"/>
  <c r="F24" i="28"/>
  <c r="E27" i="28" s="1"/>
  <c r="E24" i="28"/>
  <c r="E28" i="28" s="1"/>
  <c r="I6" i="28"/>
  <c r="G6" i="28"/>
  <c r="F4" i="28"/>
  <c r="F40" i="27"/>
  <c r="H32" i="27"/>
  <c r="H24" i="27"/>
  <c r="H16" i="27"/>
  <c r="H6" i="27"/>
  <c r="F6" i="27"/>
  <c r="E4" i="27"/>
  <c r="E13" i="26"/>
  <c r="G9" i="26"/>
  <c r="G14" i="26" s="1"/>
  <c r="G6" i="26"/>
  <c r="E6" i="26"/>
  <c r="D4" i="26"/>
  <c r="G46" i="25"/>
  <c r="G43" i="25"/>
  <c r="G44" i="25" s="1"/>
  <c r="F43" i="25"/>
  <c r="E43" i="25"/>
  <c r="D42" i="25"/>
  <c r="D41" i="25"/>
  <c r="D40" i="25"/>
  <c r="D39" i="25"/>
  <c r="D37" i="25"/>
  <c r="D36" i="25"/>
  <c r="D34" i="25"/>
  <c r="D33" i="25"/>
  <c r="D31" i="25"/>
  <c r="D30" i="25"/>
  <c r="D29" i="25"/>
  <c r="D27" i="25"/>
  <c r="D26" i="25"/>
  <c r="D25" i="25"/>
  <c r="E20" i="25"/>
  <c r="G6" i="25"/>
  <c r="E6" i="25"/>
  <c r="D4" i="25"/>
  <c r="I18" i="24"/>
  <c r="I6" i="24"/>
  <c r="G6" i="24"/>
  <c r="F4" i="24"/>
  <c r="I22" i="23"/>
  <c r="I26" i="23" s="1"/>
  <c r="H22" i="23"/>
  <c r="H26" i="23" s="1"/>
  <c r="G22" i="23"/>
  <c r="G26" i="23" s="1"/>
  <c r="F22" i="23"/>
  <c r="F26" i="23" s="1"/>
  <c r="I6" i="23"/>
  <c r="G6" i="23"/>
  <c r="F4" i="23"/>
  <c r="D127" i="22"/>
  <c r="D128" i="22" s="1"/>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8" i="22"/>
  <c r="F5" i="22"/>
  <c r="D5" i="22"/>
  <c r="C3" i="22"/>
  <c r="H308" i="21"/>
  <c r="I308" i="21" s="1"/>
  <c r="H307" i="21"/>
  <c r="I307" i="21" s="1"/>
  <c r="H306" i="21"/>
  <c r="I306" i="21" s="1"/>
  <c r="H305" i="21"/>
  <c r="I305" i="21" s="1"/>
  <c r="H304" i="21"/>
  <c r="I304" i="21" s="1"/>
  <c r="H303" i="21"/>
  <c r="I303" i="21" s="1"/>
  <c r="H302" i="21"/>
  <c r="I302" i="21" s="1"/>
  <c r="H301" i="21"/>
  <c r="I301" i="21" s="1"/>
  <c r="H300" i="21"/>
  <c r="I300" i="21" s="1"/>
  <c r="H299" i="21"/>
  <c r="I299" i="21" s="1"/>
  <c r="H298" i="21"/>
  <c r="I298" i="21" s="1"/>
  <c r="H297" i="21"/>
  <c r="I297" i="21" s="1"/>
  <c r="H296" i="21"/>
  <c r="I296" i="21" s="1"/>
  <c r="H295" i="21"/>
  <c r="I295" i="21" s="1"/>
  <c r="H294" i="21"/>
  <c r="I294" i="21" s="1"/>
  <c r="H293" i="21"/>
  <c r="I293" i="21" s="1"/>
  <c r="H292" i="21"/>
  <c r="I292" i="21" s="1"/>
  <c r="H291" i="21"/>
  <c r="I291" i="21" s="1"/>
  <c r="H290" i="21"/>
  <c r="I290" i="21" s="1"/>
  <c r="H289" i="21"/>
  <c r="I289" i="21" s="1"/>
  <c r="H288" i="21"/>
  <c r="I288" i="21" s="1"/>
  <c r="H287" i="21"/>
  <c r="I287" i="21" s="1"/>
  <c r="H286" i="21"/>
  <c r="I286" i="21" s="1"/>
  <c r="H285" i="21"/>
  <c r="I285" i="21" s="1"/>
  <c r="H284" i="21"/>
  <c r="I284" i="21" s="1"/>
  <c r="H283" i="21"/>
  <c r="I283" i="21" s="1"/>
  <c r="H282" i="21"/>
  <c r="I282" i="21" s="1"/>
  <c r="H281" i="21"/>
  <c r="I281" i="21" s="1"/>
  <c r="H280" i="21"/>
  <c r="I280" i="21" s="1"/>
  <c r="H279" i="21"/>
  <c r="I279" i="21" s="1"/>
  <c r="H278" i="21"/>
  <c r="I278" i="21" s="1"/>
  <c r="H277" i="21"/>
  <c r="I277" i="21" s="1"/>
  <c r="H276" i="21"/>
  <c r="I276" i="21" s="1"/>
  <c r="H275" i="21"/>
  <c r="I275" i="21" s="1"/>
  <c r="H274" i="21"/>
  <c r="I274" i="21" s="1"/>
  <c r="H273" i="21"/>
  <c r="I273" i="21" s="1"/>
  <c r="H272" i="21"/>
  <c r="I272" i="21" s="1"/>
  <c r="H271" i="21"/>
  <c r="I271" i="21" s="1"/>
  <c r="H270" i="21"/>
  <c r="I270" i="21" s="1"/>
  <c r="H269" i="21"/>
  <c r="I269" i="21" s="1"/>
  <c r="H268" i="21"/>
  <c r="I268" i="21" s="1"/>
  <c r="H267" i="21"/>
  <c r="I267" i="21" s="1"/>
  <c r="H266" i="21"/>
  <c r="I266" i="21" s="1"/>
  <c r="H265" i="21"/>
  <c r="I265" i="21" s="1"/>
  <c r="H264" i="21"/>
  <c r="I264" i="21" s="1"/>
  <c r="H263" i="21"/>
  <c r="I263" i="21" s="1"/>
  <c r="H262" i="21"/>
  <c r="I262" i="21" s="1"/>
  <c r="H261" i="21"/>
  <c r="I261" i="21" s="1"/>
  <c r="H260" i="21"/>
  <c r="I260" i="21" s="1"/>
  <c r="H259" i="21"/>
  <c r="I259" i="21" s="1"/>
  <c r="H258" i="21"/>
  <c r="I258" i="21" s="1"/>
  <c r="H257" i="21"/>
  <c r="I257" i="21" s="1"/>
  <c r="H256" i="21"/>
  <c r="I256" i="21" s="1"/>
  <c r="H255" i="21"/>
  <c r="I255" i="21" s="1"/>
  <c r="H254" i="21"/>
  <c r="I254" i="21" s="1"/>
  <c r="H253" i="21"/>
  <c r="I253" i="21" s="1"/>
  <c r="H252" i="21"/>
  <c r="I252" i="21" s="1"/>
  <c r="H251" i="21"/>
  <c r="I251" i="21" s="1"/>
  <c r="H250" i="21"/>
  <c r="I250" i="21" s="1"/>
  <c r="H249" i="21"/>
  <c r="I249" i="21" s="1"/>
  <c r="H248" i="21"/>
  <c r="I248" i="21" s="1"/>
  <c r="H247" i="21"/>
  <c r="I247" i="21" s="1"/>
  <c r="H246" i="21"/>
  <c r="I246" i="21" s="1"/>
  <c r="H245" i="21"/>
  <c r="I245" i="21" s="1"/>
  <c r="H244" i="21"/>
  <c r="I244" i="21" s="1"/>
  <c r="H243" i="21"/>
  <c r="I243" i="21" s="1"/>
  <c r="H242" i="21"/>
  <c r="I242" i="21" s="1"/>
  <c r="H241" i="21"/>
  <c r="I241" i="21" s="1"/>
  <c r="H240" i="21"/>
  <c r="I240" i="21" s="1"/>
  <c r="H239" i="21"/>
  <c r="I239" i="21" s="1"/>
  <c r="H238" i="21"/>
  <c r="I238" i="21" s="1"/>
  <c r="H237" i="21"/>
  <c r="I237" i="21" s="1"/>
  <c r="H236" i="21"/>
  <c r="I236" i="21" s="1"/>
  <c r="H235" i="21"/>
  <c r="I235" i="21" s="1"/>
  <c r="H234" i="21"/>
  <c r="I234" i="21" s="1"/>
  <c r="H233" i="21"/>
  <c r="I233" i="21" s="1"/>
  <c r="H232" i="21"/>
  <c r="I232" i="21" s="1"/>
  <c r="H231" i="21"/>
  <c r="I231" i="21" s="1"/>
  <c r="H230" i="21"/>
  <c r="I230" i="21" s="1"/>
  <c r="H229" i="21"/>
  <c r="I229" i="21" s="1"/>
  <c r="H228" i="21"/>
  <c r="I228" i="21" s="1"/>
  <c r="H227" i="21"/>
  <c r="I227" i="21" s="1"/>
  <c r="H226" i="21"/>
  <c r="I226" i="21" s="1"/>
  <c r="H225" i="21"/>
  <c r="I225" i="21" s="1"/>
  <c r="H224" i="21"/>
  <c r="I224" i="21" s="1"/>
  <c r="H223" i="21"/>
  <c r="I223" i="21" s="1"/>
  <c r="H222" i="21"/>
  <c r="I222" i="21" s="1"/>
  <c r="H221" i="21"/>
  <c r="I221" i="21" s="1"/>
  <c r="H220" i="21"/>
  <c r="I220" i="21" s="1"/>
  <c r="H219" i="21"/>
  <c r="I219" i="21" s="1"/>
  <c r="H218" i="21"/>
  <c r="I218" i="21" s="1"/>
  <c r="H217" i="21"/>
  <c r="I217" i="21" s="1"/>
  <c r="H216" i="21"/>
  <c r="I216" i="21" s="1"/>
  <c r="H215" i="21"/>
  <c r="I215" i="21" s="1"/>
  <c r="H214" i="21"/>
  <c r="I214" i="21" s="1"/>
  <c r="H213" i="21"/>
  <c r="I213" i="21" s="1"/>
  <c r="H212" i="21"/>
  <c r="I212" i="21" s="1"/>
  <c r="H211" i="21"/>
  <c r="I211" i="21" s="1"/>
  <c r="H210" i="21"/>
  <c r="I210" i="21" s="1"/>
  <c r="H209" i="21"/>
  <c r="I209" i="21" s="1"/>
  <c r="H208" i="21"/>
  <c r="I208" i="21" s="1"/>
  <c r="H207" i="21"/>
  <c r="I207" i="21" s="1"/>
  <c r="H206" i="21"/>
  <c r="I206" i="21" s="1"/>
  <c r="H205" i="21"/>
  <c r="I205" i="21" s="1"/>
  <c r="H204" i="21"/>
  <c r="I204" i="21" s="1"/>
  <c r="H203" i="21"/>
  <c r="I203" i="21" s="1"/>
  <c r="H202" i="21"/>
  <c r="I202" i="21" s="1"/>
  <c r="H201" i="21"/>
  <c r="I201" i="21" s="1"/>
  <c r="H200" i="21"/>
  <c r="I200" i="21" s="1"/>
  <c r="H199" i="21"/>
  <c r="I199" i="21" s="1"/>
  <c r="H198" i="21"/>
  <c r="I198" i="21" s="1"/>
  <c r="H197" i="21"/>
  <c r="I197" i="21" s="1"/>
  <c r="H196" i="21"/>
  <c r="I196" i="21" s="1"/>
  <c r="H195" i="21"/>
  <c r="I195" i="21" s="1"/>
  <c r="H194" i="21"/>
  <c r="I194" i="21" s="1"/>
  <c r="H193" i="21"/>
  <c r="I193" i="21" s="1"/>
  <c r="H192" i="21"/>
  <c r="I192" i="21" s="1"/>
  <c r="H191" i="21"/>
  <c r="I191" i="21" s="1"/>
  <c r="H190" i="21"/>
  <c r="I190" i="21" s="1"/>
  <c r="H189" i="21"/>
  <c r="I189" i="21" s="1"/>
  <c r="H188" i="21"/>
  <c r="I188" i="21" s="1"/>
  <c r="H187" i="21"/>
  <c r="I187" i="21" s="1"/>
  <c r="H186" i="21"/>
  <c r="I186" i="21" s="1"/>
  <c r="H185" i="21"/>
  <c r="I185" i="21" s="1"/>
  <c r="H184" i="21"/>
  <c r="I184" i="21" s="1"/>
  <c r="H183" i="21"/>
  <c r="I183" i="21" s="1"/>
  <c r="H182" i="21"/>
  <c r="I182" i="21" s="1"/>
  <c r="H181" i="21"/>
  <c r="I181" i="21" s="1"/>
  <c r="H180" i="21"/>
  <c r="I180" i="21" s="1"/>
  <c r="H179" i="21"/>
  <c r="I179" i="21" s="1"/>
  <c r="H178" i="21"/>
  <c r="I178" i="21" s="1"/>
  <c r="H177" i="21"/>
  <c r="I177" i="21" s="1"/>
  <c r="H176" i="21"/>
  <c r="I176" i="21" s="1"/>
  <c r="H175" i="21"/>
  <c r="I175" i="21" s="1"/>
  <c r="H174" i="21"/>
  <c r="I174" i="21" s="1"/>
  <c r="H173" i="21"/>
  <c r="I173" i="21" s="1"/>
  <c r="H172" i="21"/>
  <c r="I172" i="21" s="1"/>
  <c r="H171" i="21"/>
  <c r="I171" i="21" s="1"/>
  <c r="H170" i="21"/>
  <c r="I170" i="21" s="1"/>
  <c r="H169" i="21"/>
  <c r="I169" i="21" s="1"/>
  <c r="H168" i="21"/>
  <c r="I168" i="21" s="1"/>
  <c r="H167" i="21"/>
  <c r="I167" i="21" s="1"/>
  <c r="H166" i="21"/>
  <c r="I166" i="21" s="1"/>
  <c r="H165" i="21"/>
  <c r="I165" i="21" s="1"/>
  <c r="H164" i="21"/>
  <c r="I164" i="21" s="1"/>
  <c r="H163" i="21"/>
  <c r="I163" i="21" s="1"/>
  <c r="H162" i="21"/>
  <c r="I162" i="21" s="1"/>
  <c r="H161" i="21"/>
  <c r="I161" i="21" s="1"/>
  <c r="H160" i="21"/>
  <c r="I160" i="21" s="1"/>
  <c r="H159" i="21"/>
  <c r="I159" i="21" s="1"/>
  <c r="H158" i="21"/>
  <c r="I158" i="21" s="1"/>
  <c r="H157" i="21"/>
  <c r="I157" i="21" s="1"/>
  <c r="H156" i="21"/>
  <c r="I156" i="21" s="1"/>
  <c r="H155" i="21"/>
  <c r="I155" i="21" s="1"/>
  <c r="H154" i="21"/>
  <c r="I154" i="21" s="1"/>
  <c r="H153" i="21"/>
  <c r="I153" i="21" s="1"/>
  <c r="H152" i="21"/>
  <c r="I152" i="21" s="1"/>
  <c r="H151" i="21"/>
  <c r="I151" i="21" s="1"/>
  <c r="H150" i="21"/>
  <c r="I150" i="21" s="1"/>
  <c r="H149" i="21"/>
  <c r="I149" i="21" s="1"/>
  <c r="H148" i="21"/>
  <c r="I148" i="21" s="1"/>
  <c r="H147" i="21"/>
  <c r="I147" i="21" s="1"/>
  <c r="H146" i="21"/>
  <c r="I146" i="21" s="1"/>
  <c r="H145" i="21"/>
  <c r="I145" i="21" s="1"/>
  <c r="H144" i="21"/>
  <c r="I144" i="21" s="1"/>
  <c r="H143" i="21"/>
  <c r="I143" i="21" s="1"/>
  <c r="H142" i="21"/>
  <c r="I142" i="21" s="1"/>
  <c r="H141" i="21"/>
  <c r="I141" i="21" s="1"/>
  <c r="H140" i="21"/>
  <c r="I140" i="21" s="1"/>
  <c r="H139" i="21"/>
  <c r="I139" i="21" s="1"/>
  <c r="H138" i="21"/>
  <c r="I138" i="21" s="1"/>
  <c r="H137" i="21"/>
  <c r="I137" i="21" s="1"/>
  <c r="H136" i="21"/>
  <c r="I136" i="21" s="1"/>
  <c r="H135" i="21"/>
  <c r="I135" i="21" s="1"/>
  <c r="H134" i="21"/>
  <c r="I134" i="21" s="1"/>
  <c r="H133" i="21"/>
  <c r="I133" i="21" s="1"/>
  <c r="H132" i="21"/>
  <c r="I132" i="21" s="1"/>
  <c r="H131" i="21"/>
  <c r="I131" i="21" s="1"/>
  <c r="H130" i="21"/>
  <c r="I130" i="21" s="1"/>
  <c r="H129" i="21"/>
  <c r="I129" i="21" s="1"/>
  <c r="H128" i="21"/>
  <c r="I128" i="21" s="1"/>
  <c r="H127" i="21"/>
  <c r="I127" i="21" s="1"/>
  <c r="H126" i="21"/>
  <c r="I126" i="21" s="1"/>
  <c r="H125" i="21"/>
  <c r="I125" i="21" s="1"/>
  <c r="H124" i="21"/>
  <c r="I124" i="21" s="1"/>
  <c r="H123" i="21"/>
  <c r="I123" i="21" s="1"/>
  <c r="H122" i="21"/>
  <c r="I122" i="21" s="1"/>
  <c r="H121" i="21"/>
  <c r="I121" i="21" s="1"/>
  <c r="H120" i="21"/>
  <c r="I120" i="21" s="1"/>
  <c r="H119" i="21"/>
  <c r="I119" i="21" s="1"/>
  <c r="H118" i="21"/>
  <c r="I118" i="21" s="1"/>
  <c r="H117" i="21"/>
  <c r="I117" i="21" s="1"/>
  <c r="H116" i="21"/>
  <c r="I116" i="21" s="1"/>
  <c r="H115" i="21"/>
  <c r="I115" i="21" s="1"/>
  <c r="H114" i="21"/>
  <c r="I114" i="21" s="1"/>
  <c r="H113" i="21"/>
  <c r="I113" i="21" s="1"/>
  <c r="H112" i="21"/>
  <c r="I112" i="21" s="1"/>
  <c r="H111" i="21"/>
  <c r="I111" i="21" s="1"/>
  <c r="H110" i="21"/>
  <c r="I110" i="21" s="1"/>
  <c r="H109" i="21"/>
  <c r="I109" i="21" s="1"/>
  <c r="H108" i="21"/>
  <c r="I108" i="21" s="1"/>
  <c r="H106" i="21"/>
  <c r="I106" i="21" s="1"/>
  <c r="H105" i="21"/>
  <c r="I105" i="21" s="1"/>
  <c r="H104" i="21"/>
  <c r="I104" i="21" s="1"/>
  <c r="H102" i="21"/>
  <c r="I102" i="21" s="1"/>
  <c r="H101" i="21"/>
  <c r="I101" i="21" s="1"/>
  <c r="H100" i="21"/>
  <c r="I100" i="21" s="1"/>
  <c r="H98" i="21"/>
  <c r="I98" i="21" s="1"/>
  <c r="H93" i="21"/>
  <c r="I93" i="21" s="1"/>
  <c r="H92" i="21"/>
  <c r="I92" i="21" s="1"/>
  <c r="H91" i="21"/>
  <c r="I91" i="21" s="1"/>
  <c r="H90" i="21"/>
  <c r="I90" i="21" s="1"/>
  <c r="H89" i="21"/>
  <c r="I89" i="21" s="1"/>
  <c r="H88" i="21"/>
  <c r="I88" i="21" s="1"/>
  <c r="D87" i="21"/>
  <c r="H86" i="21"/>
  <c r="I86" i="21" s="1"/>
  <c r="D85" i="21"/>
  <c r="H84" i="21"/>
  <c r="I84" i="21" s="1"/>
  <c r="H83" i="21"/>
  <c r="I83" i="21" s="1"/>
  <c r="H82" i="21"/>
  <c r="I82" i="21" s="1"/>
  <c r="H81" i="21"/>
  <c r="I81" i="21" s="1"/>
  <c r="H80" i="21"/>
  <c r="I80" i="21" s="1"/>
  <c r="H79" i="21"/>
  <c r="I79" i="21" s="1"/>
  <c r="H78" i="21"/>
  <c r="I78" i="21" s="1"/>
  <c r="H77" i="21"/>
  <c r="I77" i="21" s="1"/>
  <c r="H76" i="21"/>
  <c r="I76" i="21" s="1"/>
  <c r="H61" i="21"/>
  <c r="I61" i="21" s="1"/>
  <c r="H60" i="21"/>
  <c r="I60" i="21" s="1"/>
  <c r="H59" i="21"/>
  <c r="I59" i="21" s="1"/>
  <c r="H58" i="21"/>
  <c r="I58" i="21" s="1"/>
  <c r="H57" i="21"/>
  <c r="I57" i="21" s="1"/>
  <c r="H56" i="21"/>
  <c r="I56" i="21" s="1"/>
  <c r="H55" i="21"/>
  <c r="I55" i="21" s="1"/>
  <c r="H54" i="21"/>
  <c r="I54" i="21" s="1"/>
  <c r="H53" i="21"/>
  <c r="I53" i="21" s="1"/>
  <c r="H52" i="21"/>
  <c r="I52" i="21" s="1"/>
  <c r="H51" i="21"/>
  <c r="I51" i="21" s="1"/>
  <c r="H50" i="21"/>
  <c r="I50" i="21" s="1"/>
  <c r="H49" i="21"/>
  <c r="I49" i="21" s="1"/>
  <c r="H48" i="21"/>
  <c r="I48" i="21" s="1"/>
  <c r="H47" i="21"/>
  <c r="I47" i="21" s="1"/>
  <c r="H46" i="21"/>
  <c r="I46" i="21" s="1"/>
  <c r="H45" i="21"/>
  <c r="I45" i="21" s="1"/>
  <c r="H44" i="21"/>
  <c r="I44" i="21" s="1"/>
  <c r="H43" i="21"/>
  <c r="I43" i="21" s="1"/>
  <c r="H42" i="21"/>
  <c r="I42" i="21" s="1"/>
  <c r="H41" i="21"/>
  <c r="I41" i="21" s="1"/>
  <c r="H40" i="21"/>
  <c r="I40" i="21" s="1"/>
  <c r="H39" i="21"/>
  <c r="I39" i="21" s="1"/>
  <c r="H38" i="21"/>
  <c r="I38" i="21" s="1"/>
  <c r="H37" i="21"/>
  <c r="I37" i="21" s="1"/>
  <c r="H36" i="21"/>
  <c r="I36" i="21" s="1"/>
  <c r="H35" i="21"/>
  <c r="I35" i="21" s="1"/>
  <c r="H34" i="21"/>
  <c r="I34" i="21" s="1"/>
  <c r="H33" i="21"/>
  <c r="I33" i="21" s="1"/>
  <c r="H32" i="21"/>
  <c r="I32" i="21" s="1"/>
  <c r="H31" i="21"/>
  <c r="I31" i="21" s="1"/>
  <c r="H30" i="21"/>
  <c r="I30" i="21" s="1"/>
  <c r="D29" i="21"/>
  <c r="H28" i="21"/>
  <c r="I28" i="21" s="1"/>
  <c r="H27" i="21"/>
  <c r="I27" i="21" s="1"/>
  <c r="H26" i="21"/>
  <c r="I26" i="21" s="1"/>
  <c r="H25" i="21"/>
  <c r="I25" i="21" s="1"/>
  <c r="H24" i="21"/>
  <c r="I24" i="21" s="1"/>
  <c r="H23" i="21"/>
  <c r="I23" i="21" s="1"/>
  <c r="H22" i="21"/>
  <c r="I22" i="21" s="1"/>
  <c r="H17" i="21"/>
  <c r="I17" i="21" s="1"/>
  <c r="H16" i="21"/>
  <c r="I16" i="21" s="1"/>
  <c r="H15" i="21"/>
  <c r="I15" i="21" s="1"/>
  <c r="H14" i="21"/>
  <c r="I14" i="21" s="1"/>
  <c r="H13" i="21"/>
  <c r="I13" i="21" s="1"/>
  <c r="H12" i="21"/>
  <c r="I12" i="21" s="1"/>
  <c r="H11" i="21"/>
  <c r="I11" i="21" s="1"/>
  <c r="H10" i="21"/>
  <c r="I10" i="21" s="1"/>
  <c r="H9" i="21"/>
  <c r="I9" i="21" s="1"/>
  <c r="F5" i="21"/>
  <c r="D5" i="21"/>
  <c r="C3" i="21"/>
  <c r="E80" i="20"/>
  <c r="D80" i="20"/>
  <c r="E79" i="20"/>
  <c r="D79" i="20"/>
  <c r="E77" i="20"/>
  <c r="D77" i="20"/>
  <c r="C75" i="8" s="1"/>
  <c r="E76" i="20"/>
  <c r="D76" i="20"/>
  <c r="E74" i="20"/>
  <c r="D74" i="20"/>
  <c r="E73" i="20"/>
  <c r="D73" i="20"/>
  <c r="E71" i="20"/>
  <c r="D71" i="20"/>
  <c r="E70" i="20"/>
  <c r="D70" i="20"/>
  <c r="C68" i="8" s="1"/>
  <c r="E68" i="20"/>
  <c r="D68" i="20"/>
  <c r="E67" i="20"/>
  <c r="D67" i="20"/>
  <c r="C65" i="8" s="1"/>
  <c r="E64" i="20"/>
  <c r="D62" i="8" s="1"/>
  <c r="D64" i="20"/>
  <c r="H87" i="21" s="1"/>
  <c r="I87" i="21" s="1"/>
  <c r="E63" i="20"/>
  <c r="D63" i="20"/>
  <c r="C61" i="8" s="1"/>
  <c r="E62" i="20"/>
  <c r="D62" i="20"/>
  <c r="C60" i="8" s="1"/>
  <c r="E61" i="20"/>
  <c r="D61" i="20"/>
  <c r="H69" i="21" s="1"/>
  <c r="I69" i="21" s="1"/>
  <c r="E59" i="20"/>
  <c r="D57" i="8" s="1"/>
  <c r="AL19" i="40" s="1"/>
  <c r="D59" i="20"/>
  <c r="E58" i="20"/>
  <c r="D56" i="8" s="1"/>
  <c r="AK19" i="40" s="1"/>
  <c r="D58" i="20"/>
  <c r="C56" i="8" s="1"/>
  <c r="E57" i="20"/>
  <c r="D55" i="8" s="1"/>
  <c r="AJ19" i="40" s="1"/>
  <c r="D57" i="20"/>
  <c r="E55" i="20"/>
  <c r="D53" i="8" s="1"/>
  <c r="AI19" i="40" s="1"/>
  <c r="D55" i="20"/>
  <c r="E54" i="20"/>
  <c r="D52" i="8" s="1"/>
  <c r="AH19" i="40" s="1"/>
  <c r="D54" i="20"/>
  <c r="H67" i="21" s="1"/>
  <c r="I67" i="21" s="1"/>
  <c r="E53" i="20"/>
  <c r="D51" i="8" s="1"/>
  <c r="AG19" i="40" s="1"/>
  <c r="D53" i="20"/>
  <c r="H66" i="21" s="1"/>
  <c r="I66" i="21" s="1"/>
  <c r="E51" i="20"/>
  <c r="D49" i="8" s="1"/>
  <c r="AF19" i="40" s="1"/>
  <c r="D51" i="20"/>
  <c r="C49" i="8" s="1"/>
  <c r="E50" i="20"/>
  <c r="D48" i="8" s="1"/>
  <c r="AE19" i="40" s="1"/>
  <c r="D50" i="20"/>
  <c r="E49" i="20"/>
  <c r="D47" i="8" s="1"/>
  <c r="AD19" i="40" s="1"/>
  <c r="D49" i="20"/>
  <c r="E47" i="20"/>
  <c r="D45" i="8" s="1"/>
  <c r="AC19" i="40" s="1"/>
  <c r="D47" i="20"/>
  <c r="C45" i="8" s="1"/>
  <c r="E46" i="20"/>
  <c r="D44" i="8" s="1"/>
  <c r="AB19" i="40" s="1"/>
  <c r="D46" i="20"/>
  <c r="E45" i="20"/>
  <c r="D43" i="8" s="1"/>
  <c r="AA19" i="40" s="1"/>
  <c r="D45" i="20"/>
  <c r="C43" i="8" s="1"/>
  <c r="E43" i="20"/>
  <c r="D41" i="8" s="1"/>
  <c r="Z19" i="40" s="1"/>
  <c r="D43" i="20"/>
  <c r="E41" i="20"/>
  <c r="D39" i="8" s="1"/>
  <c r="Y19" i="40" s="1"/>
  <c r="D41" i="20"/>
  <c r="C39" i="8" s="1"/>
  <c r="E40" i="20"/>
  <c r="D38" i="8" s="1"/>
  <c r="X19" i="40" s="1"/>
  <c r="D40" i="20"/>
  <c r="E39" i="20"/>
  <c r="D37" i="8" s="1"/>
  <c r="W19" i="40" s="1"/>
  <c r="D39" i="20"/>
  <c r="E37" i="20"/>
  <c r="D35" i="8" s="1"/>
  <c r="V19" i="40" s="1"/>
  <c r="D37" i="20"/>
  <c r="E36" i="20"/>
  <c r="D34" i="8" s="1"/>
  <c r="U19" i="40" s="1"/>
  <c r="D36" i="20"/>
  <c r="E35" i="20"/>
  <c r="D33" i="8" s="1"/>
  <c r="T19" i="40" s="1"/>
  <c r="D35" i="20"/>
  <c r="H19" i="21" s="1"/>
  <c r="I19" i="21" s="1"/>
  <c r="E34" i="20"/>
  <c r="D32" i="8" s="1"/>
  <c r="S19" i="40" s="1"/>
  <c r="D34" i="20"/>
  <c r="C32" i="8" s="1"/>
  <c r="E31" i="20"/>
  <c r="D29" i="8" s="1"/>
  <c r="R19" i="40" s="1"/>
  <c r="D31" i="20"/>
  <c r="H64" i="21" s="1"/>
  <c r="I64" i="21" s="1"/>
  <c r="E30" i="20"/>
  <c r="D28" i="8" s="1"/>
  <c r="Q19" i="40" s="1"/>
  <c r="D30" i="20"/>
  <c r="E29" i="20"/>
  <c r="D27" i="8" s="1"/>
  <c r="P19" i="40" s="1"/>
  <c r="D29" i="20"/>
  <c r="C27" i="8" s="1"/>
  <c r="E27" i="20"/>
  <c r="D25" i="8" s="1"/>
  <c r="O19" i="40" s="1"/>
  <c r="D27" i="20"/>
  <c r="E26" i="20"/>
  <c r="D24" i="8" s="1"/>
  <c r="N19" i="40" s="1"/>
  <c r="D26" i="20"/>
  <c r="E25" i="20"/>
  <c r="D23" i="8" s="1"/>
  <c r="M19" i="40" s="1"/>
  <c r="D25" i="20"/>
  <c r="E23" i="20"/>
  <c r="D21" i="8" s="1"/>
  <c r="L19" i="40" s="1"/>
  <c r="D23" i="20"/>
  <c r="H75" i="21" s="1"/>
  <c r="I75" i="21" s="1"/>
  <c r="E22" i="20"/>
  <c r="D20" i="8" s="1"/>
  <c r="K19" i="40" s="1"/>
  <c r="D22" i="20"/>
  <c r="H74" i="21" s="1"/>
  <c r="I74" i="21" s="1"/>
  <c r="E21" i="20"/>
  <c r="D19" i="8" s="1"/>
  <c r="J19" i="40" s="1"/>
  <c r="D21" i="20"/>
  <c r="H73" i="21" s="1"/>
  <c r="I73" i="21" s="1"/>
  <c r="E19" i="20"/>
  <c r="D17" i="8" s="1"/>
  <c r="I19" i="40" s="1"/>
  <c r="D19" i="20"/>
  <c r="E18" i="20"/>
  <c r="D16" i="8" s="1"/>
  <c r="H19" i="40" s="1"/>
  <c r="D18" i="20"/>
  <c r="E17" i="20"/>
  <c r="D15" i="8" s="1"/>
  <c r="G19" i="40" s="1"/>
  <c r="D17" i="20"/>
  <c r="C15" i="8" s="1"/>
  <c r="E15" i="20"/>
  <c r="D13" i="8" s="1"/>
  <c r="F19" i="40" s="1"/>
  <c r="D15" i="20"/>
  <c r="E14" i="20"/>
  <c r="D12" i="8" s="1"/>
  <c r="E19" i="40" s="1"/>
  <c r="D14" i="20"/>
  <c r="C12" i="8" s="1"/>
  <c r="E13" i="20"/>
  <c r="D11" i="8" s="1"/>
  <c r="D19" i="40" s="1"/>
  <c r="D13" i="20"/>
  <c r="C11" i="8" s="1"/>
  <c r="E12" i="20"/>
  <c r="D10" i="8" s="1"/>
  <c r="C19" i="40" s="1"/>
  <c r="D12" i="20"/>
  <c r="F6" i="20"/>
  <c r="D6" i="20"/>
  <c r="C4" i="20"/>
  <c r="E6" i="19"/>
  <c r="C6" i="19"/>
  <c r="B4" i="19"/>
  <c r="E31" i="18"/>
  <c r="E9" i="19" s="1"/>
  <c r="E33" i="19" s="1"/>
  <c r="E6" i="18"/>
  <c r="C6" i="18"/>
  <c r="B4" i="18"/>
  <c r="E6" i="17"/>
  <c r="C6" i="17"/>
  <c r="B4" i="17"/>
  <c r="E40" i="16"/>
  <c r="B39" i="16"/>
  <c r="B38" i="16"/>
  <c r="B37" i="16"/>
  <c r="B36" i="16"/>
  <c r="B35" i="16"/>
  <c r="B34" i="16"/>
  <c r="B33" i="16"/>
  <c r="B32" i="16"/>
  <c r="B31" i="16"/>
  <c r="B30" i="16"/>
  <c r="B29" i="16"/>
  <c r="B28" i="16"/>
  <c r="B27" i="16"/>
  <c r="B26" i="16"/>
  <c r="B25" i="16"/>
  <c r="B24" i="16"/>
  <c r="B40" i="16" s="1"/>
  <c r="D20" i="16"/>
  <c r="C20" i="16"/>
  <c r="E19" i="16"/>
  <c r="E18" i="16"/>
  <c r="E17" i="16"/>
  <c r="E16" i="16"/>
  <c r="E15" i="16"/>
  <c r="E14" i="16"/>
  <c r="E13" i="16"/>
  <c r="E12" i="16"/>
  <c r="E11" i="16"/>
  <c r="E10" i="16"/>
  <c r="E20" i="16" s="1"/>
  <c r="E9" i="16"/>
  <c r="F6" i="16"/>
  <c r="D6" i="16"/>
  <c r="C4" i="16"/>
  <c r="S51" i="15"/>
  <c r="R51" i="15"/>
  <c r="Q51" i="15"/>
  <c r="P51" i="15"/>
  <c r="K51" i="15"/>
  <c r="X50" i="15"/>
  <c r="W50" i="15"/>
  <c r="V50" i="15"/>
  <c r="U50" i="15"/>
  <c r="T50" i="15"/>
  <c r="R50" i="15"/>
  <c r="Q50" i="15"/>
  <c r="P50" i="15"/>
  <c r="O50" i="15"/>
  <c r="N50" i="15"/>
  <c r="M50" i="15"/>
  <c r="L50" i="15"/>
  <c r="K50" i="15"/>
  <c r="J50" i="15"/>
  <c r="I50" i="15"/>
  <c r="H50" i="15"/>
  <c r="G50" i="15"/>
  <c r="F50" i="15"/>
  <c r="E50" i="15"/>
  <c r="D50" i="15"/>
  <c r="C49" i="15"/>
  <c r="C48" i="15"/>
  <c r="C47" i="15"/>
  <c r="C46" i="15"/>
  <c r="C45" i="15"/>
  <c r="C44" i="15"/>
  <c r="F22" i="33" s="1"/>
  <c r="F23" i="33" s="1"/>
  <c r="C43" i="15"/>
  <c r="F23" i="32" s="1"/>
  <c r="G24" i="32" s="1"/>
  <c r="C42" i="15"/>
  <c r="C41" i="15"/>
  <c r="A41" i="15"/>
  <c r="A42" i="15" s="1"/>
  <c r="A43" i="15" s="1"/>
  <c r="A44" i="15" s="1"/>
  <c r="A45" i="15" s="1"/>
  <c r="A46" i="15" s="1"/>
  <c r="A47" i="15" s="1"/>
  <c r="A48" i="15" s="1"/>
  <c r="A49" i="15" s="1"/>
  <c r="A50" i="15" s="1"/>
  <c r="A51" i="15" s="1"/>
  <c r="C40" i="15"/>
  <c r="A40" i="15"/>
  <c r="C39" i="15"/>
  <c r="C38" i="15"/>
  <c r="C37" i="15"/>
  <c r="C36" i="15"/>
  <c r="C35" i="15"/>
  <c r="C34" i="15"/>
  <c r="C33" i="15"/>
  <c r="C32" i="15"/>
  <c r="C31" i="15"/>
  <c r="C30" i="15"/>
  <c r="C29" i="15"/>
  <c r="C28" i="15"/>
  <c r="C27" i="15"/>
  <c r="C26" i="15"/>
  <c r="C25" i="15"/>
  <c r="C24" i="15"/>
  <c r="C23" i="15"/>
  <c r="C22" i="15"/>
  <c r="C21" i="15"/>
  <c r="C20" i="15"/>
  <c r="C19" i="15"/>
  <c r="C17" i="15"/>
  <c r="C15" i="15"/>
  <c r="C14" i="15"/>
  <c r="C13" i="15"/>
  <c r="C12" i="15"/>
  <c r="C11" i="15"/>
  <c r="C9" i="15"/>
  <c r="X5" i="15"/>
  <c r="V5" i="15"/>
  <c r="M5" i="15"/>
  <c r="K5" i="15"/>
  <c r="U3" i="15"/>
  <c r="J3" i="15"/>
  <c r="D99" i="14"/>
  <c r="D97" i="14"/>
  <c r="D95" i="14"/>
  <c r="D93" i="14"/>
  <c r="D91" i="14"/>
  <c r="D89" i="14"/>
  <c r="D87" i="14"/>
  <c r="D85" i="14"/>
  <c r="D83" i="14"/>
  <c r="D81" i="14"/>
  <c r="D79" i="14"/>
  <c r="D77" i="14"/>
  <c r="D75" i="14"/>
  <c r="D73" i="14"/>
  <c r="D71" i="14"/>
  <c r="K70" i="14"/>
  <c r="D69" i="14"/>
  <c r="K68" i="14"/>
  <c r="D67" i="14"/>
  <c r="K66" i="14"/>
  <c r="D65" i="14"/>
  <c r="K64" i="14"/>
  <c r="D63" i="14"/>
  <c r="K62" i="14"/>
  <c r="D61" i="14"/>
  <c r="K60" i="14"/>
  <c r="D59" i="14"/>
  <c r="D57" i="14"/>
  <c r="D55" i="14"/>
  <c r="D53" i="14"/>
  <c r="D51" i="14"/>
  <c r="D49" i="14"/>
  <c r="D37" i="14"/>
  <c r="D35" i="14"/>
  <c r="D33" i="14"/>
  <c r="K32" i="14"/>
  <c r="D31" i="14"/>
  <c r="K30" i="14"/>
  <c r="D29" i="14"/>
  <c r="D27" i="14"/>
  <c r="D13" i="14"/>
  <c r="D11" i="14"/>
  <c r="D9" i="14"/>
  <c r="J5" i="14"/>
  <c r="H5" i="14"/>
  <c r="G3" i="14"/>
  <c r="J119" i="13"/>
  <c r="I119" i="13"/>
  <c r="H119" i="13"/>
  <c r="G119" i="13"/>
  <c r="F119" i="13"/>
  <c r="E119" i="13"/>
  <c r="J118" i="13"/>
  <c r="I118" i="13"/>
  <c r="H118" i="13"/>
  <c r="G118" i="13"/>
  <c r="F118" i="13"/>
  <c r="E118" i="13"/>
  <c r="J117" i="13"/>
  <c r="I117" i="13"/>
  <c r="H117" i="13"/>
  <c r="G117" i="13"/>
  <c r="F117" i="13"/>
  <c r="E117" i="13"/>
  <c r="J116" i="13"/>
  <c r="I116" i="13"/>
  <c r="H116" i="13"/>
  <c r="G116" i="13"/>
  <c r="F116" i="13"/>
  <c r="E116" i="13"/>
  <c r="J115" i="13"/>
  <c r="I115" i="13"/>
  <c r="H115" i="13"/>
  <c r="G115" i="13"/>
  <c r="F115" i="13"/>
  <c r="E115" i="13"/>
  <c r="J114" i="13"/>
  <c r="I114" i="13"/>
  <c r="H114" i="13"/>
  <c r="G114" i="13"/>
  <c r="F114" i="13"/>
  <c r="E114" i="13"/>
  <c r="J113" i="13"/>
  <c r="I113" i="13"/>
  <c r="H113" i="13"/>
  <c r="G113" i="13"/>
  <c r="F113" i="13"/>
  <c r="E113" i="13"/>
  <c r="D112" i="13"/>
  <c r="J106" i="13"/>
  <c r="I106" i="13"/>
  <c r="H106" i="13"/>
  <c r="G106" i="13"/>
  <c r="F106" i="13"/>
  <c r="E106" i="13"/>
  <c r="J105" i="13"/>
  <c r="I105" i="13"/>
  <c r="H105" i="13"/>
  <c r="G105" i="13"/>
  <c r="F105" i="13"/>
  <c r="E105" i="13"/>
  <c r="J104" i="13"/>
  <c r="I104" i="13"/>
  <c r="H104" i="13"/>
  <c r="G104" i="13"/>
  <c r="F104" i="13"/>
  <c r="E104" i="13"/>
  <c r="J103" i="13"/>
  <c r="I103" i="13"/>
  <c r="H103" i="13"/>
  <c r="G103" i="13"/>
  <c r="F103" i="13"/>
  <c r="E103" i="13"/>
  <c r="J102" i="13"/>
  <c r="I102" i="13"/>
  <c r="H102" i="13"/>
  <c r="G102" i="13"/>
  <c r="F102" i="13"/>
  <c r="E102" i="13"/>
  <c r="J101" i="13"/>
  <c r="I101" i="13"/>
  <c r="H101" i="13"/>
  <c r="G101" i="13"/>
  <c r="F101" i="13"/>
  <c r="E101" i="13"/>
  <c r="J100" i="13"/>
  <c r="I100" i="13"/>
  <c r="H100" i="13"/>
  <c r="G100" i="13"/>
  <c r="F100" i="13"/>
  <c r="E100" i="13"/>
  <c r="D99" i="13"/>
  <c r="J93" i="13"/>
  <c r="I93" i="13"/>
  <c r="H93" i="13"/>
  <c r="G93" i="13"/>
  <c r="F93" i="13"/>
  <c r="E93" i="13"/>
  <c r="J92" i="13"/>
  <c r="I92" i="13"/>
  <c r="H92" i="13"/>
  <c r="G92" i="13"/>
  <c r="F92" i="13"/>
  <c r="E92" i="13"/>
  <c r="J91" i="13"/>
  <c r="I91" i="13"/>
  <c r="H91" i="13"/>
  <c r="G91" i="13"/>
  <c r="F91" i="13"/>
  <c r="E91" i="13"/>
  <c r="J90" i="13"/>
  <c r="I90" i="13"/>
  <c r="H90" i="13"/>
  <c r="G90" i="13"/>
  <c r="F90" i="13"/>
  <c r="E90" i="13"/>
  <c r="J89" i="13"/>
  <c r="I89" i="13"/>
  <c r="H89" i="13"/>
  <c r="G89" i="13"/>
  <c r="F89" i="13"/>
  <c r="E89" i="13"/>
  <c r="J88" i="13"/>
  <c r="I88" i="13"/>
  <c r="H88" i="13"/>
  <c r="G88" i="13"/>
  <c r="F88" i="13"/>
  <c r="E88" i="13"/>
  <c r="J87" i="13"/>
  <c r="I87" i="13"/>
  <c r="H87" i="13"/>
  <c r="G87" i="13"/>
  <c r="F87" i="13"/>
  <c r="E87" i="13"/>
  <c r="D86" i="13"/>
  <c r="J80" i="13"/>
  <c r="I80" i="13"/>
  <c r="H80" i="13"/>
  <c r="G80" i="13"/>
  <c r="F80" i="13"/>
  <c r="E80" i="13"/>
  <c r="J79" i="13"/>
  <c r="I79" i="13"/>
  <c r="H79" i="13"/>
  <c r="G79" i="13"/>
  <c r="F79" i="13"/>
  <c r="E79" i="13"/>
  <c r="J78" i="13"/>
  <c r="I78" i="13"/>
  <c r="H78" i="13"/>
  <c r="G78" i="13"/>
  <c r="F78" i="13"/>
  <c r="E78" i="13"/>
  <c r="J77" i="13"/>
  <c r="I77" i="13"/>
  <c r="H77" i="13"/>
  <c r="G77" i="13"/>
  <c r="F77" i="13"/>
  <c r="E77" i="13"/>
  <c r="J76" i="13"/>
  <c r="I76" i="13"/>
  <c r="H76" i="13"/>
  <c r="G76" i="13"/>
  <c r="F76" i="13"/>
  <c r="E76" i="13"/>
  <c r="J75" i="13"/>
  <c r="I75" i="13"/>
  <c r="H75" i="13"/>
  <c r="G75" i="13"/>
  <c r="F75" i="13"/>
  <c r="E75" i="13"/>
  <c r="J74" i="13"/>
  <c r="I74" i="13"/>
  <c r="H74" i="13"/>
  <c r="G74" i="13"/>
  <c r="F74" i="13"/>
  <c r="E74" i="13"/>
  <c r="D73" i="13"/>
  <c r="J67" i="13"/>
  <c r="I67" i="13"/>
  <c r="H67" i="13"/>
  <c r="G67" i="13"/>
  <c r="F67" i="13"/>
  <c r="E67" i="13"/>
  <c r="J66" i="13"/>
  <c r="I66" i="13"/>
  <c r="H66" i="13"/>
  <c r="G66" i="13"/>
  <c r="F66" i="13"/>
  <c r="E66" i="13"/>
  <c r="J65" i="13"/>
  <c r="I65" i="13"/>
  <c r="H65" i="13"/>
  <c r="G65" i="13"/>
  <c r="F65" i="13"/>
  <c r="E65" i="13"/>
  <c r="J64" i="13"/>
  <c r="I64" i="13"/>
  <c r="H64" i="13"/>
  <c r="G64" i="13"/>
  <c r="F64" i="13"/>
  <c r="E64" i="13"/>
  <c r="J63" i="13"/>
  <c r="I63" i="13"/>
  <c r="H63" i="13"/>
  <c r="G63" i="13"/>
  <c r="F63" i="13"/>
  <c r="E63" i="13"/>
  <c r="J62" i="13"/>
  <c r="I62" i="13"/>
  <c r="H62" i="13"/>
  <c r="G62" i="13"/>
  <c r="F62" i="13"/>
  <c r="E62" i="13"/>
  <c r="J61" i="13"/>
  <c r="I61" i="13"/>
  <c r="H61" i="13"/>
  <c r="G61" i="13"/>
  <c r="F61" i="13"/>
  <c r="E61" i="13"/>
  <c r="J60" i="13"/>
  <c r="I60" i="13"/>
  <c r="H60" i="13"/>
  <c r="G60" i="13"/>
  <c r="F60" i="13"/>
  <c r="E60" i="13"/>
  <c r="J59" i="13"/>
  <c r="I59" i="13"/>
  <c r="H59" i="13"/>
  <c r="G59" i="13"/>
  <c r="F59" i="13"/>
  <c r="E59" i="13"/>
  <c r="J58" i="13"/>
  <c r="I58" i="13"/>
  <c r="H58" i="13"/>
  <c r="G58" i="13"/>
  <c r="F58" i="13"/>
  <c r="E58" i="13"/>
  <c r="J57" i="13"/>
  <c r="I57" i="13"/>
  <c r="H57" i="13"/>
  <c r="G57" i="13"/>
  <c r="F57" i="13"/>
  <c r="E57" i="13"/>
  <c r="J56" i="13"/>
  <c r="I56" i="13"/>
  <c r="H56" i="13"/>
  <c r="G56" i="13"/>
  <c r="F56" i="13"/>
  <c r="E56" i="13"/>
  <c r="J55" i="13"/>
  <c r="I55" i="13"/>
  <c r="H55" i="13"/>
  <c r="G55" i="13"/>
  <c r="F55" i="13"/>
  <c r="E55" i="13"/>
  <c r="J54" i="13"/>
  <c r="I54" i="13"/>
  <c r="H54" i="13"/>
  <c r="G54" i="13"/>
  <c r="F54" i="13"/>
  <c r="E54" i="13"/>
  <c r="J53" i="13"/>
  <c r="I53" i="13"/>
  <c r="H53" i="13"/>
  <c r="G53" i="13"/>
  <c r="F53" i="13"/>
  <c r="E53" i="13"/>
  <c r="J52" i="13"/>
  <c r="I52" i="13"/>
  <c r="H52" i="13"/>
  <c r="G52" i="13"/>
  <c r="F52" i="13"/>
  <c r="E52" i="13"/>
  <c r="J51" i="13"/>
  <c r="I51" i="13"/>
  <c r="H51" i="13"/>
  <c r="G51" i="13"/>
  <c r="F51" i="13"/>
  <c r="E51" i="13"/>
  <c r="J50" i="13"/>
  <c r="I50" i="13"/>
  <c r="H50" i="13"/>
  <c r="G50" i="13"/>
  <c r="F50" i="13"/>
  <c r="E50" i="13"/>
  <c r="J49" i="13"/>
  <c r="I49" i="13"/>
  <c r="H49" i="13"/>
  <c r="G49" i="13"/>
  <c r="F49" i="13"/>
  <c r="E49" i="13"/>
  <c r="J48" i="13"/>
  <c r="I48" i="13"/>
  <c r="H48" i="13"/>
  <c r="G48" i="13"/>
  <c r="F48" i="13"/>
  <c r="E48" i="13"/>
  <c r="J47" i="13"/>
  <c r="I47" i="13"/>
  <c r="H47" i="13"/>
  <c r="G47" i="13"/>
  <c r="F47" i="13"/>
  <c r="E47" i="13"/>
  <c r="J46" i="13"/>
  <c r="I46" i="13"/>
  <c r="H46" i="13"/>
  <c r="G46" i="13"/>
  <c r="F46" i="13"/>
  <c r="E46" i="13"/>
  <c r="D45" i="13"/>
  <c r="D40" i="13"/>
  <c r="D39" i="13"/>
  <c r="D38" i="13"/>
  <c r="D37" i="13"/>
  <c r="D36" i="13"/>
  <c r="D35" i="13"/>
  <c r="D34" i="13"/>
  <c r="D33" i="13"/>
  <c r="D32" i="13"/>
  <c r="D31" i="13"/>
  <c r="D30" i="13"/>
  <c r="D29" i="13"/>
  <c r="D28" i="13"/>
  <c r="D27" i="13"/>
  <c r="D26" i="13"/>
  <c r="D25" i="13"/>
  <c r="D24" i="13"/>
  <c r="D23" i="13"/>
  <c r="D22" i="13"/>
  <c r="D21" i="13"/>
  <c r="H5" i="13"/>
  <c r="E5" i="13"/>
  <c r="D3" i="13"/>
  <c r="J119" i="12"/>
  <c r="I119" i="12"/>
  <c r="H119" i="12"/>
  <c r="G119" i="12"/>
  <c r="F119" i="12"/>
  <c r="E119" i="12"/>
  <c r="D119" i="12" s="1"/>
  <c r="J118" i="12"/>
  <c r="I118" i="12"/>
  <c r="H118" i="12"/>
  <c r="G118" i="12"/>
  <c r="F118" i="12"/>
  <c r="E118" i="12"/>
  <c r="J117" i="12"/>
  <c r="I117" i="12"/>
  <c r="H117" i="12"/>
  <c r="G117" i="12"/>
  <c r="F117" i="12"/>
  <c r="E117" i="12"/>
  <c r="J116" i="12"/>
  <c r="I116" i="12"/>
  <c r="H116" i="12"/>
  <c r="G116" i="12"/>
  <c r="F116" i="12"/>
  <c r="E116" i="12"/>
  <c r="D116" i="12" s="1"/>
  <c r="J115" i="12"/>
  <c r="I115" i="12"/>
  <c r="H115" i="12"/>
  <c r="G115" i="12"/>
  <c r="F115" i="12"/>
  <c r="E115" i="12"/>
  <c r="J114" i="12"/>
  <c r="I114" i="12"/>
  <c r="H114" i="12"/>
  <c r="G114" i="12"/>
  <c r="F114" i="12"/>
  <c r="D114" i="12" s="1"/>
  <c r="E114" i="12"/>
  <c r="J113" i="12"/>
  <c r="I113" i="12"/>
  <c r="I120" i="12" s="1"/>
  <c r="G15" i="12" s="1"/>
  <c r="H113" i="12"/>
  <c r="G113" i="12"/>
  <c r="F113" i="12"/>
  <c r="F120" i="12" s="1"/>
  <c r="D15" i="12" s="1"/>
  <c r="E113" i="12"/>
  <c r="D113" i="12" s="1"/>
  <c r="D112" i="12"/>
  <c r="J106" i="12"/>
  <c r="I106" i="12"/>
  <c r="H106" i="12"/>
  <c r="G106" i="12"/>
  <c r="F106" i="12"/>
  <c r="E106" i="12"/>
  <c r="D106" i="12" s="1"/>
  <c r="J105" i="12"/>
  <c r="I105" i="12"/>
  <c r="H105" i="12"/>
  <c r="G105" i="12"/>
  <c r="F105" i="12"/>
  <c r="E105" i="12"/>
  <c r="D105" i="12" s="1"/>
  <c r="J104" i="12"/>
  <c r="I104" i="12"/>
  <c r="H104" i="12"/>
  <c r="G104" i="12"/>
  <c r="F104" i="12"/>
  <c r="E104" i="12"/>
  <c r="J103" i="12"/>
  <c r="I103" i="12"/>
  <c r="H103" i="12"/>
  <c r="G103" i="12"/>
  <c r="F103" i="12"/>
  <c r="E103" i="12"/>
  <c r="J102" i="12"/>
  <c r="I102" i="12"/>
  <c r="H102" i="12"/>
  <c r="G102" i="12"/>
  <c r="F102" i="12"/>
  <c r="E102" i="12"/>
  <c r="D102" i="12" s="1"/>
  <c r="J101" i="12"/>
  <c r="I101" i="12"/>
  <c r="H101" i="12"/>
  <c r="G101" i="12"/>
  <c r="F101" i="12"/>
  <c r="E101" i="12"/>
  <c r="J100" i="12"/>
  <c r="J107" i="12" s="1"/>
  <c r="H14" i="12" s="1"/>
  <c r="I100" i="12"/>
  <c r="I107" i="12" s="1"/>
  <c r="G14" i="12" s="1"/>
  <c r="H100" i="12"/>
  <c r="G100" i="12"/>
  <c r="F100" i="12"/>
  <c r="F107" i="12" s="1"/>
  <c r="D14" i="12" s="1"/>
  <c r="E100" i="12"/>
  <c r="E107" i="12" s="1"/>
  <c r="C14" i="12" s="1"/>
  <c r="D99" i="12"/>
  <c r="J93" i="12"/>
  <c r="I93" i="12"/>
  <c r="H93" i="12"/>
  <c r="G93" i="12"/>
  <c r="F93" i="12"/>
  <c r="E93" i="12"/>
  <c r="J92" i="12"/>
  <c r="I92" i="12"/>
  <c r="H92" i="12"/>
  <c r="G92" i="12"/>
  <c r="F92" i="12"/>
  <c r="E92" i="12"/>
  <c r="D92" i="12" s="1"/>
  <c r="J91" i="12"/>
  <c r="I91" i="12"/>
  <c r="H91" i="12"/>
  <c r="G91" i="12"/>
  <c r="F91" i="12"/>
  <c r="E91" i="12"/>
  <c r="J90" i="12"/>
  <c r="I90" i="12"/>
  <c r="H90" i="12"/>
  <c r="G90" i="12"/>
  <c r="F90" i="12"/>
  <c r="E90" i="12"/>
  <c r="J89" i="12"/>
  <c r="I89" i="12"/>
  <c r="H89" i="12"/>
  <c r="G89" i="12"/>
  <c r="F89" i="12"/>
  <c r="E89" i="12"/>
  <c r="D89" i="12" s="1"/>
  <c r="J88" i="12"/>
  <c r="I88" i="12"/>
  <c r="H88" i="12"/>
  <c r="G88" i="12"/>
  <c r="F88" i="12"/>
  <c r="E88" i="12"/>
  <c r="D88" i="12" s="1"/>
  <c r="J87" i="12"/>
  <c r="I87" i="12"/>
  <c r="H87" i="12"/>
  <c r="H94" i="12" s="1"/>
  <c r="F13" i="12" s="1"/>
  <c r="G87" i="12"/>
  <c r="F87" i="12"/>
  <c r="D87" i="12" s="1"/>
  <c r="E87" i="12"/>
  <c r="D86" i="12"/>
  <c r="J81" i="12"/>
  <c r="I81" i="12"/>
  <c r="H81" i="12"/>
  <c r="G81" i="12"/>
  <c r="F81" i="12"/>
  <c r="E81" i="12"/>
  <c r="D81" i="12" s="1"/>
  <c r="J80" i="12"/>
  <c r="I80" i="12"/>
  <c r="H80" i="12"/>
  <c r="G80" i="12"/>
  <c r="F80" i="12"/>
  <c r="E80" i="12"/>
  <c r="J79" i="12"/>
  <c r="I79" i="12"/>
  <c r="H79" i="12"/>
  <c r="G79" i="12"/>
  <c r="F79" i="12"/>
  <c r="E79" i="12"/>
  <c r="D79" i="12" s="1"/>
  <c r="J78" i="12"/>
  <c r="I78" i="12"/>
  <c r="H78" i="12"/>
  <c r="G78" i="12"/>
  <c r="F78" i="12"/>
  <c r="E78" i="12"/>
  <c r="J77" i="12"/>
  <c r="I77" i="12"/>
  <c r="H77" i="12"/>
  <c r="G77" i="12"/>
  <c r="F77" i="12"/>
  <c r="E77" i="12"/>
  <c r="J76" i="12"/>
  <c r="I76" i="12"/>
  <c r="H76" i="12"/>
  <c r="G76" i="12"/>
  <c r="F76" i="12"/>
  <c r="E76" i="12"/>
  <c r="J75" i="12"/>
  <c r="I75" i="12"/>
  <c r="I82" i="12" s="1"/>
  <c r="G12" i="12" s="1"/>
  <c r="H75" i="12"/>
  <c r="H82" i="12" s="1"/>
  <c r="F12" i="12" s="1"/>
  <c r="G75" i="12"/>
  <c r="F75" i="12"/>
  <c r="E75" i="12"/>
  <c r="E82" i="12" s="1"/>
  <c r="C12" i="12" s="1"/>
  <c r="D74" i="12"/>
  <c r="J68" i="12"/>
  <c r="I68" i="12"/>
  <c r="H68" i="12"/>
  <c r="G68" i="12"/>
  <c r="F68" i="12"/>
  <c r="E68" i="12"/>
  <c r="J67" i="12"/>
  <c r="I67" i="12"/>
  <c r="H67" i="12"/>
  <c r="G67" i="12"/>
  <c r="F67" i="12"/>
  <c r="E67" i="12"/>
  <c r="J66" i="12"/>
  <c r="I66" i="12"/>
  <c r="H66" i="12"/>
  <c r="G66" i="12"/>
  <c r="F66" i="12"/>
  <c r="E66" i="12"/>
  <c r="D66" i="12" s="1"/>
  <c r="J65" i="12"/>
  <c r="I65" i="12"/>
  <c r="H65" i="12"/>
  <c r="G65" i="12"/>
  <c r="D65" i="12" s="1"/>
  <c r="F65" i="12"/>
  <c r="E65" i="12"/>
  <c r="J64" i="12"/>
  <c r="I64" i="12"/>
  <c r="H64" i="12"/>
  <c r="G64" i="12"/>
  <c r="F64" i="12"/>
  <c r="D64" i="12" s="1"/>
  <c r="E64" i="12"/>
  <c r="J63" i="12"/>
  <c r="I63" i="12"/>
  <c r="H63" i="12"/>
  <c r="G63" i="12"/>
  <c r="F63" i="12"/>
  <c r="E63" i="12"/>
  <c r="D63" i="12" s="1"/>
  <c r="J62" i="12"/>
  <c r="I62" i="12"/>
  <c r="H62" i="12"/>
  <c r="G62" i="12"/>
  <c r="F62" i="12"/>
  <c r="E62" i="12"/>
  <c r="J61" i="12"/>
  <c r="I61" i="12"/>
  <c r="H61" i="12"/>
  <c r="G61" i="12"/>
  <c r="F61" i="12"/>
  <c r="E61" i="12"/>
  <c r="D61" i="12"/>
  <c r="J60" i="12"/>
  <c r="I60" i="12"/>
  <c r="H60" i="12"/>
  <c r="G60" i="12"/>
  <c r="D60" i="12" s="1"/>
  <c r="F60" i="12"/>
  <c r="E60" i="12"/>
  <c r="J59" i="12"/>
  <c r="I59" i="12"/>
  <c r="H59" i="12"/>
  <c r="G59" i="12"/>
  <c r="F59" i="12"/>
  <c r="E59" i="12"/>
  <c r="D59" i="12" s="1"/>
  <c r="J58" i="12"/>
  <c r="I58" i="12"/>
  <c r="H58" i="12"/>
  <c r="G58" i="12"/>
  <c r="F58" i="12"/>
  <c r="E58" i="12"/>
  <c r="J57" i="12"/>
  <c r="I57" i="12"/>
  <c r="H57" i="12"/>
  <c r="G57" i="12"/>
  <c r="F57" i="12"/>
  <c r="E57" i="12"/>
  <c r="D57" i="12" s="1"/>
  <c r="J56" i="12"/>
  <c r="I56" i="12"/>
  <c r="H56" i="12"/>
  <c r="G56" i="12"/>
  <c r="F56" i="12"/>
  <c r="E56" i="12"/>
  <c r="J55" i="12"/>
  <c r="I55" i="12"/>
  <c r="H55" i="12"/>
  <c r="G55" i="12"/>
  <c r="F55" i="12"/>
  <c r="E55" i="12"/>
  <c r="J54" i="12"/>
  <c r="I54" i="12"/>
  <c r="H54" i="12"/>
  <c r="G54" i="12"/>
  <c r="F54" i="12"/>
  <c r="E54" i="12"/>
  <c r="D54" i="12" s="1"/>
  <c r="J53" i="12"/>
  <c r="I53" i="12"/>
  <c r="H53" i="12"/>
  <c r="G53" i="12"/>
  <c r="F53" i="12"/>
  <c r="E53" i="12"/>
  <c r="D53" i="12" s="1"/>
  <c r="J52" i="12"/>
  <c r="I52" i="12"/>
  <c r="H52" i="12"/>
  <c r="G52" i="12"/>
  <c r="F52" i="12"/>
  <c r="E52" i="12"/>
  <c r="J51" i="12"/>
  <c r="I51" i="12"/>
  <c r="H51" i="12"/>
  <c r="G51" i="12"/>
  <c r="F51" i="12"/>
  <c r="E51" i="12"/>
  <c r="J50" i="12"/>
  <c r="I50" i="12"/>
  <c r="H50" i="12"/>
  <c r="G50" i="12"/>
  <c r="F50" i="12"/>
  <c r="E50" i="12"/>
  <c r="D50" i="12" s="1"/>
  <c r="J49" i="12"/>
  <c r="I49" i="12"/>
  <c r="H49" i="12"/>
  <c r="G49" i="12"/>
  <c r="F49" i="12"/>
  <c r="E49" i="12"/>
  <c r="D49" i="12"/>
  <c r="J48" i="12"/>
  <c r="I48" i="12"/>
  <c r="H48" i="12"/>
  <c r="G48" i="12"/>
  <c r="F48" i="12"/>
  <c r="E48" i="12"/>
  <c r="J47" i="12"/>
  <c r="J69" i="12" s="1"/>
  <c r="H11" i="12" s="1"/>
  <c r="I47" i="12"/>
  <c r="I69" i="12" s="1"/>
  <c r="G11" i="12" s="1"/>
  <c r="H47" i="12"/>
  <c r="G47" i="12"/>
  <c r="G69" i="12" s="1"/>
  <c r="E11" i="12" s="1"/>
  <c r="F47" i="12"/>
  <c r="F69" i="12" s="1"/>
  <c r="D11" i="12" s="1"/>
  <c r="E47" i="12"/>
  <c r="E69" i="12" s="1"/>
  <c r="C11" i="12" s="1"/>
  <c r="D46" i="12"/>
  <c r="D41" i="12"/>
  <c r="D40" i="12"/>
  <c r="D39" i="12"/>
  <c r="D38" i="12"/>
  <c r="D37" i="12"/>
  <c r="D36" i="12"/>
  <c r="D35" i="12"/>
  <c r="D34" i="12"/>
  <c r="D33" i="12"/>
  <c r="D32" i="12"/>
  <c r="D31" i="12"/>
  <c r="D30" i="12"/>
  <c r="D29" i="12"/>
  <c r="D28" i="12"/>
  <c r="D27" i="12"/>
  <c r="D26" i="12"/>
  <c r="D25" i="12"/>
  <c r="D24" i="12"/>
  <c r="D23" i="12"/>
  <c r="D22" i="12"/>
  <c r="H5" i="12"/>
  <c r="E5" i="12"/>
  <c r="D3" i="12"/>
  <c r="J117" i="11"/>
  <c r="I117" i="11"/>
  <c r="H117" i="11"/>
  <c r="G117" i="11"/>
  <c r="F117" i="11"/>
  <c r="E117" i="11"/>
  <c r="J116" i="11"/>
  <c r="I116" i="11"/>
  <c r="H116" i="11"/>
  <c r="G116" i="11"/>
  <c r="F116" i="11"/>
  <c r="E116" i="11"/>
  <c r="J115" i="11"/>
  <c r="I115" i="11"/>
  <c r="H115" i="11"/>
  <c r="G115" i="11"/>
  <c r="F115" i="11"/>
  <c r="E115" i="11"/>
  <c r="J114" i="11"/>
  <c r="I114" i="11"/>
  <c r="H114" i="11"/>
  <c r="G114" i="11"/>
  <c r="F114" i="11"/>
  <c r="E114" i="11"/>
  <c r="J113" i="11"/>
  <c r="I113" i="11"/>
  <c r="H113" i="11"/>
  <c r="G113" i="11"/>
  <c r="F113" i="11"/>
  <c r="E113" i="11"/>
  <c r="J112" i="11"/>
  <c r="I112" i="11"/>
  <c r="H112" i="11"/>
  <c r="G112" i="11"/>
  <c r="F112" i="11"/>
  <c r="E112" i="11"/>
  <c r="J111" i="11"/>
  <c r="I111" i="11"/>
  <c r="I118" i="11" s="1"/>
  <c r="G15" i="11" s="1"/>
  <c r="H111" i="11"/>
  <c r="G111" i="11"/>
  <c r="F111" i="11"/>
  <c r="E111" i="11"/>
  <c r="E118" i="11" s="1"/>
  <c r="C15" i="11" s="1"/>
  <c r="D110" i="11"/>
  <c r="J104" i="11"/>
  <c r="I104" i="11"/>
  <c r="H104" i="11"/>
  <c r="G104" i="11"/>
  <c r="F104" i="11"/>
  <c r="E104" i="11"/>
  <c r="J103" i="11"/>
  <c r="I103" i="11"/>
  <c r="H103" i="11"/>
  <c r="G103" i="11"/>
  <c r="F103" i="11"/>
  <c r="E103" i="11"/>
  <c r="J102" i="11"/>
  <c r="I102" i="11"/>
  <c r="H102" i="11"/>
  <c r="G102" i="11"/>
  <c r="F102" i="11"/>
  <c r="E102" i="11"/>
  <c r="J101" i="11"/>
  <c r="I101" i="11"/>
  <c r="H101" i="11"/>
  <c r="G101" i="11"/>
  <c r="F101" i="11"/>
  <c r="E101" i="11"/>
  <c r="J100" i="11"/>
  <c r="I100" i="11"/>
  <c r="H100" i="11"/>
  <c r="G100" i="11"/>
  <c r="F100" i="11"/>
  <c r="E100" i="11"/>
  <c r="J99" i="11"/>
  <c r="I99" i="11"/>
  <c r="H99" i="11"/>
  <c r="G99" i="11"/>
  <c r="F99" i="11"/>
  <c r="E99" i="11"/>
  <c r="J98" i="11"/>
  <c r="I98" i="11"/>
  <c r="I105" i="11" s="1"/>
  <c r="G14" i="11" s="1"/>
  <c r="H98" i="11"/>
  <c r="G98" i="11"/>
  <c r="F98" i="11"/>
  <c r="E98" i="11"/>
  <c r="D97" i="11"/>
  <c r="J91" i="11"/>
  <c r="I91" i="11"/>
  <c r="H91" i="11"/>
  <c r="G91" i="11"/>
  <c r="F91" i="11"/>
  <c r="E91" i="11"/>
  <c r="J90" i="11"/>
  <c r="I90" i="11"/>
  <c r="H90" i="11"/>
  <c r="G90" i="11"/>
  <c r="F90" i="11"/>
  <c r="E90" i="11"/>
  <c r="J89" i="11"/>
  <c r="I89" i="11"/>
  <c r="H89" i="11"/>
  <c r="G89" i="11"/>
  <c r="F89" i="11"/>
  <c r="E89" i="11"/>
  <c r="J88" i="11"/>
  <c r="I88" i="11"/>
  <c r="H88" i="11"/>
  <c r="G88" i="11"/>
  <c r="F88" i="11"/>
  <c r="E88" i="11"/>
  <c r="J87" i="11"/>
  <c r="I87" i="11"/>
  <c r="H87" i="11"/>
  <c r="G87" i="11"/>
  <c r="F87" i="11"/>
  <c r="E87" i="11"/>
  <c r="J86" i="11"/>
  <c r="I86" i="11"/>
  <c r="H86" i="11"/>
  <c r="G86" i="11"/>
  <c r="F86" i="11"/>
  <c r="E86" i="11"/>
  <c r="J85" i="11"/>
  <c r="I85" i="11"/>
  <c r="H85" i="11"/>
  <c r="G85" i="11"/>
  <c r="F85" i="11"/>
  <c r="E85" i="11"/>
  <c r="D84" i="11"/>
  <c r="J79" i="11"/>
  <c r="I79" i="11"/>
  <c r="H79" i="11"/>
  <c r="G79" i="11"/>
  <c r="F79" i="11"/>
  <c r="E79" i="11"/>
  <c r="J78" i="11"/>
  <c r="I78" i="11"/>
  <c r="H78" i="11"/>
  <c r="G78" i="11"/>
  <c r="F78" i="11"/>
  <c r="E78" i="11"/>
  <c r="J77" i="11"/>
  <c r="I77" i="11"/>
  <c r="H77" i="11"/>
  <c r="G77" i="11"/>
  <c r="F77" i="11"/>
  <c r="E77" i="11"/>
  <c r="J76" i="11"/>
  <c r="I76" i="11"/>
  <c r="H76" i="11"/>
  <c r="G76" i="11"/>
  <c r="F76" i="11"/>
  <c r="E76" i="11"/>
  <c r="J75" i="11"/>
  <c r="I75" i="11"/>
  <c r="H75" i="11"/>
  <c r="G75" i="11"/>
  <c r="F75" i="11"/>
  <c r="E75" i="11"/>
  <c r="J74" i="11"/>
  <c r="I74" i="11"/>
  <c r="H74" i="11"/>
  <c r="G74" i="11"/>
  <c r="F74" i="11"/>
  <c r="E74" i="11"/>
  <c r="J73" i="11"/>
  <c r="I73" i="11"/>
  <c r="H73" i="11"/>
  <c r="G73" i="11"/>
  <c r="F73" i="11"/>
  <c r="E73" i="11"/>
  <c r="D72" i="11"/>
  <c r="J66" i="11"/>
  <c r="I66" i="11"/>
  <c r="H66" i="11"/>
  <c r="G66" i="11"/>
  <c r="F66" i="11"/>
  <c r="E66" i="11"/>
  <c r="J65" i="11"/>
  <c r="I65" i="11"/>
  <c r="H65" i="11"/>
  <c r="G65" i="11"/>
  <c r="F65" i="11"/>
  <c r="E65" i="11"/>
  <c r="J64" i="11"/>
  <c r="I64" i="11"/>
  <c r="H64" i="11"/>
  <c r="G64" i="11"/>
  <c r="F64" i="11"/>
  <c r="E64" i="11"/>
  <c r="J63" i="11"/>
  <c r="I63" i="11"/>
  <c r="H63" i="11"/>
  <c r="G63" i="11"/>
  <c r="F63" i="11"/>
  <c r="E63" i="11"/>
  <c r="J62" i="11"/>
  <c r="I62" i="11"/>
  <c r="H62" i="11"/>
  <c r="G62" i="11"/>
  <c r="F62" i="11"/>
  <c r="E62" i="11"/>
  <c r="J61" i="11"/>
  <c r="I61" i="11"/>
  <c r="H61" i="11"/>
  <c r="G61" i="11"/>
  <c r="F61" i="11"/>
  <c r="E61" i="11"/>
  <c r="J60" i="11"/>
  <c r="I60" i="11"/>
  <c r="H60" i="11"/>
  <c r="G60" i="11"/>
  <c r="F60" i="11"/>
  <c r="E60" i="11"/>
  <c r="J59" i="11"/>
  <c r="I59" i="11"/>
  <c r="H59" i="11"/>
  <c r="G59" i="11"/>
  <c r="F59" i="11"/>
  <c r="E59" i="11"/>
  <c r="J58" i="11"/>
  <c r="I58" i="11"/>
  <c r="H58" i="11"/>
  <c r="G58" i="11"/>
  <c r="F58" i="11"/>
  <c r="E58" i="11"/>
  <c r="J57" i="11"/>
  <c r="I57" i="11"/>
  <c r="H57" i="11"/>
  <c r="G57" i="11"/>
  <c r="F57" i="11"/>
  <c r="E57" i="11"/>
  <c r="J56" i="11"/>
  <c r="I56" i="11"/>
  <c r="H56" i="11"/>
  <c r="G56" i="11"/>
  <c r="F56" i="11"/>
  <c r="E56" i="11"/>
  <c r="J55" i="11"/>
  <c r="I55" i="11"/>
  <c r="H55" i="11"/>
  <c r="G55" i="11"/>
  <c r="F55" i="11"/>
  <c r="E55" i="11"/>
  <c r="J54" i="11"/>
  <c r="I54" i="11"/>
  <c r="H54" i="11"/>
  <c r="G54" i="11"/>
  <c r="F54" i="11"/>
  <c r="E54" i="11"/>
  <c r="J53" i="11"/>
  <c r="I53" i="11"/>
  <c r="H53" i="11"/>
  <c r="G53" i="11"/>
  <c r="F53" i="11"/>
  <c r="E53" i="11"/>
  <c r="J52" i="11"/>
  <c r="I52" i="11"/>
  <c r="H52" i="11"/>
  <c r="G52" i="11"/>
  <c r="F52" i="11"/>
  <c r="E52" i="11"/>
  <c r="J51" i="11"/>
  <c r="I51" i="11"/>
  <c r="H51" i="11"/>
  <c r="G51" i="11"/>
  <c r="F51" i="11"/>
  <c r="E51" i="11"/>
  <c r="J50" i="11"/>
  <c r="I50" i="11"/>
  <c r="H50" i="11"/>
  <c r="G50" i="11"/>
  <c r="F50" i="11"/>
  <c r="E50" i="11"/>
  <c r="J49" i="11"/>
  <c r="I49" i="11"/>
  <c r="H49" i="11"/>
  <c r="G49" i="11"/>
  <c r="F49" i="11"/>
  <c r="E49" i="11"/>
  <c r="J48" i="11"/>
  <c r="I48" i="11"/>
  <c r="H48" i="11"/>
  <c r="G48" i="11"/>
  <c r="F48" i="11"/>
  <c r="E48" i="11"/>
  <c r="J47" i="11"/>
  <c r="I47" i="11"/>
  <c r="H47" i="11"/>
  <c r="G47" i="11"/>
  <c r="F47" i="11"/>
  <c r="E47" i="11"/>
  <c r="J46" i="11"/>
  <c r="I46" i="11"/>
  <c r="H46" i="11"/>
  <c r="G46" i="11"/>
  <c r="F46" i="11"/>
  <c r="E46" i="11"/>
  <c r="J45" i="11"/>
  <c r="I45" i="11"/>
  <c r="H45" i="11"/>
  <c r="G45" i="11"/>
  <c r="F45" i="11"/>
  <c r="E45" i="11"/>
  <c r="D44" i="11"/>
  <c r="D39" i="11"/>
  <c r="D38" i="11"/>
  <c r="D37" i="11"/>
  <c r="D36" i="11"/>
  <c r="D35" i="11"/>
  <c r="D34" i="11"/>
  <c r="D33" i="11"/>
  <c r="D32" i="11"/>
  <c r="D31" i="11"/>
  <c r="D30" i="11"/>
  <c r="D29" i="11"/>
  <c r="D28" i="11"/>
  <c r="D27" i="11"/>
  <c r="D26" i="11"/>
  <c r="D25" i="11"/>
  <c r="D24" i="11"/>
  <c r="D23" i="11"/>
  <c r="D22" i="11"/>
  <c r="D21" i="11"/>
  <c r="D20" i="11"/>
  <c r="H5" i="11"/>
  <c r="E5" i="11"/>
  <c r="D3" i="11"/>
  <c r="J118" i="10"/>
  <c r="I118" i="10"/>
  <c r="H118" i="10"/>
  <c r="G118" i="10"/>
  <c r="F118" i="10"/>
  <c r="E118" i="10"/>
  <c r="J117" i="10"/>
  <c r="I117" i="10"/>
  <c r="H117" i="10"/>
  <c r="G117" i="10"/>
  <c r="F117" i="10"/>
  <c r="E117" i="10"/>
  <c r="J116" i="10"/>
  <c r="I116" i="10"/>
  <c r="H116" i="10"/>
  <c r="G116" i="10"/>
  <c r="F116" i="10"/>
  <c r="E116" i="10"/>
  <c r="J115" i="10"/>
  <c r="I115" i="10"/>
  <c r="H115" i="10"/>
  <c r="G115" i="10"/>
  <c r="F115" i="10"/>
  <c r="E115" i="10"/>
  <c r="J114" i="10"/>
  <c r="I114" i="10"/>
  <c r="H114" i="10"/>
  <c r="G114" i="10"/>
  <c r="F114" i="10"/>
  <c r="E114" i="10"/>
  <c r="J113" i="10"/>
  <c r="I113" i="10"/>
  <c r="H113" i="10"/>
  <c r="G113" i="10"/>
  <c r="F113" i="10"/>
  <c r="E113" i="10"/>
  <c r="J112" i="10"/>
  <c r="I112" i="10"/>
  <c r="H112" i="10"/>
  <c r="G112" i="10"/>
  <c r="F112" i="10"/>
  <c r="E112" i="10"/>
  <c r="D111" i="10"/>
  <c r="J105" i="10"/>
  <c r="I105" i="10"/>
  <c r="H105" i="10"/>
  <c r="G105" i="10"/>
  <c r="F105" i="10"/>
  <c r="E105" i="10"/>
  <c r="J104" i="10"/>
  <c r="I104" i="10"/>
  <c r="H104" i="10"/>
  <c r="G104" i="10"/>
  <c r="F104" i="10"/>
  <c r="E104" i="10"/>
  <c r="J103" i="10"/>
  <c r="I103" i="10"/>
  <c r="H103" i="10"/>
  <c r="G103" i="10"/>
  <c r="F103" i="10"/>
  <c r="E103" i="10"/>
  <c r="J102" i="10"/>
  <c r="I102" i="10"/>
  <c r="H102" i="10"/>
  <c r="G102" i="10"/>
  <c r="F102" i="10"/>
  <c r="E102" i="10"/>
  <c r="J101" i="10"/>
  <c r="I101" i="10"/>
  <c r="H101" i="10"/>
  <c r="G101" i="10"/>
  <c r="F101" i="10"/>
  <c r="E101" i="10"/>
  <c r="J100" i="10"/>
  <c r="I100" i="10"/>
  <c r="H100" i="10"/>
  <c r="G100" i="10"/>
  <c r="F100" i="10"/>
  <c r="E100" i="10"/>
  <c r="J99" i="10"/>
  <c r="I99" i="10"/>
  <c r="H99" i="10"/>
  <c r="G99" i="10"/>
  <c r="F99" i="10"/>
  <c r="E99" i="10"/>
  <c r="D98" i="10"/>
  <c r="J92" i="10"/>
  <c r="I92" i="10"/>
  <c r="H92" i="10"/>
  <c r="G92" i="10"/>
  <c r="F92" i="10"/>
  <c r="E92" i="10"/>
  <c r="J91" i="10"/>
  <c r="I91" i="10"/>
  <c r="H91" i="10"/>
  <c r="G91" i="10"/>
  <c r="F91" i="10"/>
  <c r="E91" i="10"/>
  <c r="J90" i="10"/>
  <c r="I90" i="10"/>
  <c r="H90" i="10"/>
  <c r="G90" i="10"/>
  <c r="F90" i="10"/>
  <c r="E90" i="10"/>
  <c r="J89" i="10"/>
  <c r="I89" i="10"/>
  <c r="H89" i="10"/>
  <c r="G89" i="10"/>
  <c r="F89" i="10"/>
  <c r="E89" i="10"/>
  <c r="J88" i="10"/>
  <c r="I88" i="10"/>
  <c r="H88" i="10"/>
  <c r="G88" i="10"/>
  <c r="F88" i="10"/>
  <c r="E88" i="10"/>
  <c r="J87" i="10"/>
  <c r="I87" i="10"/>
  <c r="H87" i="10"/>
  <c r="G87" i="10"/>
  <c r="F87" i="10"/>
  <c r="E87" i="10"/>
  <c r="J86" i="10"/>
  <c r="I86" i="10"/>
  <c r="H86" i="10"/>
  <c r="G86" i="10"/>
  <c r="F86" i="10"/>
  <c r="E86" i="10"/>
  <c r="D85" i="10"/>
  <c r="J80" i="10"/>
  <c r="I80" i="10"/>
  <c r="H80" i="10"/>
  <c r="G80" i="10"/>
  <c r="F80" i="10"/>
  <c r="E80" i="10"/>
  <c r="J79" i="10"/>
  <c r="I79" i="10"/>
  <c r="H79" i="10"/>
  <c r="G79" i="10"/>
  <c r="F79" i="10"/>
  <c r="E79" i="10"/>
  <c r="J78" i="10"/>
  <c r="I78" i="10"/>
  <c r="H78" i="10"/>
  <c r="G78" i="10"/>
  <c r="F78" i="10"/>
  <c r="E78" i="10"/>
  <c r="J77" i="10"/>
  <c r="I77" i="10"/>
  <c r="H77" i="10"/>
  <c r="G77" i="10"/>
  <c r="F77" i="10"/>
  <c r="E77" i="10"/>
  <c r="J76" i="10"/>
  <c r="I76" i="10"/>
  <c r="H76" i="10"/>
  <c r="G76" i="10"/>
  <c r="F76" i="10"/>
  <c r="E76" i="10"/>
  <c r="J75" i="10"/>
  <c r="I75" i="10"/>
  <c r="H75" i="10"/>
  <c r="G75" i="10"/>
  <c r="F75" i="10"/>
  <c r="E75" i="10"/>
  <c r="J74" i="10"/>
  <c r="I74" i="10"/>
  <c r="H74" i="10"/>
  <c r="G74" i="10"/>
  <c r="F74" i="10"/>
  <c r="E74" i="10"/>
  <c r="D73" i="10"/>
  <c r="J67" i="10"/>
  <c r="I67" i="10"/>
  <c r="H67" i="10"/>
  <c r="G67" i="10"/>
  <c r="F67" i="10"/>
  <c r="E67" i="10"/>
  <c r="J66" i="10"/>
  <c r="I66" i="10"/>
  <c r="H66" i="10"/>
  <c r="G66" i="10"/>
  <c r="F66" i="10"/>
  <c r="E66" i="10"/>
  <c r="J65" i="10"/>
  <c r="I65" i="10"/>
  <c r="H65" i="10"/>
  <c r="G65" i="10"/>
  <c r="F65" i="10"/>
  <c r="E65" i="10"/>
  <c r="J64" i="10"/>
  <c r="I64" i="10"/>
  <c r="H64" i="10"/>
  <c r="G64" i="10"/>
  <c r="F64" i="10"/>
  <c r="E64" i="10"/>
  <c r="J63" i="10"/>
  <c r="I63" i="10"/>
  <c r="H63" i="10"/>
  <c r="G63" i="10"/>
  <c r="F63" i="10"/>
  <c r="E63" i="10"/>
  <c r="J62" i="10"/>
  <c r="I62" i="10"/>
  <c r="H62" i="10"/>
  <c r="G62" i="10"/>
  <c r="F62" i="10"/>
  <c r="E62" i="10"/>
  <c r="J61" i="10"/>
  <c r="I61" i="10"/>
  <c r="H61" i="10"/>
  <c r="G61" i="10"/>
  <c r="F61" i="10"/>
  <c r="E61" i="10"/>
  <c r="J60" i="10"/>
  <c r="I60" i="10"/>
  <c r="H60" i="10"/>
  <c r="G60" i="10"/>
  <c r="F60" i="10"/>
  <c r="E60" i="10"/>
  <c r="J59" i="10"/>
  <c r="I59" i="10"/>
  <c r="H59" i="10"/>
  <c r="G59" i="10"/>
  <c r="F59" i="10"/>
  <c r="E59" i="10"/>
  <c r="J58" i="10"/>
  <c r="I58" i="10"/>
  <c r="H58" i="10"/>
  <c r="G58" i="10"/>
  <c r="F58" i="10"/>
  <c r="E58" i="10"/>
  <c r="J57" i="10"/>
  <c r="I57" i="10"/>
  <c r="H57" i="10"/>
  <c r="G57" i="10"/>
  <c r="F57" i="10"/>
  <c r="E57" i="10"/>
  <c r="J56" i="10"/>
  <c r="I56" i="10"/>
  <c r="H56" i="10"/>
  <c r="G56" i="10"/>
  <c r="F56" i="10"/>
  <c r="E56" i="10"/>
  <c r="J55" i="10"/>
  <c r="I55" i="10"/>
  <c r="H55" i="10"/>
  <c r="G55" i="10"/>
  <c r="F55" i="10"/>
  <c r="E55" i="10"/>
  <c r="J54" i="10"/>
  <c r="I54" i="10"/>
  <c r="H54" i="10"/>
  <c r="G54" i="10"/>
  <c r="F54" i="10"/>
  <c r="E54" i="10"/>
  <c r="J53" i="10"/>
  <c r="I53" i="10"/>
  <c r="H53" i="10"/>
  <c r="G53" i="10"/>
  <c r="F53" i="10"/>
  <c r="E53" i="10"/>
  <c r="J52" i="10"/>
  <c r="I52" i="10"/>
  <c r="H52" i="10"/>
  <c r="G52" i="10"/>
  <c r="F52" i="10"/>
  <c r="E52" i="10"/>
  <c r="J51" i="10"/>
  <c r="I51" i="10"/>
  <c r="H51" i="10"/>
  <c r="G51" i="10"/>
  <c r="F51" i="10"/>
  <c r="E51" i="10"/>
  <c r="J50" i="10"/>
  <c r="I50" i="10"/>
  <c r="H50" i="10"/>
  <c r="G50" i="10"/>
  <c r="F50" i="10"/>
  <c r="E50" i="10"/>
  <c r="J49" i="10"/>
  <c r="I49" i="10"/>
  <c r="H49" i="10"/>
  <c r="G49" i="10"/>
  <c r="F49" i="10"/>
  <c r="E49" i="10"/>
  <c r="J48" i="10"/>
  <c r="I48" i="10"/>
  <c r="H48" i="10"/>
  <c r="G48" i="10"/>
  <c r="F48" i="10"/>
  <c r="E48" i="10"/>
  <c r="J47" i="10"/>
  <c r="I47" i="10"/>
  <c r="H47" i="10"/>
  <c r="G47" i="10"/>
  <c r="F47" i="10"/>
  <c r="E47" i="10"/>
  <c r="J46" i="10"/>
  <c r="I46" i="10"/>
  <c r="H46" i="10"/>
  <c r="G46" i="10"/>
  <c r="F46" i="10"/>
  <c r="E46" i="10"/>
  <c r="D45" i="10"/>
  <c r="D40" i="10"/>
  <c r="D39" i="10"/>
  <c r="D38" i="10"/>
  <c r="D37" i="10"/>
  <c r="D36" i="10"/>
  <c r="D35" i="10"/>
  <c r="D34" i="10"/>
  <c r="D33" i="10"/>
  <c r="D32" i="10"/>
  <c r="D31" i="10"/>
  <c r="D30" i="10"/>
  <c r="D29" i="10"/>
  <c r="D28" i="10"/>
  <c r="D27" i="10"/>
  <c r="D26" i="10"/>
  <c r="D25" i="10"/>
  <c r="D24" i="10"/>
  <c r="D23" i="10"/>
  <c r="D22" i="10"/>
  <c r="D21" i="10"/>
  <c r="H5" i="10"/>
  <c r="E5" i="10"/>
  <c r="D3" i="10"/>
  <c r="J154" i="9"/>
  <c r="I154" i="9"/>
  <c r="H154" i="9"/>
  <c r="G154" i="9"/>
  <c r="F154" i="9"/>
  <c r="E154" i="9"/>
  <c r="J153" i="9"/>
  <c r="I153" i="9"/>
  <c r="H153" i="9"/>
  <c r="G153" i="9"/>
  <c r="F153" i="9"/>
  <c r="E153" i="9"/>
  <c r="J152" i="9"/>
  <c r="I152" i="9"/>
  <c r="H152" i="9"/>
  <c r="G152" i="9"/>
  <c r="F152" i="9"/>
  <c r="E152" i="9"/>
  <c r="J151" i="9"/>
  <c r="I151" i="9"/>
  <c r="H151" i="9"/>
  <c r="G151" i="9"/>
  <c r="F151" i="9"/>
  <c r="E151" i="9"/>
  <c r="J150" i="9"/>
  <c r="I150" i="9"/>
  <c r="H150" i="9"/>
  <c r="G150" i="9"/>
  <c r="F150" i="9"/>
  <c r="E150" i="9"/>
  <c r="J149" i="9"/>
  <c r="I149" i="9"/>
  <c r="H149" i="9"/>
  <c r="G149" i="9"/>
  <c r="F149" i="9"/>
  <c r="E149" i="9"/>
  <c r="J148" i="9"/>
  <c r="I148" i="9"/>
  <c r="H148" i="9"/>
  <c r="G148" i="9"/>
  <c r="F148" i="9"/>
  <c r="E148" i="9"/>
  <c r="D147" i="9"/>
  <c r="J141" i="9"/>
  <c r="I141" i="9"/>
  <c r="H141" i="9"/>
  <c r="G141" i="9"/>
  <c r="F141" i="9"/>
  <c r="E141" i="9"/>
  <c r="J140" i="9"/>
  <c r="I140" i="9"/>
  <c r="H140" i="9"/>
  <c r="G140" i="9"/>
  <c r="F140" i="9"/>
  <c r="E140" i="9"/>
  <c r="J139" i="9"/>
  <c r="I139" i="9"/>
  <c r="H139" i="9"/>
  <c r="G139" i="9"/>
  <c r="F139" i="9"/>
  <c r="E139" i="9"/>
  <c r="J138" i="9"/>
  <c r="I138" i="9"/>
  <c r="H138" i="9"/>
  <c r="G138" i="9"/>
  <c r="F138" i="9"/>
  <c r="E138" i="9"/>
  <c r="J137" i="9"/>
  <c r="I137" i="9"/>
  <c r="H137" i="9"/>
  <c r="G137" i="9"/>
  <c r="F137" i="9"/>
  <c r="E137" i="9"/>
  <c r="J136" i="9"/>
  <c r="I136" i="9"/>
  <c r="H136" i="9"/>
  <c r="G136" i="9"/>
  <c r="F136" i="9"/>
  <c r="E136" i="9"/>
  <c r="J135" i="9"/>
  <c r="I135" i="9"/>
  <c r="H135" i="9"/>
  <c r="G135" i="9"/>
  <c r="F135" i="9"/>
  <c r="E135" i="9"/>
  <c r="D134" i="9"/>
  <c r="J128" i="9"/>
  <c r="I128" i="9"/>
  <c r="H128" i="9"/>
  <c r="G128" i="9"/>
  <c r="F128" i="9"/>
  <c r="E128" i="9"/>
  <c r="J127" i="9"/>
  <c r="I127" i="9"/>
  <c r="H127" i="9"/>
  <c r="G127" i="9"/>
  <c r="F127" i="9"/>
  <c r="E127" i="9"/>
  <c r="J126" i="9"/>
  <c r="I126" i="9"/>
  <c r="H126" i="9"/>
  <c r="G126" i="9"/>
  <c r="F126" i="9"/>
  <c r="E126" i="9"/>
  <c r="J125" i="9"/>
  <c r="I125" i="9"/>
  <c r="H125" i="9"/>
  <c r="G125" i="9"/>
  <c r="F125" i="9"/>
  <c r="E125" i="9"/>
  <c r="J124" i="9"/>
  <c r="I124" i="9"/>
  <c r="H124" i="9"/>
  <c r="G124" i="9"/>
  <c r="F124" i="9"/>
  <c r="E124" i="9"/>
  <c r="J123" i="9"/>
  <c r="I123" i="9"/>
  <c r="H123" i="9"/>
  <c r="G123" i="9"/>
  <c r="F123" i="9"/>
  <c r="E123" i="9"/>
  <c r="J122" i="9"/>
  <c r="I122" i="9"/>
  <c r="H122" i="9"/>
  <c r="G122" i="9"/>
  <c r="F122" i="9"/>
  <c r="E122" i="9"/>
  <c r="J121" i="9"/>
  <c r="I121" i="9"/>
  <c r="H121" i="9"/>
  <c r="G121" i="9"/>
  <c r="F121" i="9"/>
  <c r="E121" i="9"/>
  <c r="J120" i="9"/>
  <c r="I120" i="9"/>
  <c r="H120" i="9"/>
  <c r="G120" i="9"/>
  <c r="F120" i="9"/>
  <c r="E120" i="9"/>
  <c r="J119" i="9"/>
  <c r="I119" i="9"/>
  <c r="H119" i="9"/>
  <c r="G119" i="9"/>
  <c r="F119" i="9"/>
  <c r="E119" i="9"/>
  <c r="D118" i="9"/>
  <c r="J112" i="9"/>
  <c r="I112" i="9"/>
  <c r="H112" i="9"/>
  <c r="G112" i="9"/>
  <c r="F112" i="9"/>
  <c r="E112" i="9"/>
  <c r="J111" i="9"/>
  <c r="I111" i="9"/>
  <c r="H111" i="9"/>
  <c r="G111" i="9"/>
  <c r="F111" i="9"/>
  <c r="E111" i="9"/>
  <c r="J110" i="9"/>
  <c r="I110" i="9"/>
  <c r="H110" i="9"/>
  <c r="G110" i="9"/>
  <c r="F110" i="9"/>
  <c r="E110" i="9"/>
  <c r="J109" i="9"/>
  <c r="I109" i="9"/>
  <c r="H109" i="9"/>
  <c r="G109" i="9"/>
  <c r="F109" i="9"/>
  <c r="E109" i="9"/>
  <c r="J108" i="9"/>
  <c r="I108" i="9"/>
  <c r="H108" i="9"/>
  <c r="G108" i="9"/>
  <c r="F108" i="9"/>
  <c r="E108" i="9"/>
  <c r="J107" i="9"/>
  <c r="I107" i="9"/>
  <c r="H107" i="9"/>
  <c r="G107" i="9"/>
  <c r="F107" i="9"/>
  <c r="E107" i="9"/>
  <c r="J106" i="9"/>
  <c r="I106" i="9"/>
  <c r="H106" i="9"/>
  <c r="G106" i="9"/>
  <c r="F106" i="9"/>
  <c r="E106" i="9"/>
  <c r="J105" i="9"/>
  <c r="I105" i="9"/>
  <c r="H105" i="9"/>
  <c r="G105" i="9"/>
  <c r="F105" i="9"/>
  <c r="E105" i="9"/>
  <c r="J104" i="9"/>
  <c r="I104" i="9"/>
  <c r="H104" i="9"/>
  <c r="G104" i="9"/>
  <c r="F104" i="9"/>
  <c r="E104" i="9"/>
  <c r="J103" i="9"/>
  <c r="I103" i="9"/>
  <c r="H103" i="9"/>
  <c r="G103" i="9"/>
  <c r="F103" i="9"/>
  <c r="E103" i="9"/>
  <c r="J102" i="9"/>
  <c r="I102" i="9"/>
  <c r="H102" i="9"/>
  <c r="G102" i="9"/>
  <c r="F102" i="9"/>
  <c r="E102" i="9"/>
  <c r="J101" i="9"/>
  <c r="I101" i="9"/>
  <c r="H101" i="9"/>
  <c r="G101" i="9"/>
  <c r="F101" i="9"/>
  <c r="E101" i="9"/>
  <c r="J100" i="9"/>
  <c r="I100" i="9"/>
  <c r="H100" i="9"/>
  <c r="G100" i="9"/>
  <c r="F100" i="9"/>
  <c r="E100" i="9"/>
  <c r="J99" i="9"/>
  <c r="I99" i="9"/>
  <c r="H99" i="9"/>
  <c r="G99" i="9"/>
  <c r="F99" i="9"/>
  <c r="E99" i="9"/>
  <c r="J98" i="9"/>
  <c r="I98" i="9"/>
  <c r="H98" i="9"/>
  <c r="G98" i="9"/>
  <c r="F98" i="9"/>
  <c r="E98" i="9"/>
  <c r="J97" i="9"/>
  <c r="I97" i="9"/>
  <c r="H97" i="9"/>
  <c r="G97" i="9"/>
  <c r="F97" i="9"/>
  <c r="E97" i="9"/>
  <c r="J96" i="9"/>
  <c r="I96" i="9"/>
  <c r="H96" i="9"/>
  <c r="G96" i="9"/>
  <c r="F96" i="9"/>
  <c r="E96" i="9"/>
  <c r="J95" i="9"/>
  <c r="I95" i="9"/>
  <c r="H95" i="9"/>
  <c r="G95" i="9"/>
  <c r="F95" i="9"/>
  <c r="E95" i="9"/>
  <c r="J94" i="9"/>
  <c r="I94" i="9"/>
  <c r="H94" i="9"/>
  <c r="G94" i="9"/>
  <c r="F94" i="9"/>
  <c r="E94" i="9"/>
  <c r="D93" i="9"/>
  <c r="J87" i="9"/>
  <c r="I87" i="9"/>
  <c r="H87" i="9"/>
  <c r="G87" i="9"/>
  <c r="F87" i="9"/>
  <c r="E87" i="9"/>
  <c r="J86" i="9"/>
  <c r="I86" i="9"/>
  <c r="H86" i="9"/>
  <c r="G86" i="9"/>
  <c r="F86" i="9"/>
  <c r="E86" i="9"/>
  <c r="J85" i="9"/>
  <c r="I85" i="9"/>
  <c r="H85" i="9"/>
  <c r="G85" i="9"/>
  <c r="F85" i="9"/>
  <c r="E85" i="9"/>
  <c r="J84" i="9"/>
  <c r="I84" i="9"/>
  <c r="H84" i="9"/>
  <c r="G84" i="9"/>
  <c r="F84" i="9"/>
  <c r="E84" i="9"/>
  <c r="J83" i="9"/>
  <c r="I83" i="9"/>
  <c r="H83" i="9"/>
  <c r="G83" i="9"/>
  <c r="F83" i="9"/>
  <c r="E83" i="9"/>
  <c r="J82" i="9"/>
  <c r="I82" i="9"/>
  <c r="H82" i="9"/>
  <c r="G82" i="9"/>
  <c r="F82" i="9"/>
  <c r="E82" i="9"/>
  <c r="J81" i="9"/>
  <c r="I81" i="9"/>
  <c r="H81" i="9"/>
  <c r="G81" i="9"/>
  <c r="F81" i="9"/>
  <c r="E81" i="9"/>
  <c r="J80" i="9"/>
  <c r="I80" i="9"/>
  <c r="H80" i="9"/>
  <c r="G80" i="9"/>
  <c r="F80" i="9"/>
  <c r="E80" i="9"/>
  <c r="J79" i="9"/>
  <c r="I79" i="9"/>
  <c r="H79" i="9"/>
  <c r="G79" i="9"/>
  <c r="F79" i="9"/>
  <c r="E79" i="9"/>
  <c r="J78" i="9"/>
  <c r="I78" i="9"/>
  <c r="H78" i="9"/>
  <c r="G78" i="9"/>
  <c r="F78" i="9"/>
  <c r="E78" i="9"/>
  <c r="J77" i="9"/>
  <c r="I77" i="9"/>
  <c r="H77" i="9"/>
  <c r="G77" i="9"/>
  <c r="F77" i="9"/>
  <c r="E77" i="9"/>
  <c r="J76" i="9"/>
  <c r="I76" i="9"/>
  <c r="H76" i="9"/>
  <c r="G76" i="9"/>
  <c r="F76" i="9"/>
  <c r="E76" i="9"/>
  <c r="J75" i="9"/>
  <c r="I75" i="9"/>
  <c r="H75" i="9"/>
  <c r="G75" i="9"/>
  <c r="F75" i="9"/>
  <c r="E75" i="9"/>
  <c r="J74" i="9"/>
  <c r="I74" i="9"/>
  <c r="H74" i="9"/>
  <c r="G74" i="9"/>
  <c r="F74" i="9"/>
  <c r="E74" i="9"/>
  <c r="J73" i="9"/>
  <c r="I73" i="9"/>
  <c r="H73" i="9"/>
  <c r="G73" i="9"/>
  <c r="F73" i="9"/>
  <c r="E73" i="9"/>
  <c r="J72" i="9"/>
  <c r="I72" i="9"/>
  <c r="H72" i="9"/>
  <c r="G72" i="9"/>
  <c r="F72" i="9"/>
  <c r="E72" i="9"/>
  <c r="J71" i="9"/>
  <c r="I71" i="9"/>
  <c r="H71" i="9"/>
  <c r="G71" i="9"/>
  <c r="F71" i="9"/>
  <c r="E71" i="9"/>
  <c r="J70" i="9"/>
  <c r="I70" i="9"/>
  <c r="H70" i="9"/>
  <c r="G70" i="9"/>
  <c r="F70" i="9"/>
  <c r="E70" i="9"/>
  <c r="J69" i="9"/>
  <c r="I69" i="9"/>
  <c r="H69" i="9"/>
  <c r="G69" i="9"/>
  <c r="F69" i="9"/>
  <c r="E69" i="9"/>
  <c r="J68" i="9"/>
  <c r="I68" i="9"/>
  <c r="H68" i="9"/>
  <c r="G68" i="9"/>
  <c r="F68" i="9"/>
  <c r="E68" i="9"/>
  <c r="J67" i="9"/>
  <c r="I67" i="9"/>
  <c r="H67" i="9"/>
  <c r="G67" i="9"/>
  <c r="F67" i="9"/>
  <c r="E67" i="9"/>
  <c r="J66" i="9"/>
  <c r="I66" i="9"/>
  <c r="H66" i="9"/>
  <c r="G66" i="9"/>
  <c r="F66" i="9"/>
  <c r="E66" i="9"/>
  <c r="J65" i="9"/>
  <c r="I65" i="9"/>
  <c r="H65" i="9"/>
  <c r="G65" i="9"/>
  <c r="F65" i="9"/>
  <c r="E65" i="9"/>
  <c r="J64" i="9"/>
  <c r="I64" i="9"/>
  <c r="H64" i="9"/>
  <c r="G64" i="9"/>
  <c r="F64" i="9"/>
  <c r="E64" i="9"/>
  <c r="J63" i="9"/>
  <c r="I63" i="9"/>
  <c r="H63" i="9"/>
  <c r="G63" i="9"/>
  <c r="F63" i="9"/>
  <c r="E63" i="9"/>
  <c r="J62" i="9"/>
  <c r="I62" i="9"/>
  <c r="H62" i="9"/>
  <c r="G62" i="9"/>
  <c r="F62" i="9"/>
  <c r="E62" i="9"/>
  <c r="J61" i="9"/>
  <c r="I61" i="9"/>
  <c r="H61" i="9"/>
  <c r="G61" i="9"/>
  <c r="F61" i="9"/>
  <c r="E61" i="9"/>
  <c r="D60" i="9"/>
  <c r="D55" i="9"/>
  <c r="D54" i="9"/>
  <c r="D53" i="9"/>
  <c r="D52" i="9"/>
  <c r="D51" i="9"/>
  <c r="D50" i="9"/>
  <c r="D49" i="9"/>
  <c r="D48" i="9"/>
  <c r="D47" i="9"/>
  <c r="D46" i="9"/>
  <c r="D45" i="9"/>
  <c r="D44" i="9"/>
  <c r="D43" i="9"/>
  <c r="D42" i="9"/>
  <c r="D41" i="9"/>
  <c r="D40" i="9"/>
  <c r="D39" i="9"/>
  <c r="D38" i="9"/>
  <c r="D37" i="9"/>
  <c r="D36" i="9"/>
  <c r="D35" i="9"/>
  <c r="D34" i="9"/>
  <c r="D33" i="9"/>
  <c r="D32" i="9"/>
  <c r="H19" i="9"/>
  <c r="G19" i="9"/>
  <c r="F19" i="9"/>
  <c r="E19" i="9"/>
  <c r="D19" i="9"/>
  <c r="B19" i="9" s="1"/>
  <c r="C19" i="9"/>
  <c r="B18" i="9"/>
  <c r="G5" i="9"/>
  <c r="E5" i="9"/>
  <c r="D3" i="9"/>
  <c r="G78" i="8"/>
  <c r="G77" i="8"/>
  <c r="G75" i="8"/>
  <c r="G74" i="8"/>
  <c r="G72" i="8"/>
  <c r="G71" i="8"/>
  <c r="G69" i="8"/>
  <c r="G68" i="8"/>
  <c r="G66" i="8"/>
  <c r="G65" i="8"/>
  <c r="G62" i="8"/>
  <c r="G61" i="8"/>
  <c r="AO11" i="40"/>
  <c r="G60" i="8"/>
  <c r="B60" i="8"/>
  <c r="AN11" i="40" s="1"/>
  <c r="G59" i="8"/>
  <c r="G57" i="8"/>
  <c r="AL11" i="40"/>
  <c r="G56" i="8"/>
  <c r="G55" i="8"/>
  <c r="AJ11" i="40"/>
  <c r="G53" i="8"/>
  <c r="AI11" i="40"/>
  <c r="G52" i="8"/>
  <c r="G51" i="8"/>
  <c r="AG11" i="40"/>
  <c r="G49" i="8"/>
  <c r="AF11" i="40"/>
  <c r="G48" i="8"/>
  <c r="G47" i="8"/>
  <c r="AD11" i="40"/>
  <c r="G45" i="8"/>
  <c r="AC11" i="40"/>
  <c r="G44" i="8"/>
  <c r="G43" i="8"/>
  <c r="AA11" i="40"/>
  <c r="G41" i="8"/>
  <c r="Z11" i="40"/>
  <c r="G39" i="8"/>
  <c r="Y11" i="40"/>
  <c r="G38" i="8"/>
  <c r="G37" i="8"/>
  <c r="W11" i="40"/>
  <c r="G35" i="8"/>
  <c r="V11" i="40"/>
  <c r="G34" i="8"/>
  <c r="U11" i="40"/>
  <c r="G33" i="8"/>
  <c r="G32" i="8"/>
  <c r="S11" i="40"/>
  <c r="G29" i="8"/>
  <c r="R11" i="40"/>
  <c r="G28" i="8"/>
  <c r="G27" i="8"/>
  <c r="P11" i="40"/>
  <c r="G25" i="8"/>
  <c r="O11" i="40"/>
  <c r="G24" i="8"/>
  <c r="G23" i="8"/>
  <c r="M11" i="40"/>
  <c r="G21" i="8"/>
  <c r="L11" i="40"/>
  <c r="G20" i="8"/>
  <c r="G19" i="8"/>
  <c r="J11" i="40"/>
  <c r="G17" i="8"/>
  <c r="I11" i="40"/>
  <c r="G16" i="8"/>
  <c r="G15" i="8"/>
  <c r="G11" i="40"/>
  <c r="G13" i="8"/>
  <c r="F11" i="40"/>
  <c r="G12" i="8"/>
  <c r="E11" i="40"/>
  <c r="G11" i="8"/>
  <c r="G10" i="8"/>
  <c r="C11" i="40"/>
  <c r="M5" i="8"/>
  <c r="K5" i="8"/>
  <c r="J3" i="8"/>
  <c r="I23" i="7"/>
  <c r="H23" i="7"/>
  <c r="G23" i="7"/>
  <c r="F23" i="7"/>
  <c r="E23" i="7"/>
  <c r="D23" i="7"/>
  <c r="C23" i="7"/>
  <c r="B23" i="7"/>
  <c r="J22" i="7"/>
  <c r="A22" i="7"/>
  <c r="J21" i="7"/>
  <c r="A21" i="7"/>
  <c r="J20" i="7"/>
  <c r="A20" i="7"/>
  <c r="J19" i="7"/>
  <c r="A19" i="7"/>
  <c r="J18" i="7"/>
  <c r="A18" i="7"/>
  <c r="J17" i="7"/>
  <c r="A17" i="7"/>
  <c r="J16" i="7"/>
  <c r="A16" i="7"/>
  <c r="J15" i="7"/>
  <c r="A15" i="7"/>
  <c r="J14" i="7"/>
  <c r="A14" i="7"/>
  <c r="J13" i="7"/>
  <c r="A13" i="7"/>
  <c r="J12" i="7"/>
  <c r="A12" i="7"/>
  <c r="J11" i="7"/>
  <c r="J23" i="7" s="1"/>
  <c r="A11" i="7"/>
  <c r="J6" i="7"/>
  <c r="H6" i="7"/>
  <c r="G4" i="7"/>
  <c r="R22" i="6"/>
  <c r="Q22" i="6"/>
  <c r="O22" i="6"/>
  <c r="N22" i="6"/>
  <c r="L22" i="6"/>
  <c r="K22" i="6"/>
  <c r="I22" i="6"/>
  <c r="H22" i="6"/>
  <c r="F22" i="6"/>
  <c r="E22" i="6"/>
  <c r="C22" i="6"/>
  <c r="B22" i="6"/>
  <c r="S21" i="6"/>
  <c r="P21" i="6"/>
  <c r="M21" i="6"/>
  <c r="J21" i="6"/>
  <c r="G21" i="6"/>
  <c r="T21" i="6" s="1"/>
  <c r="D21" i="6"/>
  <c r="S20" i="6"/>
  <c r="P20" i="6"/>
  <c r="M20" i="6"/>
  <c r="J20" i="6"/>
  <c r="G20" i="6"/>
  <c r="D20" i="6"/>
  <c r="T20" i="6" s="1"/>
  <c r="S19" i="6"/>
  <c r="P19" i="6"/>
  <c r="M19" i="6"/>
  <c r="J19" i="6"/>
  <c r="G19" i="6"/>
  <c r="D19" i="6"/>
  <c r="T19" i="6" s="1"/>
  <c r="S18" i="6"/>
  <c r="P18" i="6"/>
  <c r="M18" i="6"/>
  <c r="J18" i="6"/>
  <c r="T18" i="6" s="1"/>
  <c r="G18" i="6"/>
  <c r="D18" i="6"/>
  <c r="S17" i="6"/>
  <c r="P17" i="6"/>
  <c r="M17" i="6"/>
  <c r="J17" i="6"/>
  <c r="G17" i="6"/>
  <c r="T17" i="6" s="1"/>
  <c r="D17" i="6"/>
  <c r="S16" i="6"/>
  <c r="P16" i="6"/>
  <c r="M16" i="6"/>
  <c r="J16" i="6"/>
  <c r="G16" i="6"/>
  <c r="D16" i="6"/>
  <c r="T16" i="6" s="1"/>
  <c r="S15" i="6"/>
  <c r="P15" i="6"/>
  <c r="M15" i="6"/>
  <c r="J15" i="6"/>
  <c r="G15" i="6"/>
  <c r="D15" i="6"/>
  <c r="T15" i="6" s="1"/>
  <c r="S14" i="6"/>
  <c r="P14" i="6"/>
  <c r="M14" i="6"/>
  <c r="J14" i="6"/>
  <c r="T14" i="6" s="1"/>
  <c r="G14" i="6"/>
  <c r="D14" i="6"/>
  <c r="S13" i="6"/>
  <c r="P13" i="6"/>
  <c r="M13" i="6"/>
  <c r="J13" i="6"/>
  <c r="G13" i="6"/>
  <c r="T13" i="6" s="1"/>
  <c r="D13" i="6"/>
  <c r="S12" i="6"/>
  <c r="P12" i="6"/>
  <c r="P22" i="6" s="1"/>
  <c r="M12" i="6"/>
  <c r="J12" i="6"/>
  <c r="G12" i="6"/>
  <c r="D12" i="6"/>
  <c r="D22" i="6" s="1"/>
  <c r="S11" i="6"/>
  <c r="P11" i="6"/>
  <c r="M11" i="6"/>
  <c r="J11" i="6"/>
  <c r="G11" i="6"/>
  <c r="D11" i="6"/>
  <c r="T11" i="6" s="1"/>
  <c r="T10" i="6"/>
  <c r="S10" i="6"/>
  <c r="S22" i="6" s="1"/>
  <c r="P10" i="6"/>
  <c r="M10" i="6"/>
  <c r="M22" i="6" s="1"/>
  <c r="J10" i="6"/>
  <c r="J22" i="6" s="1"/>
  <c r="G10" i="6"/>
  <c r="G22" i="6" s="1"/>
  <c r="D10" i="6"/>
  <c r="T5" i="6"/>
  <c r="R5" i="6"/>
  <c r="Q3" i="6"/>
  <c r="F6" i="5"/>
  <c r="D6" i="5"/>
  <c r="C4" i="5"/>
  <c r="C22" i="4"/>
  <c r="H16" i="4"/>
  <c r="F6" i="3"/>
  <c r="D6" i="3"/>
  <c r="C4" i="3"/>
  <c r="D59" i="13" l="1"/>
  <c r="D113" i="13"/>
  <c r="G120" i="13"/>
  <c r="E15" i="13" s="1"/>
  <c r="D119" i="13"/>
  <c r="D93" i="13"/>
  <c r="D46" i="13"/>
  <c r="D62" i="13"/>
  <c r="D105" i="13"/>
  <c r="D79" i="13"/>
  <c r="D103" i="10"/>
  <c r="D46" i="10"/>
  <c r="D76" i="10"/>
  <c r="D80" i="10"/>
  <c r="H93" i="10"/>
  <c r="F13" i="10" s="1"/>
  <c r="H45" i="14" s="1"/>
  <c r="E106" i="10"/>
  <c r="C14" i="10" s="1"/>
  <c r="E47" i="14" s="1"/>
  <c r="I119" i="10"/>
  <c r="G15" i="10" s="1"/>
  <c r="D118" i="10"/>
  <c r="D48" i="10"/>
  <c r="I93" i="10"/>
  <c r="G13" i="10" s="1"/>
  <c r="I45" i="14" s="1"/>
  <c r="D113" i="10"/>
  <c r="D51" i="10"/>
  <c r="D55" i="10"/>
  <c r="D59" i="10"/>
  <c r="D63" i="10"/>
  <c r="D67" i="10"/>
  <c r="F106" i="10"/>
  <c r="D14" i="10" s="1"/>
  <c r="F47" i="14" s="1"/>
  <c r="G81" i="10"/>
  <c r="E12" i="10" s="1"/>
  <c r="G43" i="14" s="1"/>
  <c r="D91" i="10"/>
  <c r="D50" i="10"/>
  <c r="D58" i="10"/>
  <c r="D62" i="10"/>
  <c r="D66" i="10"/>
  <c r="H81" i="10"/>
  <c r="F12" i="10" s="1"/>
  <c r="H43" i="14" s="1"/>
  <c r="I106" i="10"/>
  <c r="G14" i="10" s="1"/>
  <c r="I47" i="14" s="1"/>
  <c r="E119" i="10"/>
  <c r="C15" i="10" s="1"/>
  <c r="D117" i="10"/>
  <c r="J106" i="10"/>
  <c r="H14" i="10" s="1"/>
  <c r="J47" i="14" s="1"/>
  <c r="D54" i="10"/>
  <c r="D49" i="10"/>
  <c r="D100" i="10"/>
  <c r="D60" i="10"/>
  <c r="H68" i="10"/>
  <c r="F11" i="10" s="1"/>
  <c r="H41" i="14" s="1"/>
  <c r="D89" i="10"/>
  <c r="H119" i="10"/>
  <c r="F15" i="10" s="1"/>
  <c r="C28" i="8"/>
  <c r="H63" i="21"/>
  <c r="I63" i="21" s="1"/>
  <c r="H85" i="21"/>
  <c r="I85" i="21" s="1"/>
  <c r="H20" i="21"/>
  <c r="I20" i="21" s="1"/>
  <c r="C53" i="8"/>
  <c r="H68" i="21"/>
  <c r="I68" i="21" s="1"/>
  <c r="D55" i="13"/>
  <c r="D77" i="13"/>
  <c r="D88" i="13"/>
  <c r="D50" i="13"/>
  <c r="D66" i="13"/>
  <c r="D76" i="13"/>
  <c r="D91" i="13"/>
  <c r="D49" i="13"/>
  <c r="D65" i="13"/>
  <c r="D53" i="13"/>
  <c r="D57" i="13"/>
  <c r="I94" i="13"/>
  <c r="G13" i="13" s="1"/>
  <c r="D75" i="13"/>
  <c r="D115" i="13"/>
  <c r="D104" i="13"/>
  <c r="H107" i="13"/>
  <c r="F14" i="13" s="1"/>
  <c r="J14" i="14"/>
  <c r="I14" i="14"/>
  <c r="F14" i="14"/>
  <c r="H14" i="14"/>
  <c r="G14" i="14"/>
  <c r="E14" i="14"/>
  <c r="J68" i="14"/>
  <c r="I68" i="14"/>
  <c r="G68" i="14"/>
  <c r="E68" i="14"/>
  <c r="H68" i="14"/>
  <c r="F68" i="14"/>
  <c r="E54" i="14"/>
  <c r="F54" i="14"/>
  <c r="J54" i="14"/>
  <c r="G54" i="14"/>
  <c r="H54" i="14"/>
  <c r="I54" i="14"/>
  <c r="H74" i="14"/>
  <c r="E74" i="14"/>
  <c r="G74" i="14"/>
  <c r="F74" i="14"/>
  <c r="J74" i="14"/>
  <c r="I74" i="14"/>
  <c r="J38" i="14"/>
  <c r="G38" i="14"/>
  <c r="I38" i="14"/>
  <c r="F38" i="14"/>
  <c r="E38" i="14"/>
  <c r="H38" i="14"/>
  <c r="I78" i="14"/>
  <c r="H78" i="14"/>
  <c r="G78" i="14"/>
  <c r="F78" i="14"/>
  <c r="E78" i="14"/>
  <c r="J78" i="14"/>
  <c r="H28" i="14"/>
  <c r="G28" i="14"/>
  <c r="J28" i="14"/>
  <c r="I28" i="14"/>
  <c r="F28" i="14"/>
  <c r="E28" i="14"/>
  <c r="H36" i="14"/>
  <c r="G36" i="14"/>
  <c r="J36" i="14"/>
  <c r="I36" i="14"/>
  <c r="F36" i="14"/>
  <c r="E36" i="14"/>
  <c r="H56" i="14"/>
  <c r="F56" i="14"/>
  <c r="E56" i="14"/>
  <c r="G56" i="14"/>
  <c r="J56" i="14"/>
  <c r="I56" i="14"/>
  <c r="H66" i="14"/>
  <c r="G66" i="14"/>
  <c r="F66" i="14"/>
  <c r="J66" i="14"/>
  <c r="I66" i="14"/>
  <c r="E66" i="14"/>
  <c r="J76" i="14"/>
  <c r="G76" i="14"/>
  <c r="E76" i="14"/>
  <c r="I76" i="14"/>
  <c r="H76" i="14"/>
  <c r="F76" i="14"/>
  <c r="G86" i="14"/>
  <c r="F86" i="14"/>
  <c r="E86" i="14"/>
  <c r="J86" i="14"/>
  <c r="I86" i="14"/>
  <c r="H86" i="14"/>
  <c r="F96" i="14"/>
  <c r="J96" i="14"/>
  <c r="E96" i="14"/>
  <c r="I96" i="14"/>
  <c r="H96" i="14"/>
  <c r="G96" i="14"/>
  <c r="J100" i="14"/>
  <c r="I100" i="14"/>
  <c r="H100" i="14"/>
  <c r="G100" i="14"/>
  <c r="F100" i="14"/>
  <c r="E100" i="14"/>
  <c r="J32" i="14"/>
  <c r="I32" i="14"/>
  <c r="F32" i="14"/>
  <c r="H32" i="14"/>
  <c r="E32" i="14"/>
  <c r="G32" i="14"/>
  <c r="H90" i="14"/>
  <c r="G90" i="14"/>
  <c r="F90" i="14"/>
  <c r="E90" i="14"/>
  <c r="J90" i="14"/>
  <c r="I90" i="14"/>
  <c r="J30" i="14"/>
  <c r="G30" i="14"/>
  <c r="I30" i="14"/>
  <c r="H30" i="14"/>
  <c r="F30" i="14"/>
  <c r="E30" i="14"/>
  <c r="H98" i="14"/>
  <c r="G98" i="14"/>
  <c r="J98" i="14"/>
  <c r="I98" i="14"/>
  <c r="F98" i="14"/>
  <c r="E98" i="14"/>
  <c r="F88" i="14"/>
  <c r="E88" i="14"/>
  <c r="J88" i="14"/>
  <c r="I88" i="14"/>
  <c r="H88" i="14"/>
  <c r="G88" i="14"/>
  <c r="F10" i="14"/>
  <c r="E10" i="14"/>
  <c r="H10" i="14"/>
  <c r="I10" i="14"/>
  <c r="G10" i="14"/>
  <c r="J10" i="14"/>
  <c r="J62" i="14"/>
  <c r="I62" i="14"/>
  <c r="G62" i="14"/>
  <c r="F62" i="14"/>
  <c r="E62" i="14"/>
  <c r="H62" i="14"/>
  <c r="H70" i="14"/>
  <c r="J70" i="14"/>
  <c r="G70" i="14"/>
  <c r="F70" i="14"/>
  <c r="E70" i="14"/>
  <c r="I70" i="14"/>
  <c r="F80" i="14"/>
  <c r="J80" i="14"/>
  <c r="E80" i="14"/>
  <c r="I80" i="14"/>
  <c r="H80" i="14"/>
  <c r="G80" i="14"/>
  <c r="J92" i="14"/>
  <c r="G92" i="14"/>
  <c r="I92" i="14"/>
  <c r="E92" i="14"/>
  <c r="H92" i="14"/>
  <c r="F92" i="14"/>
  <c r="H58" i="14"/>
  <c r="G58" i="14"/>
  <c r="E58" i="14"/>
  <c r="J58" i="14"/>
  <c r="I58" i="14"/>
  <c r="F58" i="14"/>
  <c r="F34" i="14"/>
  <c r="E34" i="14"/>
  <c r="I34" i="14"/>
  <c r="H34" i="14"/>
  <c r="G34" i="14"/>
  <c r="J34" i="14"/>
  <c r="F50" i="14"/>
  <c r="E50" i="14"/>
  <c r="I50" i="14"/>
  <c r="J50" i="14"/>
  <c r="G50" i="14"/>
  <c r="H50" i="14"/>
  <c r="H82" i="14"/>
  <c r="G82" i="14"/>
  <c r="F82" i="14"/>
  <c r="J82" i="14"/>
  <c r="I82" i="14"/>
  <c r="E82" i="14"/>
  <c r="J60" i="14"/>
  <c r="F60" i="14"/>
  <c r="I60" i="14"/>
  <c r="H60" i="14"/>
  <c r="G60" i="14"/>
  <c r="E60" i="14"/>
  <c r="J52" i="14"/>
  <c r="I52" i="14"/>
  <c r="H52" i="14"/>
  <c r="E52" i="14"/>
  <c r="G52" i="14"/>
  <c r="F52" i="14"/>
  <c r="F64" i="14"/>
  <c r="E64" i="14"/>
  <c r="J64" i="14"/>
  <c r="I64" i="14"/>
  <c r="H64" i="14"/>
  <c r="G64" i="14"/>
  <c r="F72" i="14"/>
  <c r="E72" i="14"/>
  <c r="J72" i="14"/>
  <c r="H72" i="14"/>
  <c r="I72" i="14"/>
  <c r="G72" i="14"/>
  <c r="J84" i="14"/>
  <c r="G84" i="14"/>
  <c r="I84" i="14"/>
  <c r="H84" i="14"/>
  <c r="F84" i="14"/>
  <c r="E84" i="14"/>
  <c r="J94" i="14"/>
  <c r="I94" i="14"/>
  <c r="G94" i="14"/>
  <c r="F94" i="14"/>
  <c r="E94" i="14"/>
  <c r="H94" i="14"/>
  <c r="I12" i="14"/>
  <c r="J12" i="14"/>
  <c r="H12" i="14"/>
  <c r="G12" i="14"/>
  <c r="F12" i="14"/>
  <c r="E12" i="14"/>
  <c r="D64" i="11"/>
  <c r="I92" i="11"/>
  <c r="G13" i="11" s="1"/>
  <c r="D87" i="11"/>
  <c r="E80" i="11"/>
  <c r="C12" i="11" s="1"/>
  <c r="D78" i="11"/>
  <c r="J92" i="11"/>
  <c r="H13" i="11" s="1"/>
  <c r="D63" i="11"/>
  <c r="D101" i="11"/>
  <c r="H80" i="11"/>
  <c r="F12" i="11" s="1"/>
  <c r="E92" i="11"/>
  <c r="C13" i="11" s="1"/>
  <c r="I80" i="11"/>
  <c r="G12" i="11" s="1"/>
  <c r="H118" i="11"/>
  <c r="F15" i="11" s="1"/>
  <c r="D48" i="11"/>
  <c r="D117" i="11"/>
  <c r="D47" i="11"/>
  <c r="D102" i="11"/>
  <c r="F105" i="11"/>
  <c r="D14" i="11" s="1"/>
  <c r="D91" i="11"/>
  <c r="D53" i="11"/>
  <c r="D115" i="11"/>
  <c r="D56" i="11"/>
  <c r="D60" i="11"/>
  <c r="D79" i="11"/>
  <c r="F92" i="11"/>
  <c r="D13" i="11" s="1"/>
  <c r="J105" i="11"/>
  <c r="H14" i="11" s="1"/>
  <c r="D52" i="11"/>
  <c r="D74" i="11"/>
  <c r="D59" i="8"/>
  <c r="AM19" i="40" s="1"/>
  <c r="D65" i="8"/>
  <c r="AQ19" i="40" s="1"/>
  <c r="D71" i="8"/>
  <c r="AU19" i="40" s="1"/>
  <c r="D77" i="8"/>
  <c r="AY19" i="40" s="1"/>
  <c r="D66" i="8"/>
  <c r="AR19" i="40" s="1"/>
  <c r="D72" i="8"/>
  <c r="AV19" i="40" s="1"/>
  <c r="D78" i="8"/>
  <c r="AZ19" i="40" s="1"/>
  <c r="D60" i="8"/>
  <c r="D61" i="8"/>
  <c r="AO19" i="40" s="1"/>
  <c r="D68" i="8"/>
  <c r="AS19" i="40" s="1"/>
  <c r="D74" i="8"/>
  <c r="AW19" i="40" s="1"/>
  <c r="D69" i="8"/>
  <c r="D75" i="8"/>
  <c r="AX19" i="40" s="1"/>
  <c r="H97" i="21"/>
  <c r="I97" i="21" s="1"/>
  <c r="H96" i="21"/>
  <c r="I96" i="21" s="1"/>
  <c r="H95" i="21"/>
  <c r="I95" i="21" s="1"/>
  <c r="H94" i="21"/>
  <c r="I94" i="21" s="1"/>
  <c r="H107" i="21"/>
  <c r="I107" i="21" s="1"/>
  <c r="H99" i="21"/>
  <c r="I99" i="21" s="1"/>
  <c r="H103" i="21"/>
  <c r="I103" i="21" s="1"/>
  <c r="H29" i="21"/>
  <c r="I29" i="21" s="1"/>
  <c r="H18" i="21"/>
  <c r="I18" i="21" s="1"/>
  <c r="H62" i="21"/>
  <c r="I62" i="21" s="1"/>
  <c r="C20" i="8"/>
  <c r="K15" i="40" s="1"/>
  <c r="C17" i="8"/>
  <c r="I15" i="40" s="1"/>
  <c r="C25" i="8"/>
  <c r="O15" i="40" s="1"/>
  <c r="C59" i="8"/>
  <c r="E59" i="8" s="1"/>
  <c r="AM23" i="40" s="1"/>
  <c r="C13" i="8"/>
  <c r="F15" i="40" s="1"/>
  <c r="C24" i="8"/>
  <c r="N15" i="40" s="1"/>
  <c r="C35" i="8"/>
  <c r="V15" i="40" s="1"/>
  <c r="C47" i="8"/>
  <c r="E47" i="8" s="1"/>
  <c r="AD23" i="40" s="1"/>
  <c r="C57" i="8"/>
  <c r="AL15" i="40" s="1"/>
  <c r="C62" i="8"/>
  <c r="AP15" i="40" s="1"/>
  <c r="C69" i="8"/>
  <c r="AT15" i="40" s="1"/>
  <c r="C77" i="8"/>
  <c r="E77" i="8" s="1"/>
  <c r="H77" i="8" s="1"/>
  <c r="AY27" i="40" s="1"/>
  <c r="C19" i="8"/>
  <c r="J15" i="40" s="1"/>
  <c r="C29" i="8"/>
  <c r="R15" i="40" s="1"/>
  <c r="C41" i="8"/>
  <c r="Z15" i="40" s="1"/>
  <c r="C52" i="8"/>
  <c r="AH15" i="40" s="1"/>
  <c r="C10" i="8"/>
  <c r="C15" i="40" s="1"/>
  <c r="C48" i="8"/>
  <c r="AE15" i="40" s="1"/>
  <c r="C21" i="8"/>
  <c r="E21" i="8" s="1"/>
  <c r="K21" i="8" s="1"/>
  <c r="C33" i="8"/>
  <c r="T15" i="40" s="1"/>
  <c r="C44" i="8"/>
  <c r="AB15" i="40" s="1"/>
  <c r="C55" i="8"/>
  <c r="AJ15" i="40" s="1"/>
  <c r="C66" i="8"/>
  <c r="AR15" i="40" s="1"/>
  <c r="C16" i="8"/>
  <c r="H15" i="40" s="1"/>
  <c r="C38" i="8"/>
  <c r="X15" i="40" s="1"/>
  <c r="C72" i="8"/>
  <c r="AV15" i="40" s="1"/>
  <c r="C78" i="8"/>
  <c r="AZ15" i="40" s="1"/>
  <c r="C37" i="8"/>
  <c r="E37" i="8" s="1"/>
  <c r="C71" i="8"/>
  <c r="AU15" i="40" s="1"/>
  <c r="C23" i="8"/>
  <c r="M15" i="40" s="1"/>
  <c r="C34" i="8"/>
  <c r="U15" i="40" s="1"/>
  <c r="C51" i="8"/>
  <c r="E51" i="8" s="1"/>
  <c r="AG23" i="40" s="1"/>
  <c r="C74" i="8"/>
  <c r="F16" i="38"/>
  <c r="AN55" i="40" s="1"/>
  <c r="D133" i="38"/>
  <c r="D96" i="38"/>
  <c r="D59" i="38"/>
  <c r="H16" i="38"/>
  <c r="AP55" i="40" s="1"/>
  <c r="D130" i="38"/>
  <c r="D164" i="38"/>
  <c r="D50" i="38"/>
  <c r="D73" i="38"/>
  <c r="D99" i="9"/>
  <c r="D98" i="9"/>
  <c r="D81" i="9"/>
  <c r="D95" i="9"/>
  <c r="D122" i="9"/>
  <c r="D151" i="9"/>
  <c r="F76" i="38"/>
  <c r="D75" i="38"/>
  <c r="H155" i="9"/>
  <c r="F14" i="9" s="1"/>
  <c r="D94" i="38"/>
  <c r="E16" i="38"/>
  <c r="D129" i="38"/>
  <c r="D158" i="38"/>
  <c r="D28" i="38"/>
  <c r="D36" i="38"/>
  <c r="D37" i="38"/>
  <c r="D42" i="38"/>
  <c r="G140" i="38"/>
  <c r="D137" i="38"/>
  <c r="D32" i="38"/>
  <c r="D34" i="38"/>
  <c r="D62" i="38"/>
  <c r="D99" i="38"/>
  <c r="G16" i="38"/>
  <c r="AO55" i="40" s="1"/>
  <c r="D156" i="38"/>
  <c r="D163" i="38"/>
  <c r="D178" i="38"/>
  <c r="D149" i="9"/>
  <c r="J76" i="38"/>
  <c r="D61" i="38"/>
  <c r="D90" i="38"/>
  <c r="D98" i="38"/>
  <c r="D127" i="38"/>
  <c r="D190" i="38"/>
  <c r="D97" i="9"/>
  <c r="D38" i="38"/>
  <c r="D69" i="38"/>
  <c r="D106" i="38"/>
  <c r="I16" i="38"/>
  <c r="AQ55" i="40" s="1"/>
  <c r="D161" i="38"/>
  <c r="D199" i="38"/>
  <c r="D81" i="38"/>
  <c r="D125" i="38"/>
  <c r="D132" i="38"/>
  <c r="D160" i="38"/>
  <c r="D213" i="38"/>
  <c r="D86" i="9"/>
  <c r="D111" i="9"/>
  <c r="E88" i="9"/>
  <c r="C10" i="9" s="1"/>
  <c r="E16" i="35" s="1"/>
  <c r="I88" i="9"/>
  <c r="G10" i="9" s="1"/>
  <c r="D63" i="9"/>
  <c r="D64" i="9"/>
  <c r="D67" i="9"/>
  <c r="D68" i="9"/>
  <c r="D71" i="9"/>
  <c r="D72" i="9"/>
  <c r="D75" i="9"/>
  <c r="D76" i="9"/>
  <c r="D79" i="9"/>
  <c r="D80" i="9"/>
  <c r="D107" i="9"/>
  <c r="D121" i="9"/>
  <c r="D135" i="9"/>
  <c r="H113" i="9"/>
  <c r="F11" i="9" s="1"/>
  <c r="D103" i="9"/>
  <c r="D140" i="9"/>
  <c r="D85" i="9"/>
  <c r="D104" i="9"/>
  <c r="D125" i="9"/>
  <c r="D154" i="9"/>
  <c r="F25" i="20"/>
  <c r="F53" i="20"/>
  <c r="F79" i="20"/>
  <c r="H8" i="21"/>
  <c r="I8" i="21" s="1"/>
  <c r="F68" i="20"/>
  <c r="F74" i="20"/>
  <c r="F46" i="20"/>
  <c r="F18" i="20"/>
  <c r="F14" i="20"/>
  <c r="E15" i="40"/>
  <c r="F17" i="20"/>
  <c r="G15" i="40"/>
  <c r="F51" i="20"/>
  <c r="AF15" i="40"/>
  <c r="F61" i="20"/>
  <c r="F80" i="20"/>
  <c r="F63" i="20"/>
  <c r="AO15" i="40"/>
  <c r="F67" i="20"/>
  <c r="AQ15" i="40"/>
  <c r="F30" i="20"/>
  <c r="Q15" i="40"/>
  <c r="F34" i="20"/>
  <c r="S15" i="40"/>
  <c r="F40" i="20"/>
  <c r="F62" i="20"/>
  <c r="F76" i="20"/>
  <c r="F29" i="20"/>
  <c r="P15" i="40"/>
  <c r="F70" i="20"/>
  <c r="AS15" i="40"/>
  <c r="F13" i="20"/>
  <c r="D15" i="40"/>
  <c r="F41" i="20"/>
  <c r="Y15" i="40"/>
  <c r="F45" i="20"/>
  <c r="AA15" i="40"/>
  <c r="F47" i="20"/>
  <c r="AC15" i="40"/>
  <c r="F55" i="20"/>
  <c r="AI15" i="40"/>
  <c r="F58" i="20"/>
  <c r="AK15" i="40"/>
  <c r="F77" i="20"/>
  <c r="AX15" i="40"/>
  <c r="E49" i="8"/>
  <c r="K49" i="8" s="1"/>
  <c r="E27" i="8"/>
  <c r="I27" i="8" s="1"/>
  <c r="B87" i="8"/>
  <c r="AP11" i="40"/>
  <c r="B86" i="8"/>
  <c r="AM11" i="40"/>
  <c r="D53" i="10"/>
  <c r="D77" i="10"/>
  <c r="I81" i="10"/>
  <c r="G12" i="10" s="1"/>
  <c r="I43" i="14" s="1"/>
  <c r="D88" i="10"/>
  <c r="D102" i="10"/>
  <c r="F119" i="10"/>
  <c r="D15" i="10" s="1"/>
  <c r="J119" i="10"/>
  <c r="H15" i="10" s="1"/>
  <c r="D56" i="10"/>
  <c r="D57" i="10"/>
  <c r="D75" i="10"/>
  <c r="D92" i="10"/>
  <c r="D105" i="10"/>
  <c r="D114" i="10"/>
  <c r="F68" i="10"/>
  <c r="D11" i="10" s="1"/>
  <c r="F41" i="14" s="1"/>
  <c r="J68" i="10"/>
  <c r="H11" i="10" s="1"/>
  <c r="J41" i="14" s="1"/>
  <c r="D61" i="10"/>
  <c r="D79" i="10"/>
  <c r="D65" i="10"/>
  <c r="D90" i="10"/>
  <c r="D99" i="10"/>
  <c r="D104" i="10"/>
  <c r="D116" i="10"/>
  <c r="D55" i="11"/>
  <c r="D61" i="11"/>
  <c r="H92" i="11"/>
  <c r="F13" i="11" s="1"/>
  <c r="D89" i="11"/>
  <c r="D90" i="11"/>
  <c r="D99" i="11"/>
  <c r="D100" i="11"/>
  <c r="H105" i="11"/>
  <c r="F14" i="11" s="1"/>
  <c r="D49" i="11"/>
  <c r="D59" i="11"/>
  <c r="D65" i="11"/>
  <c r="D77" i="11"/>
  <c r="D103" i="11"/>
  <c r="D104" i="11"/>
  <c r="D112" i="11"/>
  <c r="F80" i="11"/>
  <c r="D12" i="11" s="1"/>
  <c r="J80" i="11"/>
  <c r="H12" i="11" s="1"/>
  <c r="D88" i="11"/>
  <c r="D111" i="11"/>
  <c r="F118" i="11"/>
  <c r="D15" i="11" s="1"/>
  <c r="J118" i="11"/>
  <c r="H15" i="11" s="1"/>
  <c r="D116" i="11"/>
  <c r="H67" i="11"/>
  <c r="F11" i="11" s="1"/>
  <c r="D50" i="11"/>
  <c r="D51" i="11"/>
  <c r="D57" i="11"/>
  <c r="D66" i="11"/>
  <c r="D75" i="11"/>
  <c r="D86" i="11"/>
  <c r="D113" i="11"/>
  <c r="D114" i="11"/>
  <c r="D51" i="12"/>
  <c r="D52" i="12"/>
  <c r="D58" i="12"/>
  <c r="D67" i="12"/>
  <c r="D76" i="12"/>
  <c r="G94" i="12"/>
  <c r="E13" i="12" s="1"/>
  <c r="D91" i="12"/>
  <c r="D93" i="12"/>
  <c r="D118" i="12"/>
  <c r="D55" i="12"/>
  <c r="D56" i="12"/>
  <c r="D62" i="12"/>
  <c r="D75" i="12"/>
  <c r="F82" i="12"/>
  <c r="D12" i="12" s="1"/>
  <c r="D16" i="12" s="1"/>
  <c r="J82" i="12"/>
  <c r="H12" i="12" s="1"/>
  <c r="H16" i="12" s="1"/>
  <c r="D78" i="12"/>
  <c r="D82" i="12" s="1"/>
  <c r="D80" i="12"/>
  <c r="E94" i="12"/>
  <c r="C13" i="12" s="1"/>
  <c r="I94" i="12"/>
  <c r="G13" i="12" s="1"/>
  <c r="D90" i="12"/>
  <c r="D94" i="12" s="1"/>
  <c r="D104" i="12"/>
  <c r="H120" i="12"/>
  <c r="F15" i="12" s="1"/>
  <c r="D77" i="12"/>
  <c r="G82" i="12"/>
  <c r="E12" i="12" s="1"/>
  <c r="B12" i="12" s="1"/>
  <c r="F94" i="12"/>
  <c r="D13" i="12" s="1"/>
  <c r="J94" i="12"/>
  <c r="H13" i="12" s="1"/>
  <c r="D101" i="12"/>
  <c r="D115" i="12"/>
  <c r="D48" i="12"/>
  <c r="H69" i="12"/>
  <c r="F11" i="12" s="1"/>
  <c r="D68" i="12"/>
  <c r="G107" i="12"/>
  <c r="E14" i="12" s="1"/>
  <c r="J120" i="12"/>
  <c r="H15" i="12" s="1"/>
  <c r="J120" i="13"/>
  <c r="H15" i="13" s="1"/>
  <c r="F120" i="13"/>
  <c r="D15" i="13" s="1"/>
  <c r="G68" i="13"/>
  <c r="E11" i="13" s="1"/>
  <c r="D47" i="13"/>
  <c r="I68" i="13"/>
  <c r="G11" i="13" s="1"/>
  <c r="D54" i="13"/>
  <c r="D56" i="13"/>
  <c r="D61" i="13"/>
  <c r="D63" i="13"/>
  <c r="I81" i="13"/>
  <c r="G12" i="13" s="1"/>
  <c r="D101" i="13"/>
  <c r="J107" i="13"/>
  <c r="H14" i="13" s="1"/>
  <c r="D103" i="13"/>
  <c r="E120" i="13"/>
  <c r="C15" i="13" s="1"/>
  <c r="I120" i="13"/>
  <c r="G15" i="13" s="1"/>
  <c r="D116" i="13"/>
  <c r="H68" i="13"/>
  <c r="F11" i="13" s="1"/>
  <c r="F68" i="13"/>
  <c r="D11" i="13" s="1"/>
  <c r="J68" i="13"/>
  <c r="H11" i="13" s="1"/>
  <c r="D51" i="13"/>
  <c r="D67" i="13"/>
  <c r="F81" i="13"/>
  <c r="D12" i="13" s="1"/>
  <c r="J81" i="13"/>
  <c r="H12" i="13" s="1"/>
  <c r="H81" i="13"/>
  <c r="F12" i="13" s="1"/>
  <c r="G94" i="13"/>
  <c r="E13" i="13" s="1"/>
  <c r="D90" i="13"/>
  <c r="H94" i="13"/>
  <c r="F13" i="13" s="1"/>
  <c r="D100" i="13"/>
  <c r="D102" i="13"/>
  <c r="E68" i="13"/>
  <c r="C11" i="13" s="1"/>
  <c r="D58" i="13"/>
  <c r="D80" i="13"/>
  <c r="D89" i="13"/>
  <c r="D118" i="13"/>
  <c r="D101" i="38"/>
  <c r="D201" i="38"/>
  <c r="F88" i="9"/>
  <c r="D10" i="9" s="1"/>
  <c r="J88" i="9"/>
  <c r="H10" i="9" s="1"/>
  <c r="D83" i="9"/>
  <c r="D84" i="9"/>
  <c r="E113" i="9"/>
  <c r="C11" i="9" s="1"/>
  <c r="E17" i="35" s="1"/>
  <c r="I113" i="9"/>
  <c r="G11" i="9" s="1"/>
  <c r="F113" i="9"/>
  <c r="D11" i="9" s="1"/>
  <c r="J113" i="9"/>
  <c r="H11" i="9" s="1"/>
  <c r="D101" i="9"/>
  <c r="D102" i="9"/>
  <c r="D108" i="9"/>
  <c r="D119" i="9"/>
  <c r="D120" i="9"/>
  <c r="D126" i="9"/>
  <c r="D128" i="9"/>
  <c r="E142" i="9"/>
  <c r="C12" i="9" s="1"/>
  <c r="E18" i="35" s="1"/>
  <c r="I142" i="9"/>
  <c r="G12" i="9" s="1"/>
  <c r="D137" i="9"/>
  <c r="D27" i="38"/>
  <c r="D39" i="38"/>
  <c r="D41" i="38"/>
  <c r="G76" i="38"/>
  <c r="G77" i="38" s="1"/>
  <c r="D63" i="38"/>
  <c r="D66" i="38"/>
  <c r="D68" i="38"/>
  <c r="H108" i="38"/>
  <c r="D100" i="38"/>
  <c r="D103" i="38"/>
  <c r="D105" i="38"/>
  <c r="D131" i="38"/>
  <c r="D134" i="38"/>
  <c r="D136" i="38"/>
  <c r="D162" i="38"/>
  <c r="D167" i="38"/>
  <c r="D189" i="38"/>
  <c r="D194" i="38"/>
  <c r="F142" i="9"/>
  <c r="D12" i="9" s="1"/>
  <c r="I155" i="9"/>
  <c r="G14" i="9" s="1"/>
  <c r="D59" i="40"/>
  <c r="D62" i="9"/>
  <c r="D66" i="9"/>
  <c r="D70" i="9"/>
  <c r="D74" i="9"/>
  <c r="D78" i="9"/>
  <c r="D87" i="9"/>
  <c r="D96" i="9"/>
  <c r="D105" i="9"/>
  <c r="D106" i="9"/>
  <c r="D112" i="9"/>
  <c r="F129" i="9"/>
  <c r="D13" i="9" s="1"/>
  <c r="J129" i="9"/>
  <c r="H13" i="9" s="1"/>
  <c r="H129" i="9"/>
  <c r="F13" i="9" s="1"/>
  <c r="D123" i="9"/>
  <c r="D124" i="9"/>
  <c r="J155" i="9"/>
  <c r="H14" i="9" s="1"/>
  <c r="E155" i="9"/>
  <c r="C14" i="9" s="1"/>
  <c r="E20" i="35" s="1"/>
  <c r="D153" i="9"/>
  <c r="W59" i="40"/>
  <c r="J44" i="38"/>
  <c r="D29" i="38"/>
  <c r="D31" i="38"/>
  <c r="D40" i="38"/>
  <c r="D43" i="38"/>
  <c r="D49" i="38"/>
  <c r="H76" i="38"/>
  <c r="D67" i="38"/>
  <c r="D70" i="38"/>
  <c r="D72" i="38"/>
  <c r="D93" i="38"/>
  <c r="D104" i="38"/>
  <c r="D122" i="38"/>
  <c r="D124" i="38"/>
  <c r="I140" i="38"/>
  <c r="D135" i="38"/>
  <c r="D146" i="38"/>
  <c r="D155" i="38"/>
  <c r="D166" i="38"/>
  <c r="D169" i="38"/>
  <c r="D171" i="38"/>
  <c r="D177" i="38"/>
  <c r="G204" i="38"/>
  <c r="G205" i="38" s="1"/>
  <c r="D193" i="38"/>
  <c r="D196" i="38"/>
  <c r="D198" i="38"/>
  <c r="J142" i="9"/>
  <c r="H12" i="9" s="1"/>
  <c r="D64" i="38"/>
  <c r="H88" i="9"/>
  <c r="F10" i="9" s="1"/>
  <c r="D65" i="9"/>
  <c r="D69" i="9"/>
  <c r="D73" i="9"/>
  <c r="D77" i="9"/>
  <c r="D82" i="9"/>
  <c r="G113" i="9"/>
  <c r="E11" i="9" s="1"/>
  <c r="D100" i="9"/>
  <c r="D109" i="9"/>
  <c r="D110" i="9"/>
  <c r="D127" i="9"/>
  <c r="G142" i="9"/>
  <c r="E12" i="9" s="1"/>
  <c r="D136" i="9"/>
  <c r="D139" i="9"/>
  <c r="D152" i="9"/>
  <c r="G44" i="38"/>
  <c r="D30" i="38"/>
  <c r="D33" i="38"/>
  <c r="D35" i="38"/>
  <c r="D53" i="38"/>
  <c r="E76" i="38"/>
  <c r="I76" i="38"/>
  <c r="I77" i="38" s="1"/>
  <c r="D60" i="38"/>
  <c r="D71" i="38"/>
  <c r="D74" i="38"/>
  <c r="D92" i="38"/>
  <c r="J108" i="38"/>
  <c r="J109" i="38" s="1"/>
  <c r="D97" i="38"/>
  <c r="D114" i="38"/>
  <c r="D123" i="38"/>
  <c r="D126" i="38"/>
  <c r="D128" i="38"/>
  <c r="D139" i="38"/>
  <c r="D145" i="38"/>
  <c r="D149" i="38"/>
  <c r="J172" i="38"/>
  <c r="D157" i="38"/>
  <c r="D159" i="38"/>
  <c r="H172" i="38"/>
  <c r="D170" i="38"/>
  <c r="D181" i="38"/>
  <c r="I204" i="38"/>
  <c r="D200" i="38"/>
  <c r="D202" i="38"/>
  <c r="D210" i="38"/>
  <c r="F39" i="20"/>
  <c r="F57" i="20"/>
  <c r="F19" i="20"/>
  <c r="F22" i="20"/>
  <c r="F35" i="20"/>
  <c r="F54" i="20"/>
  <c r="F23" i="20"/>
  <c r="F27" i="20"/>
  <c r="F31" i="20"/>
  <c r="F36" i="20"/>
  <c r="D85" i="8"/>
  <c r="E81" i="20"/>
  <c r="T12" i="6"/>
  <c r="T22" i="6" s="1"/>
  <c r="J25" i="7" s="1"/>
  <c r="J26" i="7" s="1"/>
  <c r="D148" i="9"/>
  <c r="D150" i="9"/>
  <c r="D64" i="10"/>
  <c r="D74" i="10"/>
  <c r="E81" i="10"/>
  <c r="C12" i="10" s="1"/>
  <c r="E43" i="14" s="1"/>
  <c r="F93" i="10"/>
  <c r="D13" i="10" s="1"/>
  <c r="F45" i="14" s="1"/>
  <c r="J93" i="10"/>
  <c r="H13" i="10" s="1"/>
  <c r="J45" i="14" s="1"/>
  <c r="D45" i="11"/>
  <c r="E67" i="11"/>
  <c r="C11" i="11" s="1"/>
  <c r="I67" i="11"/>
  <c r="G11" i="11" s="1"/>
  <c r="G16" i="11" s="1"/>
  <c r="D54" i="11"/>
  <c r="G92" i="11"/>
  <c r="E13" i="11" s="1"/>
  <c r="B13" i="11" s="1"/>
  <c r="D61" i="9"/>
  <c r="D79" i="8"/>
  <c r="D13" i="39" s="1"/>
  <c r="D84" i="8"/>
  <c r="E129" i="9"/>
  <c r="C13" i="9" s="1"/>
  <c r="E19" i="35" s="1"/>
  <c r="I129" i="9"/>
  <c r="G13" i="9" s="1"/>
  <c r="H142" i="9"/>
  <c r="F12" i="9" s="1"/>
  <c r="D138" i="9"/>
  <c r="D141" i="9"/>
  <c r="G155" i="9"/>
  <c r="E14" i="9" s="1"/>
  <c r="D47" i="10"/>
  <c r="G68" i="10"/>
  <c r="E11" i="10" s="1"/>
  <c r="G41" i="14" s="1"/>
  <c r="D52" i="10"/>
  <c r="F81" i="10"/>
  <c r="D12" i="10" s="1"/>
  <c r="J81" i="10"/>
  <c r="H12" i="10" s="1"/>
  <c r="D78" i="10"/>
  <c r="G93" i="10"/>
  <c r="E13" i="10" s="1"/>
  <c r="G45" i="14" s="1"/>
  <c r="D87" i="10"/>
  <c r="H106" i="10"/>
  <c r="F14" i="10" s="1"/>
  <c r="G106" i="10"/>
  <c r="E14" i="10" s="1"/>
  <c r="G47" i="14" s="1"/>
  <c r="G119" i="10"/>
  <c r="E15" i="10" s="1"/>
  <c r="D112" i="10"/>
  <c r="F67" i="11"/>
  <c r="D11" i="11" s="1"/>
  <c r="D16" i="11" s="1"/>
  <c r="J67" i="11"/>
  <c r="H11" i="11" s="1"/>
  <c r="H16" i="11" s="1"/>
  <c r="D58" i="11"/>
  <c r="G67" i="11"/>
  <c r="E11" i="11" s="1"/>
  <c r="G80" i="11"/>
  <c r="E12" i="11" s="1"/>
  <c r="D73" i="11"/>
  <c r="E105" i="11"/>
  <c r="C14" i="11" s="1"/>
  <c r="D98" i="11"/>
  <c r="D105" i="11" s="1"/>
  <c r="G105" i="11"/>
  <c r="E14" i="11" s="1"/>
  <c r="D118" i="11"/>
  <c r="B11" i="12"/>
  <c r="G16" i="12"/>
  <c r="G88" i="9"/>
  <c r="E10" i="9" s="1"/>
  <c r="G129" i="9"/>
  <c r="E13" i="9" s="1"/>
  <c r="F155" i="9"/>
  <c r="D14" i="9" s="1"/>
  <c r="D101" i="10"/>
  <c r="D115" i="10"/>
  <c r="B12" i="11"/>
  <c r="D46" i="11"/>
  <c r="D62" i="11"/>
  <c r="D76" i="11"/>
  <c r="D85" i="11"/>
  <c r="D92" i="11" s="1"/>
  <c r="D94" i="9"/>
  <c r="E68" i="10"/>
  <c r="C11" i="10" s="1"/>
  <c r="E41" i="14" s="1"/>
  <c r="I68" i="10"/>
  <c r="G11" i="10" s="1"/>
  <c r="E93" i="10"/>
  <c r="C13" i="10" s="1"/>
  <c r="D86" i="10"/>
  <c r="B13" i="12"/>
  <c r="D47" i="12"/>
  <c r="D69" i="12" s="1"/>
  <c r="D100" i="12"/>
  <c r="D107" i="12" s="1"/>
  <c r="H107" i="12"/>
  <c r="F14" i="12" s="1"/>
  <c r="G120" i="12"/>
  <c r="E15" i="12" s="1"/>
  <c r="D48" i="13"/>
  <c r="D64" i="13"/>
  <c r="D78" i="13"/>
  <c r="F107" i="13"/>
  <c r="D14" i="13" s="1"/>
  <c r="D114" i="13"/>
  <c r="D117" i="13"/>
  <c r="F37" i="20"/>
  <c r="F73" i="20"/>
  <c r="D81" i="20"/>
  <c r="D103" i="12"/>
  <c r="D117" i="12"/>
  <c r="D120" i="12" s="1"/>
  <c r="D60" i="13"/>
  <c r="D74" i="13"/>
  <c r="E81" i="13"/>
  <c r="C12" i="13" s="1"/>
  <c r="F94" i="13"/>
  <c r="D13" i="13" s="1"/>
  <c r="J94" i="13"/>
  <c r="H13" i="13" s="1"/>
  <c r="D92" i="13"/>
  <c r="E107" i="13"/>
  <c r="C14" i="13" s="1"/>
  <c r="I107" i="13"/>
  <c r="G14" i="13" s="1"/>
  <c r="D106" i="13"/>
  <c r="G107" i="13"/>
  <c r="E14" i="13" s="1"/>
  <c r="H120" i="13"/>
  <c r="F15" i="13" s="1"/>
  <c r="D30" i="14"/>
  <c r="F39" i="16"/>
  <c r="F31" i="16"/>
  <c r="L10" i="15" s="1"/>
  <c r="B44" i="8" s="1"/>
  <c r="F15" i="20"/>
  <c r="F50" i="20"/>
  <c r="G118" i="11"/>
  <c r="E15" i="11" s="1"/>
  <c r="B15" i="11" s="1"/>
  <c r="E120" i="12"/>
  <c r="C15" i="12" s="1"/>
  <c r="B15" i="12" s="1"/>
  <c r="F37" i="16"/>
  <c r="F25" i="16"/>
  <c r="E10" i="15" s="1"/>
  <c r="B16" i="8" s="1"/>
  <c r="D52" i="13"/>
  <c r="G81" i="13"/>
  <c r="E12" i="13" s="1"/>
  <c r="D87" i="13"/>
  <c r="E94" i="13"/>
  <c r="C13" i="13" s="1"/>
  <c r="C50" i="15"/>
  <c r="C40" i="16"/>
  <c r="F30" i="16"/>
  <c r="J10" i="15" s="1"/>
  <c r="B38" i="8" s="1"/>
  <c r="F38" i="16"/>
  <c r="F12" i="20"/>
  <c r="F26" i="20"/>
  <c r="F49" i="20"/>
  <c r="F71" i="20"/>
  <c r="F21" i="20"/>
  <c r="F43" i="20"/>
  <c r="F64" i="20"/>
  <c r="D309" i="21"/>
  <c r="F59" i="20"/>
  <c r="F44" i="38"/>
  <c r="D26" i="38"/>
  <c r="J45" i="38"/>
  <c r="I141" i="38"/>
  <c r="F26" i="16"/>
  <c r="F10" i="15" s="1"/>
  <c r="B20" i="8" s="1"/>
  <c r="F27" i="16"/>
  <c r="G10" i="15" s="1"/>
  <c r="B24" i="8" s="1"/>
  <c r="F28" i="16"/>
  <c r="H10" i="15" s="1"/>
  <c r="B28" i="8" s="1"/>
  <c r="F29" i="16"/>
  <c r="I10" i="15" s="1"/>
  <c r="B33" i="8" s="1"/>
  <c r="F32" i="16"/>
  <c r="M10" i="15" s="1"/>
  <c r="B48" i="8" s="1"/>
  <c r="F33" i="16"/>
  <c r="N10" i="15" s="1"/>
  <c r="B52" i="8" s="1"/>
  <c r="F34" i="16"/>
  <c r="O10" i="15" s="1"/>
  <c r="B56" i="8" s="1"/>
  <c r="F35" i="16"/>
  <c r="F36" i="16"/>
  <c r="I19" i="24"/>
  <c r="I33" i="28"/>
  <c r="G45" i="38"/>
  <c r="E77" i="38"/>
  <c r="H173" i="38"/>
  <c r="H33" i="27"/>
  <c r="I28" i="28"/>
  <c r="I35" i="28" s="1"/>
  <c r="H44" i="38"/>
  <c r="F77" i="38"/>
  <c r="J77" i="38"/>
  <c r="F22" i="36"/>
  <c r="F24" i="36" s="1"/>
  <c r="E44" i="38"/>
  <c r="I44" i="38"/>
  <c r="D58" i="38"/>
  <c r="E108" i="38"/>
  <c r="I108" i="38"/>
  <c r="D91" i="38"/>
  <c r="D107" i="38"/>
  <c r="F108" i="38"/>
  <c r="F140" i="38"/>
  <c r="J140" i="38"/>
  <c r="G172" i="38"/>
  <c r="H204" i="38"/>
  <c r="D197" i="38"/>
  <c r="D95" i="38"/>
  <c r="D113" i="38"/>
  <c r="D117" i="38"/>
  <c r="G141" i="38"/>
  <c r="D165" i="38"/>
  <c r="D186" i="38"/>
  <c r="E204" i="38"/>
  <c r="I205" i="38"/>
  <c r="D82" i="38"/>
  <c r="G108" i="38"/>
  <c r="H140" i="38"/>
  <c r="E172" i="38"/>
  <c r="I172" i="38"/>
  <c r="F204" i="38"/>
  <c r="J204" i="38"/>
  <c r="D188" i="38"/>
  <c r="H109" i="38"/>
  <c r="D138" i="38"/>
  <c r="E140" i="38"/>
  <c r="F172" i="38"/>
  <c r="D154" i="38"/>
  <c r="J173" i="38"/>
  <c r="D192" i="38"/>
  <c r="B11" i="13" l="1"/>
  <c r="D106" i="10"/>
  <c r="B14" i="10"/>
  <c r="H16" i="10"/>
  <c r="H28" i="39" s="1"/>
  <c r="J43" i="14"/>
  <c r="B15" i="10"/>
  <c r="D16" i="10"/>
  <c r="D28" i="39" s="1"/>
  <c r="F43" i="14"/>
  <c r="D43" i="14" s="1"/>
  <c r="B13" i="10"/>
  <c r="E45" i="14"/>
  <c r="G16" i="10"/>
  <c r="G28" i="39" s="1"/>
  <c r="I41" i="14"/>
  <c r="F16" i="10"/>
  <c r="F28" i="39" s="1"/>
  <c r="H47" i="14"/>
  <c r="D93" i="10"/>
  <c r="D68" i="10"/>
  <c r="E62" i="8"/>
  <c r="E57" i="8"/>
  <c r="AL23" i="40" s="1"/>
  <c r="C87" i="8"/>
  <c r="D16" i="13"/>
  <c r="D46" i="39" s="1"/>
  <c r="D81" i="13"/>
  <c r="D94" i="13"/>
  <c r="D107" i="13"/>
  <c r="G16" i="13"/>
  <c r="G46" i="39" s="1"/>
  <c r="X10" i="15"/>
  <c r="X51" i="15" s="1"/>
  <c r="B78" i="8" s="1"/>
  <c r="W10" i="15"/>
  <c r="W51" i="15" s="1"/>
  <c r="B75" i="8" s="1"/>
  <c r="U10" i="15"/>
  <c r="U51" i="15" s="1"/>
  <c r="B69" i="8" s="1"/>
  <c r="V10" i="15"/>
  <c r="V51" i="15" s="1"/>
  <c r="B72" i="8" s="1"/>
  <c r="T10" i="15"/>
  <c r="T51" i="15" s="1"/>
  <c r="B66" i="8" s="1"/>
  <c r="D14" i="14"/>
  <c r="D74" i="14"/>
  <c r="D50" i="14"/>
  <c r="D96" i="14"/>
  <c r="D82" i="14"/>
  <c r="D56" i="14"/>
  <c r="D80" i="14"/>
  <c r="D94" i="14"/>
  <c r="D52" i="14"/>
  <c r="D38" i="14"/>
  <c r="D84" i="14"/>
  <c r="D72" i="14"/>
  <c r="D60" i="14"/>
  <c r="D58" i="14"/>
  <c r="D62" i="14"/>
  <c r="D10" i="14"/>
  <c r="D88" i="14"/>
  <c r="D98" i="14"/>
  <c r="D90" i="14"/>
  <c r="D32" i="14"/>
  <c r="D36" i="14"/>
  <c r="D28" i="14"/>
  <c r="D54" i="14"/>
  <c r="D68" i="14"/>
  <c r="D76" i="14"/>
  <c r="D86" i="14"/>
  <c r="D34" i="14"/>
  <c r="D100" i="14"/>
  <c r="D78" i="14"/>
  <c r="D92" i="14"/>
  <c r="D12" i="14"/>
  <c r="D80" i="11"/>
  <c r="B14" i="11"/>
  <c r="F16" i="11"/>
  <c r="D88" i="8"/>
  <c r="E74" i="8"/>
  <c r="AW23" i="40" s="1"/>
  <c r="D86" i="8"/>
  <c r="AT19" i="40"/>
  <c r="AN19" i="40"/>
  <c r="I23" i="24"/>
  <c r="E13" i="8"/>
  <c r="E17" i="8"/>
  <c r="E71" i="8"/>
  <c r="AU23" i="40" s="1"/>
  <c r="E25" i="8"/>
  <c r="O23" i="40" s="1"/>
  <c r="E19" i="8"/>
  <c r="J23" i="40" s="1"/>
  <c r="E10" i="8"/>
  <c r="C23" i="40" s="1"/>
  <c r="E29" i="8"/>
  <c r="R23" i="40" s="1"/>
  <c r="E55" i="8"/>
  <c r="K55" i="8" s="1"/>
  <c r="E23" i="8"/>
  <c r="M23" i="40" s="1"/>
  <c r="E34" i="8"/>
  <c r="M49" i="8"/>
  <c r="E35" i="8"/>
  <c r="E41" i="8"/>
  <c r="Z23" i="40" s="1"/>
  <c r="M27" i="8"/>
  <c r="H27" i="8"/>
  <c r="P27" i="40" s="1"/>
  <c r="AW15" i="40"/>
  <c r="L15" i="40"/>
  <c r="AG15" i="40"/>
  <c r="W15" i="40"/>
  <c r="AY15" i="40"/>
  <c r="AD15" i="40"/>
  <c r="AM15" i="40"/>
  <c r="D16" i="38"/>
  <c r="AL55" i="40" s="1"/>
  <c r="D129" i="9"/>
  <c r="D142" i="9"/>
  <c r="D88" i="9"/>
  <c r="F15" i="9"/>
  <c r="F20" i="9" s="1"/>
  <c r="H39" i="14" s="1"/>
  <c r="AM55" i="40"/>
  <c r="D76" i="38"/>
  <c r="B11" i="9"/>
  <c r="D15" i="9"/>
  <c r="D20" i="9" s="1"/>
  <c r="F39" i="14" s="1"/>
  <c r="G15" i="9"/>
  <c r="G20" i="9" s="1"/>
  <c r="I39" i="14" s="1"/>
  <c r="H15" i="9"/>
  <c r="H20" i="9" s="1"/>
  <c r="H22" i="39" s="1"/>
  <c r="E23" i="35"/>
  <c r="J27" i="8"/>
  <c r="E53" i="8"/>
  <c r="AI23" i="40" s="1"/>
  <c r="E43" i="8"/>
  <c r="AA23" i="40" s="1"/>
  <c r="E32" i="8"/>
  <c r="J51" i="8"/>
  <c r="J77" i="8"/>
  <c r="I71" i="8"/>
  <c r="L77" i="8"/>
  <c r="E45" i="8"/>
  <c r="AC23" i="40" s="1"/>
  <c r="I77" i="8"/>
  <c r="K77" i="8"/>
  <c r="L74" i="8"/>
  <c r="J74" i="8"/>
  <c r="J55" i="8"/>
  <c r="I49" i="8"/>
  <c r="E61" i="8"/>
  <c r="J61" i="8" s="1"/>
  <c r="J49" i="8"/>
  <c r="L49" i="8"/>
  <c r="E39" i="8"/>
  <c r="J39" i="8" s="1"/>
  <c r="E12" i="8"/>
  <c r="AF23" i="40"/>
  <c r="H49" i="8"/>
  <c r="AF27" i="40" s="1"/>
  <c r="E68" i="8"/>
  <c r="AS23" i="40" s="1"/>
  <c r="L27" i="8"/>
  <c r="L47" i="8"/>
  <c r="C85" i="8"/>
  <c r="P23" i="40"/>
  <c r="K27" i="8"/>
  <c r="C84" i="8"/>
  <c r="C88" i="8"/>
  <c r="AN15" i="40"/>
  <c r="E60" i="8"/>
  <c r="E65" i="8"/>
  <c r="J65" i="8" s="1"/>
  <c r="J88" i="8" s="1"/>
  <c r="H51" i="8"/>
  <c r="AG27" i="40" s="1"/>
  <c r="C79" i="8"/>
  <c r="C13" i="39" s="1"/>
  <c r="E15" i="8"/>
  <c r="C86" i="8"/>
  <c r="C92" i="8"/>
  <c r="C15" i="39"/>
  <c r="AP19" i="40"/>
  <c r="D87" i="8"/>
  <c r="D92" i="8"/>
  <c r="D15" i="39"/>
  <c r="D16" i="39" s="1"/>
  <c r="I55" i="8"/>
  <c r="I51" i="8"/>
  <c r="K51" i="8"/>
  <c r="H55" i="8"/>
  <c r="AJ27" i="40" s="1"/>
  <c r="M51" i="8"/>
  <c r="L51" i="8"/>
  <c r="D119" i="10"/>
  <c r="D81" i="10"/>
  <c r="E16" i="12"/>
  <c r="C16" i="12"/>
  <c r="B14" i="12"/>
  <c r="H16" i="13"/>
  <c r="H46" i="39" s="1"/>
  <c r="D68" i="13"/>
  <c r="D120" i="13"/>
  <c r="E16" i="13"/>
  <c r="E46" i="39" s="1"/>
  <c r="B13" i="13"/>
  <c r="F16" i="13"/>
  <c r="F46" i="39" s="1"/>
  <c r="B14" i="13"/>
  <c r="B12" i="13"/>
  <c r="H77" i="38"/>
  <c r="H78" i="38" s="1"/>
  <c r="B14" i="9"/>
  <c r="C15" i="9"/>
  <c r="C20" i="9" s="1"/>
  <c r="C22" i="39" s="1"/>
  <c r="V59" i="40"/>
  <c r="D113" i="9"/>
  <c r="E15" i="9"/>
  <c r="E20" i="9" s="1"/>
  <c r="D155" i="9"/>
  <c r="H47" i="8"/>
  <c r="AD27" i="40" s="1"/>
  <c r="I47" i="8"/>
  <c r="K47" i="8"/>
  <c r="M77" i="8"/>
  <c r="AY23" i="40"/>
  <c r="B21" i="39"/>
  <c r="AP23" i="40"/>
  <c r="H57" i="8"/>
  <c r="AL27" i="40" s="1"/>
  <c r="J47" i="8"/>
  <c r="M47" i="8"/>
  <c r="M37" i="8"/>
  <c r="W23" i="40"/>
  <c r="H37" i="8"/>
  <c r="W27" i="40" s="1"/>
  <c r="M21" i="8"/>
  <c r="J21" i="8"/>
  <c r="L23" i="40"/>
  <c r="I21" i="8"/>
  <c r="L21" i="8"/>
  <c r="I19" i="8"/>
  <c r="H21" i="8"/>
  <c r="L27" i="40" s="1"/>
  <c r="D70" i="14"/>
  <c r="L37" i="8"/>
  <c r="D89" i="8"/>
  <c r="J37" i="8"/>
  <c r="I37" i="8"/>
  <c r="K37" i="8"/>
  <c r="J51" i="15"/>
  <c r="E51" i="15"/>
  <c r="L51" i="15"/>
  <c r="E205" i="38"/>
  <c r="D204" i="38"/>
  <c r="I109" i="38"/>
  <c r="J80" i="38"/>
  <c r="J78" i="38"/>
  <c r="J79" i="38"/>
  <c r="M51" i="15"/>
  <c r="I142" i="38"/>
  <c r="I143" i="38"/>
  <c r="I144" i="38"/>
  <c r="C16" i="10"/>
  <c r="C28" i="39" s="1"/>
  <c r="B11" i="10"/>
  <c r="C16" i="11"/>
  <c r="B11" i="11"/>
  <c r="I173" i="38"/>
  <c r="F109" i="38"/>
  <c r="G46" i="38"/>
  <c r="G47" i="38"/>
  <c r="G48" i="38"/>
  <c r="G51" i="15"/>
  <c r="H80" i="38"/>
  <c r="H79" i="38"/>
  <c r="F16" i="12"/>
  <c r="J208" i="38"/>
  <c r="J175" i="38"/>
  <c r="J176" i="38"/>
  <c r="J206" i="38"/>
  <c r="J174" i="38"/>
  <c r="J179" i="38" s="1"/>
  <c r="J207" i="38"/>
  <c r="E141" i="38"/>
  <c r="D140" i="38"/>
  <c r="D172" i="38"/>
  <c r="E173" i="38"/>
  <c r="G173" i="38"/>
  <c r="E45" i="38"/>
  <c r="D44" i="38"/>
  <c r="J110" i="38"/>
  <c r="J111" i="38"/>
  <c r="J112" i="38"/>
  <c r="E80" i="38"/>
  <c r="E78" i="38"/>
  <c r="D77" i="38"/>
  <c r="E79" i="38"/>
  <c r="O51" i="15"/>
  <c r="F51" i="15"/>
  <c r="F45" i="38"/>
  <c r="D64" i="14"/>
  <c r="E87" i="8"/>
  <c r="I20" i="9"/>
  <c r="G109" i="38"/>
  <c r="H45" i="38"/>
  <c r="H51" i="15"/>
  <c r="E16" i="11"/>
  <c r="B12" i="10"/>
  <c r="F173" i="38"/>
  <c r="H205" i="38"/>
  <c r="I45" i="38"/>
  <c r="D67" i="11"/>
  <c r="J205" i="38"/>
  <c r="H141" i="38"/>
  <c r="G143" i="38"/>
  <c r="G144" i="38"/>
  <c r="G142" i="38"/>
  <c r="J141" i="38"/>
  <c r="G80" i="38"/>
  <c r="G78" i="38"/>
  <c r="G79" i="38"/>
  <c r="F80" i="38"/>
  <c r="F78" i="38"/>
  <c r="F79" i="38"/>
  <c r="I78" i="38"/>
  <c r="I80" i="38"/>
  <c r="I79" i="38"/>
  <c r="N51" i="15"/>
  <c r="I51" i="15"/>
  <c r="T11" i="40"/>
  <c r="F81" i="20"/>
  <c r="C16" i="13"/>
  <c r="B15" i="13"/>
  <c r="E16" i="10"/>
  <c r="E28" i="39" s="1"/>
  <c r="B13" i="9"/>
  <c r="I59" i="8"/>
  <c r="L59" i="8"/>
  <c r="H59" i="8"/>
  <c r="J59" i="8"/>
  <c r="M59" i="8"/>
  <c r="K59" i="8"/>
  <c r="B12" i="9"/>
  <c r="B10" i="9"/>
  <c r="F205" i="38"/>
  <c r="F141" i="38"/>
  <c r="H206" i="38"/>
  <c r="H207" i="38"/>
  <c r="H174" i="38"/>
  <c r="H208" i="38"/>
  <c r="H175" i="38"/>
  <c r="H176" i="38"/>
  <c r="D40" i="16"/>
  <c r="D49" i="16" s="1"/>
  <c r="F24" i="16"/>
  <c r="D10" i="15" s="1"/>
  <c r="B11" i="8" s="1"/>
  <c r="B16" i="12"/>
  <c r="H111" i="38"/>
  <c r="H112" i="38"/>
  <c r="H110" i="38"/>
  <c r="H115" i="38" s="1"/>
  <c r="J48" i="38"/>
  <c r="J46" i="38"/>
  <c r="J47" i="38"/>
  <c r="E109" i="38"/>
  <c r="D108" i="38"/>
  <c r="D66" i="14"/>
  <c r="H44" i="14" l="1"/>
  <c r="G44" i="14"/>
  <c r="E44" i="14"/>
  <c r="I44" i="14"/>
  <c r="F44" i="14"/>
  <c r="I42" i="14"/>
  <c r="L10" i="8" s="1"/>
  <c r="J44" i="14"/>
  <c r="D45" i="14"/>
  <c r="E46" i="14" s="1"/>
  <c r="H12" i="8" s="1"/>
  <c r="E27" i="40" s="1"/>
  <c r="D41" i="14"/>
  <c r="D47" i="14"/>
  <c r="H48" i="14" s="1"/>
  <c r="K13" i="8" s="1"/>
  <c r="M57" i="8"/>
  <c r="I29" i="8"/>
  <c r="K57" i="8"/>
  <c r="L57" i="8"/>
  <c r="L39" i="8"/>
  <c r="I57" i="8"/>
  <c r="J57" i="8"/>
  <c r="K25" i="8"/>
  <c r="K74" i="8"/>
  <c r="H74" i="8"/>
  <c r="AW27" i="40" s="1"/>
  <c r="I74" i="8"/>
  <c r="M74" i="8"/>
  <c r="S23" i="40"/>
  <c r="K32" i="8"/>
  <c r="I32" i="8"/>
  <c r="H32" i="8"/>
  <c r="J32" i="8"/>
  <c r="F23" i="40"/>
  <c r="L15" i="8"/>
  <c r="I15" i="8"/>
  <c r="H15" i="8"/>
  <c r="G27" i="40" s="1"/>
  <c r="J15" i="8"/>
  <c r="M15" i="8"/>
  <c r="V23" i="40"/>
  <c r="K35" i="8"/>
  <c r="J35" i="8"/>
  <c r="M35" i="8"/>
  <c r="I35" i="8"/>
  <c r="L35" i="8"/>
  <c r="H35" i="8"/>
  <c r="V27" i="40" s="1"/>
  <c r="U23" i="40"/>
  <c r="J34" i="8"/>
  <c r="K34" i="8"/>
  <c r="M34" i="8"/>
  <c r="L34" i="8"/>
  <c r="H34" i="8"/>
  <c r="U27" i="40" s="1"/>
  <c r="I34" i="8"/>
  <c r="B16" i="13"/>
  <c r="B46" i="39" s="1"/>
  <c r="C46" i="39"/>
  <c r="I17" i="8"/>
  <c r="J17" i="8"/>
  <c r="M17" i="8"/>
  <c r="H17" i="8"/>
  <c r="I27" i="40" s="1"/>
  <c r="L17" i="8"/>
  <c r="E78" i="8"/>
  <c r="AZ23" i="40" s="1"/>
  <c r="AZ11" i="40"/>
  <c r="AR11" i="40"/>
  <c r="B88" i="8"/>
  <c r="E66" i="8"/>
  <c r="AR23" i="40" s="1"/>
  <c r="AV11" i="40"/>
  <c r="E72" i="8"/>
  <c r="AV23" i="40" s="1"/>
  <c r="AT11" i="40"/>
  <c r="E69" i="8"/>
  <c r="AT23" i="40" s="1"/>
  <c r="E75" i="8"/>
  <c r="AX23" i="40" s="1"/>
  <c r="AX11" i="40"/>
  <c r="F22" i="39"/>
  <c r="J39" i="14"/>
  <c r="I23" i="40"/>
  <c r="H25" i="8"/>
  <c r="O27" i="40" s="1"/>
  <c r="J25" i="8"/>
  <c r="K19" i="8"/>
  <c r="L19" i="8"/>
  <c r="M19" i="8"/>
  <c r="L25" i="8"/>
  <c r="K17" i="8"/>
  <c r="M55" i="8"/>
  <c r="H19" i="8"/>
  <c r="J27" i="40" s="1"/>
  <c r="J19" i="8"/>
  <c r="H23" i="8"/>
  <c r="M27" i="40" s="1"/>
  <c r="H71" i="8"/>
  <c r="AU27" i="40" s="1"/>
  <c r="K29" i="8"/>
  <c r="H29" i="8"/>
  <c r="R27" i="40" s="1"/>
  <c r="K23" i="8"/>
  <c r="M23" i="8"/>
  <c r="J29" i="8"/>
  <c r="L71" i="8"/>
  <c r="I23" i="8"/>
  <c r="L29" i="8"/>
  <c r="J23" i="8"/>
  <c r="L23" i="8"/>
  <c r="I25" i="8"/>
  <c r="K71" i="8"/>
  <c r="M29" i="8"/>
  <c r="M71" i="8"/>
  <c r="AJ23" i="40"/>
  <c r="M25" i="8"/>
  <c r="L55" i="8"/>
  <c r="J71" i="8"/>
  <c r="H43" i="8"/>
  <c r="AA27" i="40" s="1"/>
  <c r="K43" i="8"/>
  <c r="L43" i="8"/>
  <c r="I41" i="8"/>
  <c r="M41" i="8"/>
  <c r="H41" i="8"/>
  <c r="Z27" i="40" s="1"/>
  <c r="K68" i="8"/>
  <c r="L68" i="8"/>
  <c r="K41" i="8"/>
  <c r="L41" i="8"/>
  <c r="J41" i="8"/>
  <c r="J72" i="8"/>
  <c r="I53" i="8"/>
  <c r="K53" i="8"/>
  <c r="J53" i="8"/>
  <c r="M53" i="8"/>
  <c r="L53" i="8"/>
  <c r="H53" i="8"/>
  <c r="AI27" i="40" s="1"/>
  <c r="J211" i="38"/>
  <c r="D22" i="39"/>
  <c r="G22" i="39"/>
  <c r="G83" i="38"/>
  <c r="B15" i="9"/>
  <c r="H78" i="8"/>
  <c r="AZ27" i="40" s="1"/>
  <c r="J43" i="8"/>
  <c r="I61" i="8"/>
  <c r="I43" i="8"/>
  <c r="M43" i="8"/>
  <c r="I68" i="8"/>
  <c r="H69" i="8"/>
  <c r="AT27" i="40" s="1"/>
  <c r="L65" i="8"/>
  <c r="L88" i="8" s="1"/>
  <c r="J68" i="8"/>
  <c r="M68" i="8"/>
  <c r="H68" i="8"/>
  <c r="AS27" i="40" s="1"/>
  <c r="K45" i="8"/>
  <c r="M32" i="8"/>
  <c r="L32" i="8"/>
  <c r="M78" i="8"/>
  <c r="C89" i="8"/>
  <c r="C93" i="8" s="1"/>
  <c r="E86" i="8"/>
  <c r="L45" i="8"/>
  <c r="I45" i="8"/>
  <c r="J45" i="8"/>
  <c r="K61" i="8"/>
  <c r="AO23" i="40"/>
  <c r="L69" i="8"/>
  <c r="H61" i="8"/>
  <c r="AO27" i="40" s="1"/>
  <c r="L61" i="8"/>
  <c r="M61" i="8"/>
  <c r="M45" i="8"/>
  <c r="H45" i="8"/>
  <c r="AC27" i="40" s="1"/>
  <c r="H72" i="8"/>
  <c r="AV27" i="40" s="1"/>
  <c r="L72" i="8"/>
  <c r="M72" i="8"/>
  <c r="K15" i="8"/>
  <c r="C16" i="39"/>
  <c r="I65" i="8"/>
  <c r="I88" i="8" s="1"/>
  <c r="G23" i="40"/>
  <c r="AQ23" i="40"/>
  <c r="E23" i="40"/>
  <c r="Y23" i="40"/>
  <c r="H39" i="8"/>
  <c r="Y27" i="40" s="1"/>
  <c r="M39" i="8"/>
  <c r="K39" i="8"/>
  <c r="I39" i="8"/>
  <c r="J69" i="8"/>
  <c r="I69" i="8"/>
  <c r="L78" i="8"/>
  <c r="J78" i="8"/>
  <c r="K69" i="8"/>
  <c r="M69" i="8"/>
  <c r="I78" i="8"/>
  <c r="K78" i="8"/>
  <c r="K72" i="8"/>
  <c r="I60" i="8"/>
  <c r="I86" i="8" s="1"/>
  <c r="L60" i="8"/>
  <c r="L86" i="8" s="1"/>
  <c r="J60" i="8"/>
  <c r="J86" i="8" s="1"/>
  <c r="H60" i="8"/>
  <c r="AN27" i="40" s="1"/>
  <c r="M60" i="8"/>
  <c r="M86" i="8" s="1"/>
  <c r="AN23" i="40"/>
  <c r="K60" i="8"/>
  <c r="K86" i="8" s="1"/>
  <c r="I75" i="8"/>
  <c r="I72" i="8"/>
  <c r="M65" i="8"/>
  <c r="M88" i="8" s="1"/>
  <c r="H65" i="8"/>
  <c r="K65" i="8"/>
  <c r="K88" i="8" s="1"/>
  <c r="D93" i="8"/>
  <c r="E20" i="8"/>
  <c r="K23" i="40" s="1"/>
  <c r="K11" i="40"/>
  <c r="E52" i="8"/>
  <c r="AH11" i="40"/>
  <c r="E24" i="8"/>
  <c r="N23" i="40" s="1"/>
  <c r="N11" i="40"/>
  <c r="E16" i="8"/>
  <c r="H11" i="40"/>
  <c r="E48" i="8"/>
  <c r="AE11" i="40"/>
  <c r="E44" i="8"/>
  <c r="AB11" i="40"/>
  <c r="E38" i="8"/>
  <c r="X23" i="40" s="1"/>
  <c r="X11" i="40"/>
  <c r="E28" i="8"/>
  <c r="Q23" i="40" s="1"/>
  <c r="Q11" i="40"/>
  <c r="E56" i="8"/>
  <c r="AK23" i="40" s="1"/>
  <c r="AK11" i="40"/>
  <c r="H211" i="38"/>
  <c r="H214" i="38" s="1"/>
  <c r="G39" i="14"/>
  <c r="E22" i="39"/>
  <c r="H179" i="38"/>
  <c r="H13" i="38" s="1"/>
  <c r="AI55" i="40" s="1"/>
  <c r="G147" i="38"/>
  <c r="G150" i="38" s="1"/>
  <c r="J115" i="38"/>
  <c r="D90" i="8"/>
  <c r="AM27" i="40"/>
  <c r="J142" i="38"/>
  <c r="J143" i="38"/>
  <c r="J144" i="38"/>
  <c r="G110" i="38"/>
  <c r="G111" i="38"/>
  <c r="G112" i="38"/>
  <c r="D79" i="38"/>
  <c r="E47" i="38"/>
  <c r="E48" i="38"/>
  <c r="E46" i="38"/>
  <c r="D45" i="38"/>
  <c r="E207" i="38"/>
  <c r="E174" i="38"/>
  <c r="D173" i="38"/>
  <c r="E208" i="38"/>
  <c r="E175" i="38"/>
  <c r="E176" i="38"/>
  <c r="E206" i="38"/>
  <c r="G51" i="38"/>
  <c r="B16" i="11"/>
  <c r="I112" i="38"/>
  <c r="I110" i="38"/>
  <c r="I111" i="38"/>
  <c r="E112" i="38"/>
  <c r="E110" i="38"/>
  <c r="D109" i="38"/>
  <c r="E111" i="38"/>
  <c r="F40" i="16"/>
  <c r="F142" i="38"/>
  <c r="F143" i="38"/>
  <c r="F144" i="38"/>
  <c r="I83" i="38"/>
  <c r="E142" i="38"/>
  <c r="D141" i="38"/>
  <c r="E143" i="38"/>
  <c r="E144" i="38"/>
  <c r="H83" i="38"/>
  <c r="I147" i="38"/>
  <c r="J83" i="38"/>
  <c r="H182" i="38"/>
  <c r="G10" i="38"/>
  <c r="M55" i="40" s="1"/>
  <c r="G86" i="38"/>
  <c r="H144" i="38"/>
  <c r="H142" i="38"/>
  <c r="H143" i="38"/>
  <c r="H46" i="38"/>
  <c r="H47" i="38"/>
  <c r="H48" i="38"/>
  <c r="D78" i="38"/>
  <c r="E83" i="38"/>
  <c r="J118" i="38"/>
  <c r="J11" i="38"/>
  <c r="W55" i="40" s="1"/>
  <c r="F110" i="38"/>
  <c r="F111" i="38"/>
  <c r="F112" i="38"/>
  <c r="B16" i="10"/>
  <c r="B28" i="39" s="1"/>
  <c r="D205" i="38"/>
  <c r="J51" i="38"/>
  <c r="H118" i="38"/>
  <c r="H11" i="38"/>
  <c r="U55" i="40" s="1"/>
  <c r="E39" i="14"/>
  <c r="B20" i="9"/>
  <c r="E33" i="8"/>
  <c r="B85" i="8"/>
  <c r="I22" i="24"/>
  <c r="I24" i="24" s="1"/>
  <c r="F83" i="38"/>
  <c r="J214" i="38"/>
  <c r="J14" i="38"/>
  <c r="I47" i="38"/>
  <c r="I48" i="38"/>
  <c r="I46" i="38"/>
  <c r="F208" i="38"/>
  <c r="F175" i="38"/>
  <c r="F176" i="38"/>
  <c r="F206" i="38"/>
  <c r="F207" i="38"/>
  <c r="F174" i="38"/>
  <c r="F48" i="38"/>
  <c r="F46" i="38"/>
  <c r="F47" i="38"/>
  <c r="D80" i="38"/>
  <c r="G176" i="38"/>
  <c r="G206" i="38"/>
  <c r="G207" i="38"/>
  <c r="G174" i="38"/>
  <c r="G208" i="38"/>
  <c r="G175" i="38"/>
  <c r="J182" i="38"/>
  <c r="J13" i="38"/>
  <c r="AK55" i="40" s="1"/>
  <c r="I207" i="38"/>
  <c r="I174" i="38"/>
  <c r="I179" i="38" s="1"/>
  <c r="I208" i="38"/>
  <c r="I175" i="38"/>
  <c r="I176" i="38"/>
  <c r="I206" i="38"/>
  <c r="J48" i="14" l="1"/>
  <c r="M13" i="8" s="1"/>
  <c r="I48" i="14"/>
  <c r="L13" i="8" s="1"/>
  <c r="F48" i="14"/>
  <c r="I13" i="8" s="1"/>
  <c r="E48" i="14"/>
  <c r="G48" i="14"/>
  <c r="J13" i="8" s="1"/>
  <c r="H42" i="14"/>
  <c r="K10" i="8" s="1"/>
  <c r="J42" i="14"/>
  <c r="M10" i="8" s="1"/>
  <c r="F42" i="14"/>
  <c r="I10" i="8" s="1"/>
  <c r="E42" i="14"/>
  <c r="G42" i="14"/>
  <c r="J10" i="8" s="1"/>
  <c r="D44" i="14"/>
  <c r="I46" i="14"/>
  <c r="L12" i="8" s="1"/>
  <c r="H46" i="14"/>
  <c r="K12" i="8" s="1"/>
  <c r="J46" i="14"/>
  <c r="M12" i="8" s="1"/>
  <c r="G46" i="14"/>
  <c r="J12" i="8" s="1"/>
  <c r="F46" i="14"/>
  <c r="I12" i="8" s="1"/>
  <c r="I66" i="8"/>
  <c r="M75" i="8"/>
  <c r="M66" i="8"/>
  <c r="L66" i="8"/>
  <c r="J66" i="8"/>
  <c r="K66" i="8"/>
  <c r="H66" i="8"/>
  <c r="AR27" i="40" s="1"/>
  <c r="H86" i="8"/>
  <c r="N86" i="8" s="1"/>
  <c r="L75" i="8"/>
  <c r="E88" i="8"/>
  <c r="K75" i="8"/>
  <c r="H75" i="8"/>
  <c r="AX27" i="40" s="1"/>
  <c r="J75" i="8"/>
  <c r="AH23" i="40"/>
  <c r="B51" i="39"/>
  <c r="B53" i="39" s="1"/>
  <c r="AE23" i="40"/>
  <c r="B45" i="39"/>
  <c r="B47" i="39" s="1"/>
  <c r="AB23" i="40"/>
  <c r="B39" i="39"/>
  <c r="B41" i="39" s="1"/>
  <c r="T23" i="40"/>
  <c r="L33" i="8"/>
  <c r="K33" i="8"/>
  <c r="K85" i="8" s="1"/>
  <c r="H33" i="8"/>
  <c r="T27" i="40" s="1"/>
  <c r="I33" i="8"/>
  <c r="I85" i="8" s="1"/>
  <c r="M33" i="8"/>
  <c r="M85" i="8" s="1"/>
  <c r="J33" i="8"/>
  <c r="J85" i="8" s="1"/>
  <c r="B33" i="39"/>
  <c r="B35" i="39" s="1"/>
  <c r="H23" i="40"/>
  <c r="H16" i="8"/>
  <c r="H27" i="40" s="1"/>
  <c r="M16" i="8"/>
  <c r="I16" i="8"/>
  <c r="J16" i="8"/>
  <c r="L16" i="8"/>
  <c r="S27" i="40"/>
  <c r="L38" i="8"/>
  <c r="J48" i="8"/>
  <c r="E45" i="39" s="1"/>
  <c r="E47" i="39" s="1"/>
  <c r="I56" i="8"/>
  <c r="H38" i="8"/>
  <c r="X27" i="40" s="1"/>
  <c r="J20" i="8"/>
  <c r="L20" i="8"/>
  <c r="G12" i="38"/>
  <c r="AA55" i="40" s="1"/>
  <c r="H147" i="38"/>
  <c r="I211" i="38"/>
  <c r="I115" i="38"/>
  <c r="H14" i="38"/>
  <c r="M38" i="8"/>
  <c r="J24" i="8"/>
  <c r="C90" i="8"/>
  <c r="I48" i="8"/>
  <c r="D45" i="39" s="1"/>
  <c r="D47" i="39" s="1"/>
  <c r="K56" i="8"/>
  <c r="L24" i="8"/>
  <c r="M20" i="8"/>
  <c r="K38" i="8"/>
  <c r="I38" i="8"/>
  <c r="L48" i="8"/>
  <c r="G45" i="39" s="1"/>
  <c r="G47" i="39" s="1"/>
  <c r="J56" i="8"/>
  <c r="M24" i="8"/>
  <c r="J38" i="8"/>
  <c r="H48" i="8"/>
  <c r="H56" i="8"/>
  <c r="AK27" i="40" s="1"/>
  <c r="L56" i="8"/>
  <c r="I24" i="8"/>
  <c r="K24" i="8"/>
  <c r="H20" i="8"/>
  <c r="K27" i="40" s="1"/>
  <c r="K48" i="8"/>
  <c r="F45" i="39" s="1"/>
  <c r="F47" i="39" s="1"/>
  <c r="M48" i="8"/>
  <c r="H45" i="39" s="1"/>
  <c r="H47" i="39" s="1"/>
  <c r="M56" i="8"/>
  <c r="H24" i="8"/>
  <c r="N27" i="40" s="1"/>
  <c r="K20" i="8"/>
  <c r="I20" i="8"/>
  <c r="I44" i="8"/>
  <c r="D39" i="39" s="1"/>
  <c r="D41" i="39" s="1"/>
  <c r="H52" i="8"/>
  <c r="K16" i="8"/>
  <c r="L52" i="8"/>
  <c r="G51" i="39" s="1"/>
  <c r="G53" i="39" s="1"/>
  <c r="K28" i="8"/>
  <c r="H88" i="8"/>
  <c r="N88" i="8" s="1"/>
  <c r="AQ27" i="40"/>
  <c r="M44" i="8"/>
  <c r="H39" i="39" s="1"/>
  <c r="H41" i="39" s="1"/>
  <c r="J52" i="8"/>
  <c r="E51" i="39" s="1"/>
  <c r="E53" i="39" s="1"/>
  <c r="M52" i="8"/>
  <c r="H51" i="39" s="1"/>
  <c r="H53" i="39" s="1"/>
  <c r="L28" i="8"/>
  <c r="J28" i="8"/>
  <c r="H44" i="8"/>
  <c r="J44" i="8"/>
  <c r="E39" i="39" s="1"/>
  <c r="E41" i="39" s="1"/>
  <c r="I52" i="8"/>
  <c r="D51" i="39" s="1"/>
  <c r="D53" i="39" s="1"/>
  <c r="I28" i="8"/>
  <c r="H28" i="8"/>
  <c r="Q27" i="40" s="1"/>
  <c r="L44" i="8"/>
  <c r="G39" i="39" s="1"/>
  <c r="G41" i="39" s="1"/>
  <c r="K44" i="8"/>
  <c r="F39" i="39" s="1"/>
  <c r="F41" i="39" s="1"/>
  <c r="K52" i="8"/>
  <c r="F51" i="39" s="1"/>
  <c r="F53" i="39" s="1"/>
  <c r="M28" i="8"/>
  <c r="D112" i="38"/>
  <c r="I21" i="9"/>
  <c r="B22" i="39"/>
  <c r="B23" i="39" s="1"/>
  <c r="D144" i="38"/>
  <c r="D175" i="38"/>
  <c r="I25" i="24"/>
  <c r="J54" i="38"/>
  <c r="J9" i="38"/>
  <c r="I55" i="40" s="1"/>
  <c r="D51" i="15"/>
  <c r="C10" i="15"/>
  <c r="C51" i="15" s="1"/>
  <c r="B14" i="39" s="1"/>
  <c r="E15" i="39" s="1"/>
  <c r="D11" i="40"/>
  <c r="D207" i="38"/>
  <c r="G211" i="38"/>
  <c r="F51" i="38"/>
  <c r="F211" i="38"/>
  <c r="I51" i="38"/>
  <c r="F115" i="38"/>
  <c r="E86" i="38"/>
  <c r="D83" i="38"/>
  <c r="F84" i="38" s="1"/>
  <c r="E10" i="38"/>
  <c r="K55" i="40" s="1"/>
  <c r="J86" i="38"/>
  <c r="J10" i="38"/>
  <c r="P55" i="40" s="1"/>
  <c r="D143" i="38"/>
  <c r="I86" i="38"/>
  <c r="I10" i="38"/>
  <c r="O55" i="40" s="1"/>
  <c r="D111" i="38"/>
  <c r="D208" i="38"/>
  <c r="I214" i="38"/>
  <c r="I14" i="38"/>
  <c r="D39" i="14"/>
  <c r="H150" i="38"/>
  <c r="H12" i="38"/>
  <c r="AB55" i="40" s="1"/>
  <c r="I118" i="38"/>
  <c r="I11" i="38"/>
  <c r="V55" i="40" s="1"/>
  <c r="L85" i="8"/>
  <c r="E85" i="8"/>
  <c r="I150" i="38"/>
  <c r="I12" i="38"/>
  <c r="AC55" i="40" s="1"/>
  <c r="F147" i="38"/>
  <c r="D206" i="38"/>
  <c r="E211" i="38"/>
  <c r="D46" i="38"/>
  <c r="E51" i="38"/>
  <c r="G115" i="38"/>
  <c r="I182" i="38"/>
  <c r="I13" i="38"/>
  <c r="AJ55" i="40" s="1"/>
  <c r="D47" i="38"/>
  <c r="G179" i="38"/>
  <c r="F179" i="38"/>
  <c r="F86" i="38"/>
  <c r="F10" i="38"/>
  <c r="L55" i="40" s="1"/>
  <c r="H51" i="38"/>
  <c r="H86" i="38"/>
  <c r="H84" i="38"/>
  <c r="H10" i="38"/>
  <c r="N55" i="40" s="1"/>
  <c r="D142" i="38"/>
  <c r="E147" i="38"/>
  <c r="D110" i="38"/>
  <c r="E115" i="38"/>
  <c r="G9" i="38"/>
  <c r="F55" i="40" s="1"/>
  <c r="G54" i="38"/>
  <c r="D176" i="38"/>
  <c r="D174" i="38"/>
  <c r="E179" i="38"/>
  <c r="D48" i="38"/>
  <c r="J147" i="38"/>
  <c r="D46" i="14" l="1"/>
  <c r="D48" i="14"/>
  <c r="H13" i="8"/>
  <c r="F27" i="40" s="1"/>
  <c r="D42" i="14"/>
  <c r="H10" i="8"/>
  <c r="C27" i="40" s="1"/>
  <c r="AH27" i="40"/>
  <c r="C51" i="39"/>
  <c r="C53" i="39" s="1"/>
  <c r="AE27" i="40"/>
  <c r="C45" i="39"/>
  <c r="C47" i="39" s="1"/>
  <c r="AB27" i="40"/>
  <c r="C39" i="39"/>
  <c r="C41" i="39" s="1"/>
  <c r="E33" i="39"/>
  <c r="E35" i="39" s="1"/>
  <c r="C33" i="39"/>
  <c r="C35" i="39" s="1"/>
  <c r="G33" i="39"/>
  <c r="G35" i="39" s="1"/>
  <c r="F33" i="39"/>
  <c r="F35" i="39" s="1"/>
  <c r="H33" i="39"/>
  <c r="H35" i="39" s="1"/>
  <c r="D33" i="39"/>
  <c r="D35" i="39" s="1"/>
  <c r="H85" i="8"/>
  <c r="N85" i="8" s="1"/>
  <c r="H40" i="14"/>
  <c r="K62" i="8" s="1"/>
  <c r="J40" i="14"/>
  <c r="I40" i="14"/>
  <c r="F40" i="14"/>
  <c r="I62" i="8" s="1"/>
  <c r="E40" i="14"/>
  <c r="G40" i="14"/>
  <c r="J62" i="8" s="1"/>
  <c r="E182" i="38"/>
  <c r="D179" i="38"/>
  <c r="E13" i="38"/>
  <c r="AF55" i="40" s="1"/>
  <c r="E150" i="38"/>
  <c r="D147" i="38"/>
  <c r="E12" i="38"/>
  <c r="Y55" i="40" s="1"/>
  <c r="G182" i="38"/>
  <c r="G180" i="38"/>
  <c r="G13" i="38"/>
  <c r="AH55" i="40" s="1"/>
  <c r="E54" i="38"/>
  <c r="D51" i="38"/>
  <c r="F52" i="38" s="1"/>
  <c r="E9" i="38"/>
  <c r="D55" i="40" s="1"/>
  <c r="F150" i="38"/>
  <c r="F148" i="38"/>
  <c r="F12" i="38"/>
  <c r="Z55" i="40" s="1"/>
  <c r="F214" i="38"/>
  <c r="F14" i="38"/>
  <c r="B84" i="8"/>
  <c r="B89" i="8" s="1"/>
  <c r="E11" i="8"/>
  <c r="B79" i="8"/>
  <c r="B13" i="39" s="1"/>
  <c r="B16" i="39" s="1"/>
  <c r="D10" i="38"/>
  <c r="F11" i="38"/>
  <c r="S55" i="40" s="1"/>
  <c r="F118" i="38"/>
  <c r="F54" i="38"/>
  <c r="F9" i="38"/>
  <c r="E55" i="40" s="1"/>
  <c r="E10" i="17"/>
  <c r="E33" i="17" s="1"/>
  <c r="B92" i="8"/>
  <c r="J150" i="38"/>
  <c r="J148" i="38"/>
  <c r="J12" i="38"/>
  <c r="AD55" i="40" s="1"/>
  <c r="E118" i="38"/>
  <c r="D115" i="38"/>
  <c r="G116" i="38" s="1"/>
  <c r="E11" i="38"/>
  <c r="R55" i="40" s="1"/>
  <c r="H54" i="38"/>
  <c r="H52" i="38"/>
  <c r="H9" i="38"/>
  <c r="G55" i="40" s="1"/>
  <c r="E214" i="38"/>
  <c r="D211" i="38"/>
  <c r="F212" i="38" s="1"/>
  <c r="E14" i="38"/>
  <c r="L62" i="8"/>
  <c r="M62" i="8"/>
  <c r="D86" i="38"/>
  <c r="G84" i="38"/>
  <c r="G214" i="38"/>
  <c r="G14" i="38"/>
  <c r="F182" i="38"/>
  <c r="F180" i="38"/>
  <c r="F13" i="38"/>
  <c r="AG55" i="40" s="1"/>
  <c r="G118" i="38"/>
  <c r="G11" i="38"/>
  <c r="T55" i="40" s="1"/>
  <c r="I84" i="38"/>
  <c r="J84" i="38"/>
  <c r="E84" i="38"/>
  <c r="D84" i="38" s="1"/>
  <c r="I54" i="38"/>
  <c r="I52" i="38"/>
  <c r="I9" i="38"/>
  <c r="H55" i="40" s="1"/>
  <c r="D23" i="40" l="1"/>
  <c r="K11" i="8"/>
  <c r="F27" i="39" s="1"/>
  <c r="F29" i="39" s="1"/>
  <c r="I11" i="8"/>
  <c r="D27" i="39" s="1"/>
  <c r="D29" i="39" s="1"/>
  <c r="M11" i="8"/>
  <c r="H27" i="39" s="1"/>
  <c r="H29" i="39" s="1"/>
  <c r="J11" i="8"/>
  <c r="E27" i="39" s="1"/>
  <c r="E29" i="39" s="1"/>
  <c r="H11" i="8"/>
  <c r="C27" i="39" s="1"/>
  <c r="C29" i="39" s="1"/>
  <c r="L11" i="8"/>
  <c r="G27" i="39" s="1"/>
  <c r="G29" i="39" s="1"/>
  <c r="B27" i="39"/>
  <c r="B29" i="39" s="1"/>
  <c r="D26" i="9"/>
  <c r="E212" i="38"/>
  <c r="D212" i="38" s="1"/>
  <c r="E116" i="38"/>
  <c r="D116" i="38" s="1"/>
  <c r="F116" i="38"/>
  <c r="G212" i="38"/>
  <c r="J55" i="40"/>
  <c r="J87" i="8"/>
  <c r="E21" i="39"/>
  <c r="E23" i="39" s="1"/>
  <c r="L87" i="8"/>
  <c r="G21" i="39"/>
  <c r="G23" i="39" s="1"/>
  <c r="K87" i="8"/>
  <c r="F21" i="39"/>
  <c r="F23" i="39" s="1"/>
  <c r="I87" i="8"/>
  <c r="D21" i="39"/>
  <c r="D23" i="39" s="1"/>
  <c r="M87" i="8"/>
  <c r="H21" i="39"/>
  <c r="H23" i="39" s="1"/>
  <c r="B93" i="8"/>
  <c r="I15" i="38"/>
  <c r="D54" i="38"/>
  <c r="G52" i="38"/>
  <c r="J52" i="38"/>
  <c r="D12" i="38"/>
  <c r="X55" i="40" s="1"/>
  <c r="D13" i="38"/>
  <c r="AE55" i="40" s="1"/>
  <c r="G15" i="38"/>
  <c r="E84" i="8"/>
  <c r="E79" i="8"/>
  <c r="E13" i="39" s="1"/>
  <c r="E16" i="39" s="1"/>
  <c r="E52" i="38"/>
  <c r="D52" i="38" s="1"/>
  <c r="D150" i="38"/>
  <c r="G148" i="38"/>
  <c r="I148" i="38"/>
  <c r="H148" i="38"/>
  <c r="D182" i="38"/>
  <c r="J180" i="38"/>
  <c r="H180" i="38"/>
  <c r="I180" i="38"/>
  <c r="D40" i="14"/>
  <c r="H62" i="8"/>
  <c r="D14" i="38"/>
  <c r="D30" i="9" s="1"/>
  <c r="H15" i="38"/>
  <c r="D11" i="38"/>
  <c r="B90" i="8"/>
  <c r="E180" i="38"/>
  <c r="D180" i="38" s="1"/>
  <c r="D214" i="38"/>
  <c r="H212" i="38"/>
  <c r="J212" i="38"/>
  <c r="I212" i="38"/>
  <c r="D118" i="38"/>
  <c r="H116" i="38"/>
  <c r="J116" i="38"/>
  <c r="I116" i="38"/>
  <c r="F15" i="38"/>
  <c r="J15" i="38"/>
  <c r="E15" i="38"/>
  <c r="D9" i="38"/>
  <c r="E148" i="38"/>
  <c r="D148" i="38" s="1"/>
  <c r="D27" i="9" l="1"/>
  <c r="L79" i="8"/>
  <c r="L84" i="8"/>
  <c r="L89" i="8" s="1"/>
  <c r="L90" i="8" s="1"/>
  <c r="K79" i="8"/>
  <c r="K84" i="8"/>
  <c r="K89" i="8" s="1"/>
  <c r="K90" i="8" s="1"/>
  <c r="J84" i="8"/>
  <c r="J89" i="8" s="1"/>
  <c r="J90" i="8" s="1"/>
  <c r="J79" i="8"/>
  <c r="I79" i="8"/>
  <c r="I84" i="8"/>
  <c r="I89" i="8" s="1"/>
  <c r="I90" i="8" s="1"/>
  <c r="D27" i="40"/>
  <c r="H84" i="8"/>
  <c r="H89" i="8" s="1"/>
  <c r="H90" i="8" s="1"/>
  <c r="H79" i="8"/>
  <c r="M79" i="8"/>
  <c r="M84" i="8"/>
  <c r="M89" i="8" s="1"/>
  <c r="M90" i="8" s="1"/>
  <c r="C55" i="40"/>
  <c r="Q55" i="40"/>
  <c r="D29" i="9"/>
  <c r="D28" i="9"/>
  <c r="H87" i="8"/>
  <c r="N87" i="8" s="1"/>
  <c r="C21" i="39"/>
  <c r="C23" i="39" s="1"/>
  <c r="AP27" i="40"/>
  <c r="F17" i="38"/>
  <c r="AU55" i="40" s="1"/>
  <c r="E89" i="8"/>
  <c r="D25" i="9"/>
  <c r="J17" i="38"/>
  <c r="AY55" i="40" s="1"/>
  <c r="H17" i="38"/>
  <c r="AW55" i="40" s="1"/>
  <c r="D15" i="38"/>
  <c r="D17" i="38" s="1"/>
  <c r="E17" i="38"/>
  <c r="G17" i="38"/>
  <c r="AV55" i="40" s="1"/>
  <c r="I17" i="38"/>
  <c r="AX55" i="40" s="1"/>
  <c r="N84" i="8" l="1"/>
  <c r="BA55" i="40"/>
  <c r="B56" i="39"/>
  <c r="AS55" i="40"/>
  <c r="B57" i="39"/>
  <c r="AT55" i="40"/>
  <c r="D31" i="9"/>
  <c r="E90" i="8"/>
  <c r="N89" i="8"/>
  <c r="C59" i="40" l="1"/>
  <c r="N90" i="8"/>
  <c r="AZ55" i="40"/>
  <c r="BB55" i="40"/>
  <c r="BE55" i="40"/>
  <c r="BF55" i="40"/>
  <c r="BD55" i="40"/>
  <c r="BC5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Michal Slavkovsky</author>
  </authors>
  <commentList>
    <comment ref="H10" authorId="0" shapeId="0" xr:uid="{FA569858-7C14-42D2-8259-822ED65A3D9A}">
      <text>
        <r>
          <rPr>
            <sz val="9"/>
            <color indexed="81"/>
            <rFont val="Tahoma"/>
            <family val="2"/>
          </rPr>
          <t xml:space="preserve">Input the email address for the contact person at the facility who will be addressing cost reporting questions.
</t>
        </r>
      </text>
    </comment>
  </commentList>
</comments>
</file>

<file path=xl/sharedStrings.xml><?xml version="1.0" encoding="utf-8"?>
<sst xmlns="http://schemas.openxmlformats.org/spreadsheetml/2006/main" count="3437" uniqueCount="1518">
  <si>
    <t>Depreciation</t>
  </si>
  <si>
    <t>Lease &amp; Rental</t>
  </si>
  <si>
    <t>Start Up Costs</t>
  </si>
  <si>
    <t>Cost Center Drop-down List</t>
  </si>
  <si>
    <t>Cost Component Drop-Down List</t>
  </si>
  <si>
    <t>Resident Care</t>
  </si>
  <si>
    <t>Salaries</t>
  </si>
  <si>
    <t>Licensed Health Care Professionals</t>
  </si>
  <si>
    <t>Fringe Benefits</t>
  </si>
  <si>
    <t>Laundry</t>
  </si>
  <si>
    <t>Drugs &amp; Supplies</t>
  </si>
  <si>
    <t>Social Services</t>
  </si>
  <si>
    <t>Other Costs</t>
  </si>
  <si>
    <t>Activities</t>
  </si>
  <si>
    <t>Malpractice Insurance</t>
  </si>
  <si>
    <t>Administration</t>
  </si>
  <si>
    <t>Vehicle Costs</t>
  </si>
  <si>
    <t>Chaplain</t>
  </si>
  <si>
    <t>Food &amp; Dietary Supplements</t>
  </si>
  <si>
    <t>Pharmacy</t>
  </si>
  <si>
    <t>Utilities</t>
  </si>
  <si>
    <t>Plant</t>
  </si>
  <si>
    <t>Other Room Costs</t>
  </si>
  <si>
    <t>Housekeeping</t>
  </si>
  <si>
    <t>Property</t>
  </si>
  <si>
    <t>Dietary</t>
  </si>
  <si>
    <t>Admin, Chaplain, Utilities, Property Costs</t>
  </si>
  <si>
    <t>Medical Records</t>
  </si>
  <si>
    <t>All Other Basic Care Waiver Costs</t>
  </si>
  <si>
    <t>Food and Plant</t>
  </si>
  <si>
    <t>All Other Assisted Living Costs</t>
  </si>
  <si>
    <t>Property Costs</t>
  </si>
  <si>
    <t>All Other Nursing Facility Costs</t>
  </si>
  <si>
    <t>Waiver</t>
  </si>
  <si>
    <t>All Other Hospital Costs</t>
  </si>
  <si>
    <t>Assisted Living</t>
  </si>
  <si>
    <t>All Other Non-Basic Care Costs</t>
  </si>
  <si>
    <t>Nursing Facility</t>
  </si>
  <si>
    <t>Hospital</t>
  </si>
  <si>
    <t>Other</t>
  </si>
  <si>
    <t>BASIC CARE FACILITY COST REPORT-CHECKLIST</t>
  </si>
  <si>
    <t>North Dakota Department of Human Services</t>
  </si>
  <si>
    <t>Medical Services Division</t>
  </si>
  <si>
    <t>Facility</t>
  </si>
  <si>
    <t>SFN 134 (Rev. 05-21)</t>
  </si>
  <si>
    <t xml:space="preserve">  Reporting Period</t>
  </si>
  <si>
    <t xml:space="preserve">  From:</t>
  </si>
  <si>
    <t xml:space="preserve"> To:</t>
  </si>
  <si>
    <t>Completed</t>
  </si>
  <si>
    <t>Schedule</t>
  </si>
  <si>
    <t>Description</t>
  </si>
  <si>
    <t>Schedule Provided</t>
  </si>
  <si>
    <t>Not Applicable</t>
  </si>
  <si>
    <t xml:space="preserve">A </t>
  </si>
  <si>
    <t>General Information and Certification</t>
  </si>
  <si>
    <t>A-2</t>
  </si>
  <si>
    <t xml:space="preserve">B-1 </t>
  </si>
  <si>
    <t>Census Data</t>
  </si>
  <si>
    <t>B-3</t>
  </si>
  <si>
    <t>Census by Payer Source</t>
  </si>
  <si>
    <t xml:space="preserve">C-1  </t>
  </si>
  <si>
    <t>Cost Summary and Allocation</t>
  </si>
  <si>
    <t>C-2a</t>
  </si>
  <si>
    <t>Allocation of Property &amp; Passthrough Costs</t>
  </si>
  <si>
    <t>C-2c</t>
  </si>
  <si>
    <t>C-2i</t>
  </si>
  <si>
    <t>Allocation of Administration Costs</t>
  </si>
  <si>
    <t>C-2l</t>
  </si>
  <si>
    <t>Allocation of Plant Costs</t>
  </si>
  <si>
    <t>C-2m</t>
  </si>
  <si>
    <t>Allocation of Housekeeping Costs</t>
  </si>
  <si>
    <t xml:space="preserve">C-3 </t>
  </si>
  <si>
    <t>Statistical Data</t>
  </si>
  <si>
    <t xml:space="preserve">C-4  </t>
  </si>
  <si>
    <t>Statement of Facility Cost</t>
  </si>
  <si>
    <t xml:space="preserve">C-5 </t>
  </si>
  <si>
    <t xml:space="preserve">C-6 </t>
  </si>
  <si>
    <t>Cost Reconciliation</t>
  </si>
  <si>
    <t xml:space="preserve">C-7 </t>
  </si>
  <si>
    <t>Revenues</t>
  </si>
  <si>
    <t>C-8</t>
  </si>
  <si>
    <t>Revenue Reconciliation</t>
  </si>
  <si>
    <t>D</t>
  </si>
  <si>
    <t>Adjustments Summary</t>
  </si>
  <si>
    <t>D-1</t>
  </si>
  <si>
    <t>Adjustments to Cost</t>
  </si>
  <si>
    <t>D-2</t>
  </si>
  <si>
    <t>Reclassifications to Cost</t>
  </si>
  <si>
    <t xml:space="preserve">D-5 </t>
  </si>
  <si>
    <t>Top Management Compensation</t>
  </si>
  <si>
    <t xml:space="preserve">D-7  </t>
  </si>
  <si>
    <t>Administration Cost Allocation</t>
  </si>
  <si>
    <t xml:space="preserve">D-8 </t>
  </si>
  <si>
    <t>Dues, Contributions and Advertising Adjustment</t>
  </si>
  <si>
    <t>E</t>
  </si>
  <si>
    <t>Summary of Home Office Costs</t>
  </si>
  <si>
    <t>F</t>
  </si>
  <si>
    <t>Interest Income</t>
  </si>
  <si>
    <t xml:space="preserve">F-1 </t>
  </si>
  <si>
    <t>Funded Depreciation</t>
  </si>
  <si>
    <t>G</t>
  </si>
  <si>
    <t>Compensation</t>
  </si>
  <si>
    <t xml:space="preserve">H </t>
  </si>
  <si>
    <t>Related Party Lease or Rental</t>
  </si>
  <si>
    <t>I</t>
  </si>
  <si>
    <t>Report of Basic Care Facility Owner / Operator</t>
  </si>
  <si>
    <t>J</t>
  </si>
  <si>
    <t>K</t>
  </si>
  <si>
    <t>Interest</t>
  </si>
  <si>
    <t>L</t>
  </si>
  <si>
    <t>Lease or Rental Information</t>
  </si>
  <si>
    <t>O</t>
  </si>
  <si>
    <t>Projected Property Rate</t>
  </si>
  <si>
    <t>O-1</t>
  </si>
  <si>
    <t>Property Adjustment</t>
  </si>
  <si>
    <t>P</t>
  </si>
  <si>
    <t>Employee and Contracted Labor Information</t>
  </si>
  <si>
    <t>W</t>
  </si>
  <si>
    <t>Square Footage</t>
  </si>
  <si>
    <t>BASIC CARE FACILITY COST REPORT-SCHEDULE A / GENERAL INFORMATION AND CERTIFICATION</t>
  </si>
  <si>
    <t>State Use Only File Number:</t>
  </si>
  <si>
    <t>Name of Facility</t>
  </si>
  <si>
    <t>Date</t>
  </si>
  <si>
    <t>Street Address</t>
  </si>
  <si>
    <t>City</t>
  </si>
  <si>
    <t>Zip Code</t>
  </si>
  <si>
    <t>Telephone #</t>
  </si>
  <si>
    <t>FAX Number</t>
  </si>
  <si>
    <t>MA Provider Number</t>
  </si>
  <si>
    <t>E-Mail Address</t>
  </si>
  <si>
    <t>Name of Administrator</t>
  </si>
  <si>
    <t>Reporting Period</t>
  </si>
  <si>
    <t>From:</t>
  </si>
  <si>
    <t>To:</t>
  </si>
  <si>
    <t>Intentional misrepresentation or falsification of any information contained in this Cost Report may be punishable by fine and/or imprisonment under Federal and/or State Law.</t>
  </si>
  <si>
    <t>License Type</t>
  </si>
  <si>
    <t>Number of Licensed Beds</t>
  </si>
  <si>
    <t>Basic Care Census Days</t>
  </si>
  <si>
    <t>Basic Care</t>
  </si>
  <si>
    <t>Resident Days</t>
  </si>
  <si>
    <t>Leave Days</t>
  </si>
  <si>
    <t>In-House Days</t>
  </si>
  <si>
    <t>Total</t>
  </si>
  <si>
    <t>Resident Rates</t>
  </si>
  <si>
    <t>Effective from Date</t>
  </si>
  <si>
    <t>Effective to Date</t>
  </si>
  <si>
    <t>Private Pay Rate</t>
  </si>
  <si>
    <t>Room &amp; Board Rate</t>
  </si>
  <si>
    <t>Personal Care</t>
  </si>
  <si>
    <t>Administrator's Certification</t>
  </si>
  <si>
    <t>I Certify that I have examined this Basic Care Facility Cost Report in its entirety and to the best of my knowledge it is a true and correct statement prepared from the accounts and records of this Institution consistent with North Dakota Administrative Code, Chapter 75-02-07.1 and in accordance with instructions.</t>
  </si>
  <si>
    <t xml:space="preserve">   Signature of Administrator</t>
  </si>
  <si>
    <t>Accountant's Certification</t>
  </si>
  <si>
    <t>I Certify that I am independent of this Facility and have examined this Basic Care Facility Cost Report in its entirety and have found the Cost Report information to be in compliance with North Dakota Administrative Code, Chapter 75-02-07.1 and the Cost Finding Principles and Processes applied on a basis consistent with that of the Prior Year.</t>
  </si>
  <si>
    <t xml:space="preserve">  Signature of Preparer or Firm</t>
  </si>
  <si>
    <t>BASIC CARE FACILITY COST REPORT-SCHEDULE A-2 / CENSUS QUESTIONNAIRE</t>
  </si>
  <si>
    <t>Yes</t>
  </si>
  <si>
    <t>No</t>
  </si>
  <si>
    <t>1.</t>
  </si>
  <si>
    <t>Do you charge private pay residents for the day of death?</t>
  </si>
  <si>
    <t>2.</t>
  </si>
  <si>
    <t>Do you charge private pay residents for the day of discharge?</t>
  </si>
  <si>
    <t>3.</t>
  </si>
  <si>
    <t>Do you charge private pay residents for the day of admission?</t>
  </si>
  <si>
    <t>4.</t>
  </si>
  <si>
    <t>Do you offer private pay residents discounted rates for hospital and leave days?</t>
  </si>
  <si>
    <t>If yes, please specify discounted rates:</t>
  </si>
  <si>
    <t>5.</t>
  </si>
  <si>
    <t xml:space="preserve">Have all paid resident days been included in census data on Schedule B-1?  </t>
  </si>
  <si>
    <t xml:space="preserve"> If no, indicate the number of days not included. </t>
  </si>
  <si>
    <t>6.</t>
  </si>
  <si>
    <t>Throughout the past year, have private pay residents paid daily rates greater than or equal to assistance rates?</t>
  </si>
  <si>
    <t>Are the resident care drugs and supplies and other costs reported in accordance with NDAC 75-02-07.1-06.1. (Sch. C-4)?</t>
  </si>
  <si>
    <t>If no, make the appropriate adjustments on Schedule D-1</t>
  </si>
  <si>
    <t>Are there any direct contract staffing and / or consultants (Schedule C-4)?</t>
  </si>
  <si>
    <t>If yes, is it an all inclusive contract / consultant rate?</t>
  </si>
  <si>
    <t>Are there "other" fringe benefits reported on Schedule C-5?</t>
  </si>
  <si>
    <t>If yes, schedule and identify "other” fringe benefits on a separate sheet.</t>
  </si>
  <si>
    <t>Are there cable TV hookups in common areas and resident rooms?</t>
  </si>
  <si>
    <t>If yes, make the appropriate adjustments on Schedule D-1.</t>
  </si>
  <si>
    <t xml:space="preserve">Are there any withdrawals from funded depreciation (Schedule F-1)?  </t>
  </si>
  <si>
    <t xml:space="preserve">Were Workforce Safety &amp; Insurance premiums paid annually (Schedule K)?                     </t>
  </si>
  <si>
    <t xml:space="preserve"> </t>
  </si>
  <si>
    <t>Are there any new loans for the current cost reporting year (Schedule K)?</t>
  </si>
  <si>
    <t>If yes, provide copies on the loan agreement and amortization schedule.</t>
  </si>
  <si>
    <t>Have costs for transportation of residents been included in the cost report?</t>
  </si>
  <si>
    <t>Have costs for staff travel been included in the cost report?</t>
  </si>
  <si>
    <t>Has documentation been prepared and maintained to establish the purpose of travel and that it is resident related?</t>
  </si>
  <si>
    <t>Do you charge the IRS Federal standard mileage rate for reimbursement of travel?</t>
  </si>
  <si>
    <t>If not, what is the facility's rate per mile reimbursement?</t>
  </si>
  <si>
    <t>NOTE:  Travel costs in excess of the amounts established by the Internal Revenue Service must be offset on Schedule D-1.</t>
  </si>
  <si>
    <t>Have costs for fees paid to members of board of directors been included in the cost report?</t>
  </si>
  <si>
    <t>How many board of directors meetings are attributable to fees reported?</t>
  </si>
  <si>
    <t>What is the facility's policy for reimbursement of director fees?</t>
  </si>
  <si>
    <t>Does the facility offer a deferred compensation plan or a pension plan to any employees?</t>
  </si>
  <si>
    <t>If yes, is the payment structure the same for all employees?</t>
  </si>
  <si>
    <t>Description of pension plan(s).</t>
  </si>
  <si>
    <t xml:space="preserve">Are mileage logs maintained showing beginning and ending odometer readings, destination and purpose of trip? </t>
  </si>
  <si>
    <t>NOTE:  All vehicle costs not supported by mileage logs, in excess of the amounts established by the Internal Revenue Service and vehicle costs not related to resident care must be offset on Schedule D-1.</t>
  </si>
  <si>
    <t>Have utilization records been kept on a daily basis or usage basis for equipment used in non-resident services.</t>
  </si>
  <si>
    <t>BASIC CARE FACILITY COST REPORT-SCHEDULE B-1 / CENSUS DATA</t>
  </si>
  <si>
    <t>Licensed Section</t>
  </si>
  <si>
    <t>HOSPITAL</t>
  </si>
  <si>
    <t>Month</t>
  </si>
  <si>
    <t>In-house</t>
  </si>
  <si>
    <t>Leave</t>
  </si>
  <si>
    <t>Subtotal</t>
  </si>
  <si>
    <t>1)</t>
  </si>
  <si>
    <t>Leave days include hospital and therapeutic leave days.</t>
  </si>
  <si>
    <t>BASIC CARE FACILITY COST REPORT-SCHEDULE B-3 / CENSUS BY PAYER SOURCE</t>
  </si>
  <si>
    <t>Number of Days by Payer Source</t>
  </si>
  <si>
    <t>Total Days</t>
  </si>
  <si>
    <t>MONTH</t>
  </si>
  <si>
    <t>BCAP</t>
  </si>
  <si>
    <t>Private Pay</t>
  </si>
  <si>
    <t>Waiver Private Pay</t>
  </si>
  <si>
    <t>1)  Total days must equal Schedule B-1 Total Days</t>
  </si>
  <si>
    <t>Total Days per Sch B-1</t>
  </si>
  <si>
    <t>Difference</t>
  </si>
  <si>
    <t>BASIC CARE FACILITY COST REPORT-SCHEDULE C-1 / COST SUMMARY AND ALLOCATION</t>
  </si>
  <si>
    <t>MEDICAL SERVICES DIVISION</t>
  </si>
  <si>
    <t>Subtotals</t>
  </si>
  <si>
    <t xml:space="preserve">Non-Basic Care </t>
  </si>
  <si>
    <t>Check</t>
  </si>
  <si>
    <t>C-4 Total</t>
  </si>
  <si>
    <t>D Total</t>
  </si>
  <si>
    <t>BASIC CARE FACILITY COST REPORT-SCHEDULE C-2a / ALLOCATION OF PROPERTY &amp; PASSTHROUGH COSTS</t>
  </si>
  <si>
    <t>Cost Center:</t>
  </si>
  <si>
    <t>Property &amp; Passthrough</t>
  </si>
  <si>
    <t xml:space="preserve">   Depreciation</t>
  </si>
  <si>
    <t xml:space="preserve">   Interest Expense</t>
  </si>
  <si>
    <t xml:space="preserve">   Property Taxes &amp; Specials</t>
  </si>
  <si>
    <t xml:space="preserve">   Lease and Rental</t>
  </si>
  <si>
    <t xml:space="preserve">   Start Up Costs</t>
  </si>
  <si>
    <r>
      <t xml:space="preserve">Total Property Costs                                          </t>
    </r>
    <r>
      <rPr>
        <sz val="9"/>
        <rFont val="Arial"/>
        <family val="2"/>
      </rPr>
      <t>1)</t>
    </r>
  </si>
  <si>
    <t>Passthrough Costs</t>
  </si>
  <si>
    <t xml:space="preserve">   Certain Legal Fees</t>
  </si>
  <si>
    <t>Total Passthrough Costs</t>
  </si>
  <si>
    <t>Total Property/Passthrough   #10</t>
  </si>
  <si>
    <t>Sch C-1</t>
  </si>
  <si>
    <t>Allocation Statistics</t>
  </si>
  <si>
    <t>Document Referance</t>
  </si>
  <si>
    <t>Allocation Method</t>
  </si>
  <si>
    <t>Allocation Wkst Amount</t>
  </si>
  <si>
    <t>Basic Care Schedule W</t>
  </si>
  <si>
    <t>WSF #1</t>
  </si>
  <si>
    <t>Waiver Schedule W</t>
  </si>
  <si>
    <t>WSF #2</t>
  </si>
  <si>
    <t>Assisted Living Schedule W</t>
  </si>
  <si>
    <t>WSF #3</t>
  </si>
  <si>
    <t>Nursing Facility Schedule W</t>
  </si>
  <si>
    <t>WSF #4</t>
  </si>
  <si>
    <t>Hospital Schedule W</t>
  </si>
  <si>
    <t>WSF #5</t>
  </si>
  <si>
    <t>Other Schedule W</t>
  </si>
  <si>
    <t>WSF #6</t>
  </si>
  <si>
    <t>Total WSF Schedule W</t>
  </si>
  <si>
    <t>WSF Total</t>
  </si>
  <si>
    <t>GL Description</t>
  </si>
  <si>
    <t>Direct</t>
  </si>
  <si>
    <t>Total Costs</t>
  </si>
  <si>
    <t>Interest Expense</t>
  </si>
  <si>
    <t>Property Taxes &amp; Specials</t>
  </si>
  <si>
    <t>BASIC CARE FACILITY COST REPORT-SCHEDULE C-2c / ALLOCATION OF NURSING COSTS</t>
  </si>
  <si>
    <t>Brief Description of Allocation:</t>
  </si>
  <si>
    <t>Schedule C-3  Method #</t>
  </si>
  <si>
    <t>Costs</t>
  </si>
  <si>
    <r>
      <t xml:space="preserve">Salaries </t>
    </r>
    <r>
      <rPr>
        <vertAlign val="subscript"/>
        <sz val="12"/>
        <rFont val="Arial"/>
        <family val="2"/>
      </rPr>
      <t>1)</t>
    </r>
  </si>
  <si>
    <r>
      <t xml:space="preserve">Fringe Benefits </t>
    </r>
    <r>
      <rPr>
        <vertAlign val="subscript"/>
        <sz val="12"/>
        <rFont val="Arial"/>
        <family val="2"/>
      </rPr>
      <t>1)</t>
    </r>
  </si>
  <si>
    <r>
      <t xml:space="preserve">Drugs &amp; Supplies </t>
    </r>
    <r>
      <rPr>
        <vertAlign val="subscript"/>
        <sz val="12"/>
        <rFont val="Arial"/>
        <family val="2"/>
      </rPr>
      <t>1)</t>
    </r>
  </si>
  <si>
    <r>
      <t xml:space="preserve">Other Costs </t>
    </r>
    <r>
      <rPr>
        <vertAlign val="subscript"/>
        <sz val="12"/>
        <rFont val="Arial"/>
        <family val="2"/>
      </rPr>
      <t>1)</t>
    </r>
  </si>
  <si>
    <r>
      <t xml:space="preserve">E Costs </t>
    </r>
    <r>
      <rPr>
        <vertAlign val="subscript"/>
        <sz val="12"/>
        <rFont val="Arial"/>
        <family val="2"/>
      </rPr>
      <t>1)</t>
    </r>
  </si>
  <si>
    <r>
      <t xml:space="preserve">Total Adjusted Costs                   </t>
    </r>
    <r>
      <rPr>
        <sz val="9"/>
        <rFont val="Arial"/>
        <family val="2"/>
      </rPr>
      <t xml:space="preserve"> </t>
    </r>
  </si>
  <si>
    <t>1)  Cost center adjusted costs must be reported on Schedule C-3.</t>
  </si>
  <si>
    <t>Total Salaries Costs</t>
  </si>
  <si>
    <t>Total Fringe Benefits Costs</t>
  </si>
  <si>
    <t>Total Drugs &amp; Supplies Costs</t>
  </si>
  <si>
    <t>Total Other Costs</t>
  </si>
  <si>
    <t>E Costs</t>
  </si>
  <si>
    <t>Total E Costs</t>
  </si>
  <si>
    <t>BASIC CARE FACILITY COST REPORT-SCHEDULE C-2i / ALLOCATION OF ADMINISTRATION COSTS</t>
  </si>
  <si>
    <r>
      <t xml:space="preserve">Malpractice Costs </t>
    </r>
    <r>
      <rPr>
        <vertAlign val="subscript"/>
        <sz val="12"/>
        <rFont val="Arial"/>
        <family val="2"/>
      </rPr>
      <t>1)</t>
    </r>
  </si>
  <si>
    <t>Malpractice Costs</t>
  </si>
  <si>
    <t>Total Malpractice Costs</t>
  </si>
  <si>
    <t>BASIC CARE FACILITY COST REPORT-SCHEDULE C-2l / ALLOCATION OF PLANT COSTS</t>
  </si>
  <si>
    <r>
      <t xml:space="preserve">Vehicle Costs </t>
    </r>
    <r>
      <rPr>
        <vertAlign val="subscript"/>
        <sz val="12"/>
        <rFont val="Arial"/>
        <family val="2"/>
      </rPr>
      <t>1)</t>
    </r>
  </si>
  <si>
    <t>Total Vehicle Costs</t>
  </si>
  <si>
    <t>BASIC CARE FACILITY COST REPORT-SCHEDULE C-2m / ALLOCATION OF HOUSEKEEPING COSTS</t>
  </si>
  <si>
    <t xml:space="preserve">Housekeeping </t>
  </si>
  <si>
    <r>
      <t xml:space="preserve">D Costs </t>
    </r>
    <r>
      <rPr>
        <vertAlign val="subscript"/>
        <sz val="12"/>
        <rFont val="Arial"/>
        <family val="2"/>
      </rPr>
      <t>1)</t>
    </r>
  </si>
  <si>
    <t>D Costs</t>
  </si>
  <si>
    <t>Total D Costs</t>
  </si>
  <si>
    <t>BASIC CARE FACILITY COST REPORT-SCHEDULE C-3 / STATISTICAL DATA</t>
  </si>
  <si>
    <t>Note: This form must be completed for facilities allocating costs on Schedule C-1.</t>
  </si>
  <si>
    <t>Method Number</t>
  </si>
  <si>
    <t>Item</t>
  </si>
  <si>
    <t>Resident Care Salaries</t>
  </si>
  <si>
    <t>Meals Served</t>
  </si>
  <si>
    <t>Meals</t>
  </si>
  <si>
    <t>Pounds of Laundry</t>
  </si>
  <si>
    <t># of Laundry</t>
  </si>
  <si>
    <t>In-House Resident Days</t>
  </si>
  <si>
    <t>7.</t>
  </si>
  <si>
    <t>Admissions or Discharges/Deaths</t>
  </si>
  <si>
    <t>8.</t>
  </si>
  <si>
    <t>Total Cost Less Property, Administration, Chaplain &amp; Utilities</t>
  </si>
  <si>
    <t>TCLPACU</t>
  </si>
  <si>
    <t>9.</t>
  </si>
  <si>
    <t>10.</t>
  </si>
  <si>
    <t xml:space="preserve">Property/Passthrough C-2a                                                          </t>
  </si>
  <si>
    <t>11.</t>
  </si>
  <si>
    <t>Resident Care Drugs &amp; Supplies</t>
  </si>
  <si>
    <t>12.</t>
  </si>
  <si>
    <t>Resident Care Other</t>
  </si>
  <si>
    <t>13.</t>
  </si>
  <si>
    <t>14.</t>
  </si>
  <si>
    <r>
      <t>Other</t>
    </r>
    <r>
      <rPr>
        <vertAlign val="subscript"/>
        <sz val="12"/>
        <rFont val="Arial"/>
        <family val="2"/>
      </rPr>
      <t xml:space="preserve"> 1)</t>
    </r>
  </si>
  <si>
    <t>15.</t>
  </si>
  <si>
    <t>16.</t>
  </si>
  <si>
    <t>17.</t>
  </si>
  <si>
    <t>18.</t>
  </si>
  <si>
    <t>19.</t>
  </si>
  <si>
    <t>20.</t>
  </si>
  <si>
    <t>Direct Nursing Facility</t>
  </si>
  <si>
    <t>Nursing Facility Direct</t>
  </si>
  <si>
    <t>21.</t>
  </si>
  <si>
    <t>Direct Basic Care</t>
  </si>
  <si>
    <t>Basic Care Facility Direct</t>
  </si>
  <si>
    <t>22.</t>
  </si>
  <si>
    <t>Direct Assisted Living</t>
  </si>
  <si>
    <t>Assisted Living Facility Direct</t>
  </si>
  <si>
    <t>23.</t>
  </si>
  <si>
    <t>Direct Hospital</t>
  </si>
  <si>
    <t>Hospital Direct</t>
  </si>
  <si>
    <t>24.</t>
  </si>
  <si>
    <t>Direct Other</t>
  </si>
  <si>
    <t>Other Direct</t>
  </si>
  <si>
    <t>25.</t>
  </si>
  <si>
    <t>Direct Waiver</t>
  </si>
  <si>
    <t>Waiver Direct</t>
  </si>
  <si>
    <t>26.</t>
  </si>
  <si>
    <t>27.</t>
  </si>
  <si>
    <t>28.</t>
  </si>
  <si>
    <t>29.</t>
  </si>
  <si>
    <t>30.</t>
  </si>
  <si>
    <t>31.</t>
  </si>
  <si>
    <t>32.</t>
  </si>
  <si>
    <t>33.</t>
  </si>
  <si>
    <t>34.</t>
  </si>
  <si>
    <t>35.</t>
  </si>
  <si>
    <t>36.</t>
  </si>
  <si>
    <t>37.</t>
  </si>
  <si>
    <t>BASIC CARE FACILITY COST REPORT-SCHEDULE C-4 / STATEMENT OF FACILITY COST</t>
  </si>
  <si>
    <t>Direct Care Costs</t>
  </si>
  <si>
    <t>Indirect Care Costs</t>
  </si>
  <si>
    <t>Room and Board</t>
  </si>
  <si>
    <t>Licensed Health
Care Professional</t>
  </si>
  <si>
    <t>Plant Operations</t>
  </si>
  <si>
    <t>Food &amp; Supplements</t>
  </si>
  <si>
    <t>Other Room</t>
  </si>
  <si>
    <t>Routine Care Supplies</t>
  </si>
  <si>
    <t>Drugs - RX</t>
  </si>
  <si>
    <t>Drugs - OTC</t>
  </si>
  <si>
    <t>Direct Supplies</t>
  </si>
  <si>
    <t>Hair Care Supplies</t>
  </si>
  <si>
    <t>Food</t>
  </si>
  <si>
    <t>Dietary Supplements</t>
  </si>
  <si>
    <t>Contracted Services</t>
  </si>
  <si>
    <t>Linen</t>
  </si>
  <si>
    <t>Board Fees/Travel</t>
  </si>
  <si>
    <t>Security Services</t>
  </si>
  <si>
    <t>Other Supplies</t>
  </si>
  <si>
    <t>Insurance</t>
  </si>
  <si>
    <t>Telephone</t>
  </si>
  <si>
    <t>Postage and Freight</t>
  </si>
  <si>
    <t>Dues and Subscriptions</t>
  </si>
  <si>
    <t>Professional Fees</t>
  </si>
  <si>
    <t>Home Office Costs</t>
  </si>
  <si>
    <t>Advertising &amp; Recruitment</t>
  </si>
  <si>
    <t>Management Consultants</t>
  </si>
  <si>
    <t>Bad Debts</t>
  </si>
  <si>
    <t>Business Meetings</t>
  </si>
  <si>
    <t>Travel</t>
  </si>
  <si>
    <t>Training</t>
  </si>
  <si>
    <t>Business Office</t>
  </si>
  <si>
    <t>Any Other Costs</t>
  </si>
  <si>
    <t>Consultants</t>
  </si>
  <si>
    <t>Vehicle Operating</t>
  </si>
  <si>
    <t>Lease and Rental</t>
  </si>
  <si>
    <t>Certain Legal Fees</t>
  </si>
  <si>
    <t>Repairs and Maintenance</t>
  </si>
  <si>
    <t>Subtotal (Other Costs) Lines 9-34 plus 41</t>
  </si>
  <si>
    <t>BASIC CARE FACILITY COST REPORT- SCHEDULE C-5 / FRINGE BENEFITS</t>
  </si>
  <si>
    <r>
      <rPr>
        <sz val="12"/>
        <rFont val="Arial"/>
        <family val="2"/>
      </rPr>
      <t>Benefit Type</t>
    </r>
    <r>
      <rPr>
        <sz val="10"/>
        <rFont val="Arial"/>
        <family val="2"/>
      </rPr>
      <t xml:space="preserve"> </t>
    </r>
    <r>
      <rPr>
        <sz val="9"/>
        <rFont val="Arial"/>
        <family val="2"/>
      </rPr>
      <t xml:space="preserve"> 1)</t>
    </r>
  </si>
  <si>
    <t>GL
Account Number</t>
  </si>
  <si>
    <t>Direct 
Amount</t>
  </si>
  <si>
    <t>Allocable
Amount</t>
  </si>
  <si>
    <t>Social Security &amp; Medicare (FICA) Taxes</t>
  </si>
  <si>
    <t>Affordable Care Act Taxes</t>
  </si>
  <si>
    <t>Unemployment Insurance</t>
  </si>
  <si>
    <t>Workforce Safety &amp; Insurance</t>
  </si>
  <si>
    <t>Retirement Benefits or Plans</t>
  </si>
  <si>
    <t>Health Insurance</t>
  </si>
  <si>
    <t>Life Insurance</t>
  </si>
  <si>
    <t>Dental Insurance</t>
  </si>
  <si>
    <t>Vision Insurance</t>
  </si>
  <si>
    <t>Uniform Allowances</t>
  </si>
  <si>
    <t>Other (Identify)</t>
  </si>
  <si>
    <t>Totals</t>
  </si>
  <si>
    <t xml:space="preserve">   5)</t>
  </si>
  <si>
    <t xml:space="preserve">   4)</t>
  </si>
  <si>
    <t xml:space="preserve">   6)</t>
  </si>
  <si>
    <t>Department</t>
  </si>
  <si>
    <t>% of Total
Salaries</t>
  </si>
  <si>
    <t>Share of
Benefits</t>
  </si>
  <si>
    <t>Licensed Health Care Professional</t>
  </si>
  <si>
    <t xml:space="preserve">   2)</t>
  </si>
  <si>
    <t xml:space="preserve">   3)</t>
  </si>
  <si>
    <t>1) Only costs as defined in the NDAC Chapters 75-02-07.1-01.26, 33, and 45 can be included as fringe benefits.</t>
  </si>
  <si>
    <t>2) Must equal Line 1, Total Costs of Schedule C-4.</t>
  </si>
  <si>
    <t>3) Round to two (2) decimal places, i.e. 10.47%.</t>
  </si>
  <si>
    <t>4) Totals of these columns must equal.</t>
  </si>
  <si>
    <t>5) Totals of these columns must equal.</t>
  </si>
  <si>
    <t>6) Must equal Line 2, Total Costs of Schedule C-4.</t>
  </si>
  <si>
    <t>BASIC CARE FACILITY COST REPORT-SCHEDULE C-6 / RECONCILIATION OF FACILITY</t>
  </si>
  <si>
    <t>COST REPORT WITH FINANCIAL STATEMENTS</t>
  </si>
  <si>
    <t>Note: Costs reported must include total costs and be adjusted to allowable costs.</t>
  </si>
  <si>
    <t>Amount</t>
  </si>
  <si>
    <t>Total facility cost, Schedule C-4, Total Costs, Line 43</t>
  </si>
  <si>
    <t>Reconciling Items and Explanation</t>
  </si>
  <si>
    <t>GL Account
Number</t>
  </si>
  <si>
    <t>Total facility expenses per financial statements</t>
  </si>
  <si>
    <t>BASIC CARE FACILITY COST REPORT-SCHEDUL C-7 / STATEMENT OF FACILITY REVENUES</t>
  </si>
  <si>
    <t>Account Description</t>
  </si>
  <si>
    <t>BASIC CARE FACILITY COST REPORT-SCHEDULE C-8 / RECONCILIATION OF FACILITY</t>
  </si>
  <si>
    <t>REVENUES WITH FINANCIAL STATEMENTS</t>
  </si>
  <si>
    <t>Total Facility Revenue, Schedule C-7</t>
  </si>
  <si>
    <t>Total facility revenue per financial statements</t>
  </si>
  <si>
    <t>BASIC CARE FACILITY COST REPORT - SCHEDULE D / SUMMARY OF ADJUSTMENTS &amp;</t>
  </si>
  <si>
    <t>RECLASSIFICATIONS TO COST</t>
  </si>
  <si>
    <t>Sch D-1</t>
  </si>
  <si>
    <t>Sch D-2</t>
  </si>
  <si>
    <t>BASIC CARE FACILITY COST REPORT-SCHEDULE D-1 / ADJUSTMENTS TO COSTS</t>
  </si>
  <si>
    <t>Reference</t>
  </si>
  <si>
    <t>Cost Center</t>
  </si>
  <si>
    <t>Cost Component</t>
  </si>
  <si>
    <t>Sch D Total</t>
  </si>
  <si>
    <t>Sch D/D-1 Comparison of Costs by Cost Center/Component</t>
  </si>
  <si>
    <t>06.1.b.</t>
  </si>
  <si>
    <t>Rountine hair and personal hygiene items, medically neceessary, and durable medical equipment.</t>
  </si>
  <si>
    <t>06.2.b.</t>
  </si>
  <si>
    <t>Therapy supplies,noncapitalized therapy and resident care equipment.</t>
  </si>
  <si>
    <t>06.3.b.</t>
  </si>
  <si>
    <t>Noncapitalized laundry equipment.</t>
  </si>
  <si>
    <t>06.5.b.</t>
  </si>
  <si>
    <t>Activity equipment other than noncapitalized exercise equipment.</t>
  </si>
  <si>
    <t>07.1.</t>
  </si>
  <si>
    <t>Noncapitalized administration equipment.</t>
  </si>
  <si>
    <t>07.1.o.</t>
  </si>
  <si>
    <t>07.2.</t>
  </si>
  <si>
    <t>Noncapitalized chaplain equipment.</t>
  </si>
  <si>
    <t>07.5.</t>
  </si>
  <si>
    <t>Noncapitalized housekeeping equipment.</t>
  </si>
  <si>
    <t>07.7.</t>
  </si>
  <si>
    <t>Noncapitalized medical records equipment.</t>
  </si>
  <si>
    <t>08.1.4.</t>
  </si>
  <si>
    <t>Noncapitalized equipment not included elsewhere.</t>
  </si>
  <si>
    <t xml:space="preserve">   09.4.</t>
  </si>
  <si>
    <t>Administrative costs allocated to non-resident related activities. Schedule D-7</t>
  </si>
  <si>
    <t xml:space="preserve">   10.1.</t>
  </si>
  <si>
    <t>Political contributions.</t>
  </si>
  <si>
    <t xml:space="preserve">   10.2.</t>
  </si>
  <si>
    <t>Lobbyist cost.</t>
  </si>
  <si>
    <t xml:space="preserve">   10.3</t>
  </si>
  <si>
    <t>Promotional advertising.</t>
  </si>
  <si>
    <t>Fines or penalties.</t>
  </si>
  <si>
    <t xml:space="preserve">   10.5.</t>
  </si>
  <si>
    <t>Legal expenses related to challenges against governmental agencies.</t>
  </si>
  <si>
    <t xml:space="preserve">   10.6</t>
  </si>
  <si>
    <t>Costs related to unionization activities.</t>
  </si>
  <si>
    <t xml:space="preserve">   10.7.</t>
  </si>
  <si>
    <t>Memberships in sports, health, fraternal or social organizations.</t>
  </si>
  <si>
    <t xml:space="preserve">   10.8.</t>
  </si>
  <si>
    <t>The portion of association or professional organization dues which include unallowable costs.</t>
  </si>
  <si>
    <t xml:space="preserve">   10.9.</t>
  </si>
  <si>
    <t>Community contributions in excess of $1,500. Schedule D-8</t>
  </si>
  <si>
    <t xml:space="preserve">   10.10.</t>
  </si>
  <si>
    <t>Unallowable costs incurred by a home office.</t>
  </si>
  <si>
    <t xml:space="preserve">   10.11.</t>
  </si>
  <si>
    <t>Stockholder servicing costs.</t>
  </si>
  <si>
    <t xml:space="preserve">   10.12.</t>
  </si>
  <si>
    <t>Corporate costs not related to resident care.</t>
  </si>
  <si>
    <t xml:space="preserve">   10.13.</t>
  </si>
  <si>
    <t>Personal comfort costs including telephone, television or cable TV in resident rooms.</t>
  </si>
  <si>
    <t xml:space="preserve">   10.14</t>
  </si>
  <si>
    <t>Fundraising costs.</t>
  </si>
  <si>
    <t xml:space="preserve">   10.15.</t>
  </si>
  <si>
    <t>Equipment not related to resident care.</t>
  </si>
  <si>
    <t xml:space="preserve">   10.16.</t>
  </si>
  <si>
    <t>Costs related to transfer of any capital asset previously reported by any facility.</t>
  </si>
  <si>
    <t xml:space="preserve">   10.17.</t>
  </si>
  <si>
    <t>Nonallowable charges by subcontractor or lessor.</t>
  </si>
  <si>
    <t xml:space="preserve">   10.18.</t>
  </si>
  <si>
    <t>Cost of meals and lodging for facility personnel, in excess of charges.</t>
  </si>
  <si>
    <t xml:space="preserve">   10.19.</t>
  </si>
  <si>
    <t>Depreciation of assets not related to resident care.</t>
  </si>
  <si>
    <t xml:space="preserve">   10.20.</t>
  </si>
  <si>
    <t>Non-basic care facility operations and administration costs.</t>
  </si>
  <si>
    <t xml:space="preserve">   10.21.</t>
  </si>
  <si>
    <t>All costs for services paid directly by the department to an outside provider.</t>
  </si>
  <si>
    <t xml:space="preserve">   10.22.</t>
  </si>
  <si>
    <t>Nonallowable portion of vehicle costs not exclusively used by the facility for resident care.</t>
  </si>
  <si>
    <t xml:space="preserve">   10.23.</t>
  </si>
  <si>
    <t>Unsupported travel costs.</t>
  </si>
  <si>
    <t xml:space="preserve">   10.24.</t>
  </si>
  <si>
    <t>Additional compensation for employees who are members of the board.</t>
  </si>
  <si>
    <t xml:space="preserve">   10.25.</t>
  </si>
  <si>
    <t>Board fees in excess of allowable amounts.</t>
  </si>
  <si>
    <t xml:space="preserve">   10.26.</t>
  </si>
  <si>
    <t>Travel costs for board meetings in non-facility locations.</t>
  </si>
  <si>
    <t xml:space="preserve">   10.27.</t>
  </si>
  <si>
    <t>Discriminatory deferred compensation and pension plans.</t>
  </si>
  <si>
    <t xml:space="preserve">   10.28.</t>
  </si>
  <si>
    <t>Top management life insurance premiums.</t>
  </si>
  <si>
    <t xml:space="preserve">   10.29.</t>
  </si>
  <si>
    <t>Personal expenses of owners and employees.</t>
  </si>
  <si>
    <t xml:space="preserve">   10.30.</t>
  </si>
  <si>
    <t>Costs not adequately documented.</t>
  </si>
  <si>
    <t xml:space="preserve">   10.31.</t>
  </si>
  <si>
    <t>Nonallowable taxes.</t>
  </si>
  <si>
    <t xml:space="preserve">   10.32.</t>
  </si>
  <si>
    <t>Unvested accrued sick or annual leave.</t>
  </si>
  <si>
    <t xml:space="preserve">   10.33.</t>
  </si>
  <si>
    <t>Salaries not paid within 75 days of fiscal year end.</t>
  </si>
  <si>
    <t xml:space="preserve">   10.34.</t>
  </si>
  <si>
    <t>Employment benefits for nonallowable salaries.</t>
  </si>
  <si>
    <t xml:space="preserve">   10.35.</t>
  </si>
  <si>
    <t>The costs of equipment or items purchased with funds from a government agency.</t>
  </si>
  <si>
    <t xml:space="preserve">   10.36.</t>
  </si>
  <si>
    <t>Non-routine hair care.</t>
  </si>
  <si>
    <t xml:space="preserve">   10.37.</t>
  </si>
  <si>
    <t>Nonallowable education costs.</t>
  </si>
  <si>
    <t xml:space="preserve">   10.39.</t>
  </si>
  <si>
    <t>Increased lease costs of a provider.</t>
  </si>
  <si>
    <t>10.40.</t>
  </si>
  <si>
    <t>Bad debts expense.</t>
  </si>
  <si>
    <t xml:space="preserve">   10.41.</t>
  </si>
  <si>
    <t>Costs associated with or paid for the acquisition of licensed basic care
capacity</t>
  </si>
  <si>
    <t xml:space="preserve">   10.42.</t>
  </si>
  <si>
    <t>Goodwill</t>
  </si>
  <si>
    <t xml:space="preserve">   11.1.a.</t>
  </si>
  <si>
    <t>Activities income.</t>
  </si>
  <si>
    <t xml:space="preserve">   11.1.b.</t>
  </si>
  <si>
    <t>Bad debt recovery.</t>
  </si>
  <si>
    <t xml:space="preserve">   11.1.c.</t>
  </si>
  <si>
    <t>Dietary income.</t>
  </si>
  <si>
    <t xml:space="preserve">   11.1.d.</t>
  </si>
  <si>
    <t>Drugs or supplies income.</t>
  </si>
  <si>
    <t xml:space="preserve">   11.1.e.</t>
  </si>
  <si>
    <t>Insurance recoveries income.</t>
  </si>
  <si>
    <t xml:space="preserve">   11.1.f.</t>
  </si>
  <si>
    <t>Interest or investment income.</t>
  </si>
  <si>
    <t xml:space="preserve">   11.1.g.</t>
  </si>
  <si>
    <t>Laundry income.</t>
  </si>
  <si>
    <t xml:space="preserve">   11.1.h.</t>
  </si>
  <si>
    <t>Other cost-related income.</t>
  </si>
  <si>
    <t xml:space="preserve">   11.1.i.</t>
  </si>
  <si>
    <t>Rentals of facility space income.</t>
  </si>
  <si>
    <t xml:space="preserve">   11.1.j.</t>
  </si>
  <si>
    <t>Telephone income.</t>
  </si>
  <si>
    <t xml:space="preserve">   11.1.k.</t>
  </si>
  <si>
    <t>Therapy income.</t>
  </si>
  <si>
    <t xml:space="preserve">   11.1.l.</t>
  </si>
  <si>
    <t>Vending Income.</t>
  </si>
  <si>
    <t xml:space="preserve">   11.2.</t>
  </si>
  <si>
    <t>Purchase discounts, allowances, refunds, and rebates.</t>
  </si>
  <si>
    <t xml:space="preserve">   11.3.</t>
  </si>
  <si>
    <t>Payments to a provider by a vendor.</t>
  </si>
  <si>
    <t xml:space="preserve">   11.4.</t>
  </si>
  <si>
    <t>Personal payments, goods, or services from a vendor.</t>
  </si>
  <si>
    <t xml:space="preserve">   11.5.</t>
  </si>
  <si>
    <t>Central purchasing discounts, allowances, refunds, and rebates.</t>
  </si>
  <si>
    <t xml:space="preserve">   12.</t>
  </si>
  <si>
    <t>Adjustments to home office costs (Schedule E)</t>
  </si>
  <si>
    <t xml:space="preserve">   13.1.</t>
  </si>
  <si>
    <t>Charges for services, facilities and supplies in excess of cost, furnished by a related organization.</t>
  </si>
  <si>
    <t xml:space="preserve">   13.2.</t>
  </si>
  <si>
    <t>Rental costs which exceed actual ownership costs between related parties.  (Schedule H)</t>
  </si>
  <si>
    <t xml:space="preserve">   14.1.</t>
  </si>
  <si>
    <t>Compensation for top management personnel in excess of the limitation.  (Schedule D-5)</t>
  </si>
  <si>
    <t xml:space="preserve">   14.4.</t>
  </si>
  <si>
    <t xml:space="preserve">Compensation in excess of limitation for persons listed in Section 14.4. </t>
  </si>
  <si>
    <t xml:space="preserve">   15.1.c.</t>
  </si>
  <si>
    <t>Gain or loss on the disposition of assets.</t>
  </si>
  <si>
    <t xml:space="preserve">   15.2.a.</t>
  </si>
  <si>
    <t>Additional depreciation expense claimed as a result of the use of an accelerated method of depreciation.</t>
  </si>
  <si>
    <t xml:space="preserve">   15.3.a.</t>
  </si>
  <si>
    <t>Acquisitions of assets, with historical cost of at least $1,000, claimed as an expense.</t>
  </si>
  <si>
    <t xml:space="preserve">   15.3.b.</t>
  </si>
  <si>
    <t>Repair or maintenance costs in excess of $5,000 claimed as an expense.</t>
  </si>
  <si>
    <t xml:space="preserve">   15.6.b.</t>
  </si>
  <si>
    <t>Depreciation costs in excess of allowed valuation for a bona fide sale after July 1, 1995.</t>
  </si>
  <si>
    <t xml:space="preserve">   16.1.</t>
  </si>
  <si>
    <t>Unallowable interest expense.</t>
  </si>
  <si>
    <t xml:space="preserve">   16.1.e.</t>
  </si>
  <si>
    <t>Interest on the valuation amount exceeding the allowable cost basis.</t>
  </si>
  <si>
    <t xml:space="preserve">   16.3.</t>
  </si>
  <si>
    <t>Interest expense incurred as a result of borrowings from a related party.</t>
  </si>
  <si>
    <t xml:space="preserve">   16.4.</t>
  </si>
  <si>
    <t>Interest income or service charges received from residents for late payments.</t>
  </si>
  <si>
    <t xml:space="preserve">   16.5.</t>
  </si>
  <si>
    <t>Interest expense increase or decrease related to refinancing.</t>
  </si>
  <si>
    <t xml:space="preserve">   16.6.</t>
  </si>
  <si>
    <t>Interest on operating loans paid more than three years after the borrowing.</t>
  </si>
  <si>
    <t xml:space="preserve">   17.3.</t>
  </si>
  <si>
    <t>Special assessments in excess of $1,000 which are paid in a lump sum and claimed as an expense.</t>
  </si>
  <si>
    <t>Startup costs.</t>
  </si>
  <si>
    <t xml:space="preserve">   19.2.</t>
  </si>
  <si>
    <t xml:space="preserve">   19.3.</t>
  </si>
  <si>
    <t>Interest income from funded depreciation in excess of accumulated depreciation.</t>
  </si>
  <si>
    <t xml:space="preserve">   19.9.</t>
  </si>
  <si>
    <t>Interest expense for borrowing up to the amount of available funded depreciation.</t>
  </si>
  <si>
    <t>25.3.</t>
  </si>
  <si>
    <t>Significant capacity increase.</t>
  </si>
  <si>
    <t>25.7.</t>
  </si>
  <si>
    <t>Property rate adjustment.</t>
  </si>
  <si>
    <t>TOTAL</t>
  </si>
  <si>
    <t>BASIC CARE FACILITY COST REPORT-SCHEDULE D-2 / RECLASSIFICATIONS TO COSTS</t>
  </si>
  <si>
    <t>Sch D/D-2 Comparison of Costs by Cost Center/Component</t>
  </si>
  <si>
    <t>BASIC CARE FACILITY COST REPORT-SCHEDULE D-5 / WORKSHEET FOR TOP MANAGEMENT</t>
  </si>
  <si>
    <t>PERSONNEL COMPENSATION</t>
  </si>
  <si>
    <t>Individual</t>
  </si>
  <si>
    <t>Title</t>
  </si>
  <si>
    <r>
      <t xml:space="preserve">Number of Calendar Days Employed </t>
    </r>
    <r>
      <rPr>
        <sz val="9"/>
        <rFont val="Arial"/>
        <family val="2"/>
      </rPr>
      <t>1)</t>
    </r>
  </si>
  <si>
    <t>Employed From Date</t>
  </si>
  <si>
    <t>Employed To Date</t>
  </si>
  <si>
    <t>a.</t>
  </si>
  <si>
    <t>Salary for all services</t>
  </si>
  <si>
    <t>b.</t>
  </si>
  <si>
    <t>Personal benefit payments, i.e. housing, flat rate automobile</t>
  </si>
  <si>
    <t>c.</t>
  </si>
  <si>
    <t>Cost of assets and services received from facility</t>
  </si>
  <si>
    <t>d.</t>
  </si>
  <si>
    <t>Pension, annuities, and deferred compensation</t>
  </si>
  <si>
    <t>e.</t>
  </si>
  <si>
    <t>Value of supplies or services provided by the facility</t>
  </si>
  <si>
    <t>f.</t>
  </si>
  <si>
    <t>Cost of a domestic or other employee who works in the individual's home</t>
  </si>
  <si>
    <t>g.</t>
  </si>
  <si>
    <t>Health insurance</t>
  </si>
  <si>
    <t>h.</t>
  </si>
  <si>
    <t>Life insurance</t>
  </si>
  <si>
    <t>i.</t>
  </si>
  <si>
    <t>Other (identify)</t>
  </si>
  <si>
    <t>Total Compensation</t>
  </si>
  <si>
    <t>Less Adjustments by Facility on Schedule D-1: (enter as negative numbers)</t>
  </si>
  <si>
    <t>Pension</t>
  </si>
  <si>
    <t>Total Compensation Less Adjustments (Line 2 minus Lines 3.a &amp; 3.b)</t>
  </si>
  <si>
    <t>1) Compensation for top management personnel employed for less than a year must be limited to an amount equal to the limitation divided by 365 times the number of calendar days the individual was employed.  If top management is employed for less than a year, complete a separate column or Schedule D-5 for each individual.</t>
  </si>
  <si>
    <t>BASIC CARE FACILITY COST REPORT-SCHEDULE D-7 / ADMINISTRATION COST ALLOCATION</t>
  </si>
  <si>
    <t>Note: Facilities which operate or are associated with non-resident related activities, i.e., apartments, farms and foundations must allocate administration costs.</t>
  </si>
  <si>
    <t>Description of non-resident related activities.</t>
  </si>
  <si>
    <t>Total costs of the non-resident related activities, exclusive of property, administration, chaplain and utilities costs.  (attach work paper showing calculations)</t>
  </si>
  <si>
    <t>Total basic care facility costs, exclusive of property, administration, chaplain and utilities costs. (attach work paper showing calculations)</t>
  </si>
  <si>
    <t>Percent non-resident costs to total basic care facility costs. (line 2/line 3)</t>
  </si>
  <si>
    <t>Administration Allocation By Revenue</t>
  </si>
  <si>
    <t>Gross Revenues</t>
  </si>
  <si>
    <t>Percent of Revenues to Total</t>
  </si>
  <si>
    <t>2% Limitation</t>
  </si>
  <si>
    <t>Lower of Actual % or 2%</t>
  </si>
  <si>
    <t>Total Administration Costs from Schedule C-1</t>
  </si>
  <si>
    <t>Less Administration Adjustments from Schedule D's</t>
  </si>
  <si>
    <t>Allowable Administration Costs before Allocation</t>
  </si>
  <si>
    <t>Administration Allocation</t>
  </si>
  <si>
    <t>Administration costs allocated to non-resident related activities must be allocated between salaries, fringes and other costs, and then entered on Schedule D-1</t>
  </si>
  <si>
    <t>Schedule C-4 as non long-term care, the costs included on Schedule C-4 must be adjusted on Schedule D-1.</t>
  </si>
  <si>
    <t>BASIC CARE FACILITY COST REPORT-SCHEDULE D-8 / WORKSHEET FOR DUES, CONTRIBUTIONS</t>
  </si>
  <si>
    <t>AND ADVERTISING ADJUSTMENT</t>
  </si>
  <si>
    <t>Costs Reported on Schedule C-4: List all general ledger accounts and amounts for dues, contributions, memberships, sponsorships and advertising.</t>
  </si>
  <si>
    <t>Acct #</t>
  </si>
  <si>
    <t>Review detail of the above accounts and reclassify into the following cost categories:</t>
  </si>
  <si>
    <t>Allowable No Limitation</t>
  </si>
  <si>
    <t>Unallowable</t>
  </si>
  <si>
    <t>Subject to Limitation</t>
  </si>
  <si>
    <t>Dues</t>
  </si>
  <si>
    <t>Association dues</t>
  </si>
  <si>
    <t>Civic and business organization dues</t>
  </si>
  <si>
    <t xml:space="preserve"> Other</t>
  </si>
  <si>
    <t>Contributions</t>
  </si>
  <si>
    <t>Political contributions</t>
  </si>
  <si>
    <t>Community contributions</t>
  </si>
  <si>
    <t>Memberships</t>
  </si>
  <si>
    <t>Sports, health, fraternal, social</t>
  </si>
  <si>
    <t>Sponsorships</t>
  </si>
  <si>
    <t>Sports teams</t>
  </si>
  <si>
    <t>Advertising</t>
  </si>
  <si>
    <t>Recruitment advertising</t>
  </si>
  <si>
    <t>Promotional advertising</t>
  </si>
  <si>
    <t>Other costs</t>
  </si>
  <si>
    <t>Total Costs subject to limitation (Line 7)</t>
  </si>
  <si>
    <t>Limitation Amount</t>
  </si>
  <si>
    <t>Dues, Contributions. and Sponsorships Adjustment (line 8 - line 9)</t>
  </si>
  <si>
    <t>BASIC CARE FACILITY COST REPORT-SCHEDULE E / SUMMARY OF HOME OFFICE COSTS</t>
  </si>
  <si>
    <t xml:space="preserve"> No</t>
  </si>
  <si>
    <t>Home Office Costs claimed on Schedule C-4, Line 24.</t>
  </si>
  <si>
    <t>Adjustment to equal Home Office Allocated Cost</t>
  </si>
  <si>
    <t>Adjustment for allocated Top Management Compensation in Excess of Limit</t>
  </si>
  <si>
    <t>Adjustment for Reconciliation of Prior Year Reported Estimated Home Office Costs to Actual Home Office Costs</t>
  </si>
  <si>
    <t>Total Adjustment to Schedule D-1</t>
  </si>
  <si>
    <t>Allowable Home Office Cost (Line 1 less Line 5)</t>
  </si>
  <si>
    <r>
      <t>Allocated Home Office Excess Interest Income</t>
    </r>
    <r>
      <rPr>
        <sz val="10"/>
        <rFont val="Arial"/>
        <family val="2"/>
      </rPr>
      <t xml:space="preserve">  (give explanation and source)</t>
    </r>
  </si>
  <si>
    <t>Are allowable home office costs on line 1 less line 2 identified on a report submitted to Medicare?</t>
  </si>
  <si>
    <t>What is the name of the Medicare intermediary?</t>
  </si>
  <si>
    <t>What fiscal year end was used for the home office cost report?</t>
  </si>
  <si>
    <t>If the home office cost report is not a fiscal year end, has another home office cost report been prepared for a the fiscal year end?</t>
  </si>
  <si>
    <t>What services are provided to the facility by the home office?</t>
  </si>
  <si>
    <t>List all home office costs allocated to a cost category other than Line 24, of Schedule C-4.</t>
  </si>
  <si>
    <t xml:space="preserve"> Cost Category</t>
  </si>
  <si>
    <t xml:space="preserve">  Line Item</t>
  </si>
  <si>
    <t>BASIC CARE FACILITY COST REPORT-SCHEDULE F / INTEREST INCOME</t>
  </si>
  <si>
    <t>NOTE:  This form must be completed if interest income has been earned and interest expense has been claimed.</t>
  </si>
  <si>
    <t>Offsets</t>
  </si>
  <si>
    <t>Account</t>
  </si>
  <si>
    <t xml:space="preserve">Funded Depreciation Income not Offset per Schedule F-1 </t>
  </si>
  <si>
    <t>Other Interest Income not Offset</t>
  </si>
  <si>
    <t>The following provisions of the 75-02-07.1-19 must be complied with or interest income must be offset to interest expense.</t>
  </si>
  <si>
    <t>1.  Is funded depreciation less than accumulated depreciation?</t>
  </si>
  <si>
    <t>Total funded depreciation</t>
  </si>
  <si>
    <t>Less: interest in account</t>
  </si>
  <si>
    <t>Adjusted funded depreciation</t>
  </si>
  <si>
    <t>Accumulated depreciation on resident related assets</t>
  </si>
  <si>
    <t xml:space="preserve">2.   Have the withdrawals been used for other than capital purchases?   </t>
  </si>
  <si>
    <t>If yes, is an adjustment necessary? Identify other purposes</t>
  </si>
  <si>
    <t>3.  Have borrowed funds been used for capital purchases rather than using funded depreciation?</t>
  </si>
  <si>
    <t xml:space="preserve">      If yes, has the adjustment been made on Sch. D-1?</t>
  </si>
  <si>
    <t>BASIC CARE FACILITY COST REPORT-SCHEDULE F-1 / FUNDED DEPRECIATION</t>
  </si>
  <si>
    <t>This form must be completed for each individual account designated as funded depreciation.</t>
  </si>
  <si>
    <t>General Ledger Account No.</t>
  </si>
  <si>
    <t>Identification of Account</t>
  </si>
  <si>
    <t>Year</t>
  </si>
  <si>
    <t>Deposits</t>
  </si>
  <si>
    <t>Withdrawals For Other Than Capital Assets</t>
  </si>
  <si>
    <t>Transfers In (Out)</t>
  </si>
  <si>
    <t>Amount Expended for Capital Assets</t>
  </si>
  <si>
    <t>Add;</t>
  </si>
  <si>
    <t>Beginning Balance</t>
  </si>
  <si>
    <t>Interest Earned</t>
  </si>
  <si>
    <t>Less:</t>
  </si>
  <si>
    <t>Withdrawls for Non-Capital Assets</t>
  </si>
  <si>
    <t>Transfers</t>
  </si>
  <si>
    <t>Capital Asset Purchases</t>
  </si>
  <si>
    <t>Balance, End of Year</t>
  </si>
  <si>
    <t>1)  Provide a description of how the withdrawals, transfers and amount expended for capital assets were used.</t>
  </si>
  <si>
    <t>BASIC CARE FACILITY COST REPORT-SCHEDULE G / COMPENSATION CATEGORY</t>
  </si>
  <si>
    <t>Complete the following information below for any individual or employee who received compensation and qualified for one of the compensation categories listed below.</t>
  </si>
  <si>
    <t>Sole Proprietor</t>
  </si>
  <si>
    <t>Member of a Governing Board or Group</t>
  </si>
  <si>
    <t>Partner</t>
  </si>
  <si>
    <t>Bondholder or creditor to which the provider is obligated to pay  in excess of five thousand dollars.</t>
  </si>
  <si>
    <t>Corporate Stockholder</t>
  </si>
  <si>
    <t>Individual having an ownership in or is an officer of any related organization.</t>
  </si>
  <si>
    <t>Organizer of a Non-Profit Corporation</t>
  </si>
  <si>
    <t>Any person within the third degree of relationship to any person identified in 1 through 7.</t>
  </si>
  <si>
    <t>Name:</t>
  </si>
  <si>
    <t>Annual Hours Worked</t>
  </si>
  <si>
    <t>Types of Service Performed</t>
  </si>
  <si>
    <r>
      <t>No. of Hours</t>
    </r>
    <r>
      <rPr>
        <vertAlign val="subscript"/>
        <sz val="10"/>
        <rFont val="Arial"/>
        <family val="2"/>
      </rPr>
      <t xml:space="preserve"> 1)</t>
    </r>
  </si>
  <si>
    <r>
      <t xml:space="preserve">Hourly 
Salary </t>
    </r>
    <r>
      <rPr>
        <vertAlign val="subscript"/>
        <sz val="10"/>
        <rFont val="Arial"/>
        <family val="2"/>
      </rPr>
      <t>2)</t>
    </r>
  </si>
  <si>
    <t>Total Salary Amount Above</t>
  </si>
  <si>
    <t>Housing Allowance</t>
  </si>
  <si>
    <t>Flat Rate Automobile Allowance</t>
  </si>
  <si>
    <t>Cost of Assets and Services Received</t>
  </si>
  <si>
    <t>Housing</t>
  </si>
  <si>
    <t>Automobile</t>
  </si>
  <si>
    <t>Deferred Compensation, Pension, Annuity</t>
  </si>
  <si>
    <t>Supplies and Services Received for Personal Use</t>
  </si>
  <si>
    <t>Cost of a Domestic or Other Employee Who Works in the Individual's Home</t>
  </si>
  <si>
    <t>Life and Health Insurance Premiums</t>
  </si>
  <si>
    <t>Other (Itemize)</t>
  </si>
  <si>
    <t>Less Salary and Fringe Adjustments on Cost Report (identify)</t>
  </si>
  <si>
    <t>Total Compensation less Adjustments</t>
  </si>
  <si>
    <t>Percent of Compensation Allocated to Facility</t>
  </si>
  <si>
    <t>Total Amount Allocated to Facility</t>
  </si>
  <si>
    <t>1) Documentation must be available to indicate the types of services performed and the number of hours worked by month and day. 
2) Indicate basis of valuation.</t>
  </si>
  <si>
    <t>BASIC CARE FACILITY COST REPORT-SCHEDULE H / RELATED PARTY LEASE OR RENTAL</t>
  </si>
  <si>
    <t>Related Party Name:</t>
  </si>
  <si>
    <t>Cost of Ownership</t>
  </si>
  <si>
    <t>Lease or Rental charges claimed as costs</t>
  </si>
  <si>
    <t xml:space="preserve">Allowable Cost of Ownership </t>
  </si>
  <si>
    <t>(Provide supporting documentation and schedules for indicated costs)</t>
  </si>
  <si>
    <t>Property Insurance</t>
  </si>
  <si>
    <t>Interest on Mortgage</t>
  </si>
  <si>
    <t xml:space="preserve"> (Straight line, using no less than the minimum estimated useful lives published by the AHA)</t>
  </si>
  <si>
    <t>Real Estate Taxes</t>
  </si>
  <si>
    <t>Total Allowable Cost of Ownership</t>
  </si>
  <si>
    <r>
      <t xml:space="preserve">Lease or Rental Charges Less Cost of Ownership </t>
    </r>
    <r>
      <rPr>
        <sz val="10"/>
        <rFont val="Arial"/>
        <family val="2"/>
      </rPr>
      <t>(Adjustment to Schedule D-1)</t>
    </r>
  </si>
  <si>
    <t>NDAC 75-02-07.1-13.2 includes property insurance, depreciation, interest on the mortgage, and real estate taxes as allowable property costs.</t>
  </si>
  <si>
    <t>Complete the following if payments have been made to a related organization.  For each type of payment, duplicate or attach additional information as necessary.</t>
  </si>
  <si>
    <t>Lease</t>
  </si>
  <si>
    <t>Accounting</t>
  </si>
  <si>
    <t>Other (List)</t>
  </si>
  <si>
    <t>Type of Organization</t>
  </si>
  <si>
    <t>Complete Item(s)</t>
  </si>
  <si>
    <t>Non-Profit Organization</t>
  </si>
  <si>
    <t>Church Related</t>
  </si>
  <si>
    <t>1,5</t>
  </si>
  <si>
    <t>Association</t>
  </si>
  <si>
    <t>Corporation</t>
  </si>
  <si>
    <t>1,2,5</t>
  </si>
  <si>
    <t>Proprietary</t>
  </si>
  <si>
    <t>4</t>
  </si>
  <si>
    <t>Partnership</t>
  </si>
  <si>
    <t>3,5</t>
  </si>
  <si>
    <t>List Board of Directors, Officers, and Addresses.</t>
  </si>
  <si>
    <t xml:space="preserve">A. </t>
  </si>
  <si>
    <t>E.</t>
  </si>
  <si>
    <t xml:space="preserve">B. </t>
  </si>
  <si>
    <t>F.</t>
  </si>
  <si>
    <t xml:space="preserve">C. </t>
  </si>
  <si>
    <t>G.</t>
  </si>
  <si>
    <t xml:space="preserve">D. </t>
  </si>
  <si>
    <t>H.</t>
  </si>
  <si>
    <t>List Stockholders with more than 10% Ownership and Addresses.</t>
  </si>
  <si>
    <t>List Partners and Addresses.</t>
  </si>
  <si>
    <t>Name and Address</t>
  </si>
  <si>
    <t>State in Which Organized or Incorporated</t>
  </si>
  <si>
    <t>North Dakota</t>
  </si>
  <si>
    <t xml:space="preserve">BASIC CARE FACILITY COST REPORT-SCHEDULE I / REPORT OF BASIC CARE FACILITY </t>
  </si>
  <si>
    <t>OWNER / OPERATOR</t>
  </si>
  <si>
    <t>Owner</t>
  </si>
  <si>
    <t>Name of Organization or Individual</t>
  </si>
  <si>
    <t>A.</t>
  </si>
  <si>
    <t>B.</t>
  </si>
  <si>
    <t>C.</t>
  </si>
  <si>
    <t>D.</t>
  </si>
  <si>
    <t xml:space="preserve">   4.</t>
  </si>
  <si>
    <t xml:space="preserve">   5.</t>
  </si>
  <si>
    <t>Operator</t>
  </si>
  <si>
    <t>BASIC CARE FACILITY COST REPORT-SCHEDULE J / DEPRECIATION</t>
  </si>
  <si>
    <t>Land Improvements</t>
  </si>
  <si>
    <t>Building</t>
  </si>
  <si>
    <t>Fixed 
Equipment</t>
  </si>
  <si>
    <t>Movable 
Equipment</t>
  </si>
  <si>
    <t>Assets</t>
  </si>
  <si>
    <t>Prior Year's Ending Balance</t>
  </si>
  <si>
    <t>Additions</t>
  </si>
  <si>
    <t>Deletions (report as negative amount)</t>
  </si>
  <si>
    <t>Ending Balance</t>
  </si>
  <si>
    <t>Accumulated Depreciation</t>
  </si>
  <si>
    <t>1)  Total must agree to Schedule C-4, Line 35.</t>
  </si>
  <si>
    <t>What dollar amount did you use for capitalization of individual assets?</t>
  </si>
  <si>
    <t>C-4 Line 35</t>
  </si>
  <si>
    <t xml:space="preserve">BASIC CARE FACILITY COST REPORT-SCHEDULE K / INTEREST </t>
  </si>
  <si>
    <t>Mortgagor or Lender</t>
  </si>
  <si>
    <t>Purpose of Loan</t>
  </si>
  <si>
    <t>Rate</t>
  </si>
  <si>
    <t>1)  Total must agree to Schedule C-4, Line 36.</t>
  </si>
  <si>
    <t>C-4 Line 36</t>
  </si>
  <si>
    <t>BASIC CARE FACILITY COST REPORT-SCHEDULE L / LEASE OR RENTAL OF BUILDING OR</t>
  </si>
  <si>
    <t>EQUIPMENT</t>
  </si>
  <si>
    <t>Lease or Rental Description</t>
  </si>
  <si>
    <t>Amount of Rent</t>
  </si>
  <si>
    <t>Number of square feet rented</t>
  </si>
  <si>
    <t>Rented cost per square foot</t>
  </si>
  <si>
    <t>Equipment</t>
  </si>
  <si>
    <t>Cost of equipment rented</t>
  </si>
  <si>
    <t>Leased Buildings and/or Equipment (List All)</t>
  </si>
  <si>
    <t>Inclusive Dates Leased</t>
  </si>
  <si>
    <t>Item Leased</t>
  </si>
  <si>
    <t>Name of Lessor</t>
  </si>
  <si>
    <t>From</t>
  </si>
  <si>
    <t>To</t>
  </si>
  <si>
    <t>BASIC CARE FACILITY COST REPORT-SCHEDULE O / PROJECTED PROPERTY RATE</t>
  </si>
  <si>
    <t>Complete the following schedule for facilities with renovations or replacements in excess of $50,000.</t>
  </si>
  <si>
    <t>Description of renovation or replacement</t>
  </si>
  <si>
    <t>Date project was complete and placed into service</t>
  </si>
  <si>
    <t>Number of beds increased or decreased  (if any)</t>
  </si>
  <si>
    <t>Current licensed capacity</t>
  </si>
  <si>
    <t>Projected Property Costs Rate Year</t>
  </si>
  <si>
    <t>Historical Property Costs Report Year</t>
  </si>
  <si>
    <t>Property Taxes</t>
  </si>
  <si>
    <t>(Less: Adjustments)</t>
  </si>
  <si>
    <t>Total Property Costs</t>
  </si>
  <si>
    <r>
      <t xml:space="preserve">Census units </t>
    </r>
    <r>
      <rPr>
        <sz val="9"/>
        <rFont val="Arial"/>
        <family val="2"/>
      </rPr>
      <t>1)</t>
    </r>
  </si>
  <si>
    <t>1)  The greater of actual census of all licensed beds existing before the renovation or ninety percent of the available licensed beds existing prior to renovation, plus ninety percent of the increase in licensed bed capacity and unavailable licensed beds existing prior to the renovation are used for the property rate for the year the project was completed and placed into service.</t>
  </si>
  <si>
    <t>BASIC CARE FACILITY COST REPORT-SCHEDULE O-1 / PROPERTY RATE ADJUSTMENT</t>
  </si>
  <si>
    <t>Complete the following schedule for facilities with projected property rates that after project completion have twelve months of costs in the report year adjustment to the property rate.</t>
  </si>
  <si>
    <t>Variance</t>
  </si>
  <si>
    <t>Applicable Census Units</t>
  </si>
  <si>
    <t>Total Adjustment</t>
  </si>
  <si>
    <r>
      <t xml:space="preserve">Census units </t>
    </r>
    <r>
      <rPr>
        <vertAlign val="subscript"/>
        <sz val="12"/>
        <rFont val="Arial"/>
        <family val="2"/>
      </rPr>
      <t>1)</t>
    </r>
  </si>
  <si>
    <t>Property Rate</t>
  </si>
  <si>
    <t>Divided by 12 years</t>
  </si>
  <si>
    <t>Annual adjustment</t>
  </si>
  <si>
    <t>2)</t>
  </si>
  <si>
    <t>1)  Projected property census is the actual census during the rate year that the projected property rate was in effect.  The  historical census is  the greater of actual census from the cost report in effect for the projected property rate or ninety-percent of licensed bed capacity available for occupancy.</t>
  </si>
  <si>
    <t>2)  The adjustment must be included on Schedule D-1.</t>
  </si>
  <si>
    <t>BASIC CARE FACILITY COST REPORT-SCHEDULE P / EMPLOYEE &amp; CONTRACTED LABOR INFORMATION</t>
  </si>
  <si>
    <t>INFORMATION</t>
  </si>
  <si>
    <t>Cost Center/Component</t>
  </si>
  <si>
    <t>Amount Included on Sch C-4</t>
  </si>
  <si>
    <t>Total Hours</t>
  </si>
  <si>
    <t xml:space="preserve">Amount Included on SchC-4 for the Basic Care Facility </t>
  </si>
  <si>
    <t>Salaries - Aides</t>
  </si>
  <si>
    <t>Salaries - Other</t>
  </si>
  <si>
    <t>Sub-Total Resident Care Salaries</t>
  </si>
  <si>
    <t>Contracted Labor -  Aides</t>
  </si>
  <si>
    <t>Contracted Labor - Other</t>
  </si>
  <si>
    <t>Sub-Total Resident Care Contracted</t>
  </si>
  <si>
    <t>Salaries - RN</t>
  </si>
  <si>
    <t>Salaries - LPN</t>
  </si>
  <si>
    <t>Salaries  -Therapists</t>
  </si>
  <si>
    <t>Sub-Total Licensed Health Care Professionals Salaries</t>
  </si>
  <si>
    <t>Contracted Labor - RN</t>
  </si>
  <si>
    <t>Contracted Labor - LPN</t>
  </si>
  <si>
    <t>Contracted Labor - Therapists</t>
  </si>
  <si>
    <t>Sub-Total Nursing Contracted</t>
  </si>
  <si>
    <t>BASIC CARE FACILITY COST REPORT-SCHEDULE W / SQUARE FOOTAGE</t>
  </si>
  <si>
    <t>Entity</t>
  </si>
  <si>
    <t>Total Post Allocated Square Footage</t>
  </si>
  <si>
    <t>Room Square Feet Detail - BC Only</t>
  </si>
  <si>
    <t>Total Sq Ft</t>
  </si>
  <si>
    <t>Square Feet</t>
  </si>
  <si>
    <t xml:space="preserve"> # Rooms</t>
  </si>
  <si>
    <t>Private Room A Square Feet</t>
  </si>
  <si>
    <t>Private Room B Square Feet</t>
  </si>
  <si>
    <t>Private Room C Square Feet</t>
  </si>
  <si>
    <t xml:space="preserve">Private Room D Square Feet </t>
  </si>
  <si>
    <t xml:space="preserve">Private Room E Square Feet </t>
  </si>
  <si>
    <t>Semi-Private Room Square Feet</t>
  </si>
  <si>
    <t xml:space="preserve">   Total Weighted Square Footage                                        </t>
  </si>
  <si>
    <t>Total Resident Rooms/Bathrooms</t>
  </si>
  <si>
    <t xml:space="preserve">   Common Sq Ft</t>
  </si>
  <si>
    <t>Gross Square Footage</t>
  </si>
  <si>
    <t xml:space="preserve">   Total Weighted Square Footage Percentage                            </t>
  </si>
  <si>
    <t>Licensed Beds</t>
  </si>
  <si>
    <t>Square Ft / Bed</t>
  </si>
  <si>
    <t>Percentage</t>
  </si>
  <si>
    <t>Allocation Area</t>
  </si>
  <si>
    <t>Allocation Square Feet</t>
  </si>
  <si>
    <t>Resident Rooms / Nursing</t>
  </si>
  <si>
    <t>Therapy</t>
  </si>
  <si>
    <t>Chapel</t>
  </si>
  <si>
    <t>Nursing Admin.</t>
  </si>
  <si>
    <t>Medical Records (HIM)</t>
  </si>
  <si>
    <t>Beauty Shop</t>
  </si>
  <si>
    <t>Subtotal Allocated Square Feet</t>
  </si>
  <si>
    <t>Allocated Square Feet Percentage</t>
  </si>
  <si>
    <t>Subtotal ASF</t>
  </si>
  <si>
    <t>Total Allocated Square Feet</t>
  </si>
  <si>
    <t>Total Allocation % from Allocated Sq Ft - WSF #1</t>
  </si>
  <si>
    <t>Common Square Feet</t>
  </si>
  <si>
    <t>Total Allocated Square Feet including Common Sq Ft</t>
  </si>
  <si>
    <t>Total Allocation % from Allocated Sq Ft - WSF #2</t>
  </si>
  <si>
    <t>Total Allocation % from Allocated Sq Ft - WSF #3</t>
  </si>
  <si>
    <t>Total Allocation % from Allocated Sq Ft - WSF #4</t>
  </si>
  <si>
    <t>Total Allocation % from Allocated Sq Ft - WSF #5</t>
  </si>
  <si>
    <t>Total Allocation % from Allocated Sq Ft - WSF #6</t>
  </si>
  <si>
    <t>Facility Reclassifications</t>
  </si>
  <si>
    <t>Facility Adjustments</t>
  </si>
  <si>
    <t>Net Expenses for Allocation</t>
  </si>
  <si>
    <t>Allocation Method #</t>
  </si>
  <si>
    <t>Allocation Description</t>
  </si>
  <si>
    <t>If the rate is not all inclusive, schedule the detail of the direct contract staffing and / or consultants, identifying the costs, on a separate sheet and make the appropriate reassignment to administration on Schedule D-1.</t>
  </si>
  <si>
    <t xml:space="preserve">If yes, schedule the purpose of the withdrawal on a separate sheet. Identify them as Capital Assets, Operations Loan etc. </t>
  </si>
  <si>
    <t xml:space="preserve">If no, how much interest expense was paid for the year?            </t>
  </si>
  <si>
    <t>In what account was it reported?                                                      Account #:</t>
  </si>
  <si>
    <t>23</t>
  </si>
  <si>
    <t>24</t>
  </si>
  <si>
    <t>Total Days Reconcile</t>
  </si>
  <si>
    <t>Schedule B-1</t>
  </si>
  <si>
    <t>Schedule B-3</t>
  </si>
  <si>
    <t>Property Costs Reconcile</t>
  </si>
  <si>
    <t>Schedule C-1</t>
  </si>
  <si>
    <t>Schedule C-2a</t>
  </si>
  <si>
    <t>Total Costs Reconcile</t>
  </si>
  <si>
    <t>Schedule C-4</t>
  </si>
  <si>
    <t>Schedule D</t>
  </si>
  <si>
    <t>Schedule A</t>
  </si>
  <si>
    <t>Medicaid ID</t>
  </si>
  <si>
    <t>BC Licensed Beds</t>
  </si>
  <si>
    <t>AL Licensed Beds</t>
  </si>
  <si>
    <t>Hospital Licensed Beds</t>
  </si>
  <si>
    <t>Other Licensed Beds</t>
  </si>
  <si>
    <t>BC Medicaid</t>
  </si>
  <si>
    <t>BC PP</t>
  </si>
  <si>
    <t>AL</t>
  </si>
  <si>
    <t>Schedule C-1 Total Costs</t>
  </si>
  <si>
    <t>Food &amp; Dietary Supplements Total Costs</t>
  </si>
  <si>
    <t>Laundry Salaries Total Costs</t>
  </si>
  <si>
    <t>Laundry FB Total Costs</t>
  </si>
  <si>
    <t>Laundry Other Total Costs</t>
  </si>
  <si>
    <t>Social Services Salaries Total Costs</t>
  </si>
  <si>
    <t>Social Services FB Total Costs</t>
  </si>
  <si>
    <t>Social Services Other Total Costs</t>
  </si>
  <si>
    <t>Activities Salaries Total Costs</t>
  </si>
  <si>
    <t>Activities FB Total Costs</t>
  </si>
  <si>
    <t>Activities Other Total Costs</t>
  </si>
  <si>
    <t>Administration Salaries Total Costs</t>
  </si>
  <si>
    <t>Administration FB Total Costs</t>
  </si>
  <si>
    <t>Malpractice Insurance Total Costs</t>
  </si>
  <si>
    <t>Administration Other Total Costs</t>
  </si>
  <si>
    <t>Chaplain Salaries Total Costs</t>
  </si>
  <si>
    <t>Chaplain FB Total Costs</t>
  </si>
  <si>
    <t>Chaplain Other Total Costs</t>
  </si>
  <si>
    <t>Pharmacy Other Total Costs</t>
  </si>
  <si>
    <t>Plant Salaries Total Costs</t>
  </si>
  <si>
    <t>Plant FB Total Costs</t>
  </si>
  <si>
    <t>Utilities Total Costs</t>
  </si>
  <si>
    <t>Housekeeping Salaries Total Costs</t>
  </si>
  <si>
    <t>Housekeeping FB Total Costs</t>
  </si>
  <si>
    <t>Housekeeping Other Total Costs</t>
  </si>
  <si>
    <t>Dietary Salaries Total Costs</t>
  </si>
  <si>
    <t>Dietary FB Total Costs</t>
  </si>
  <si>
    <t>Dietary Other Total Costs</t>
  </si>
  <si>
    <t>Medical Records Salaries Total Costs</t>
  </si>
  <si>
    <t>Medical Records FB Total Costs</t>
  </si>
  <si>
    <t>Medical Records Other Total Costs</t>
  </si>
  <si>
    <t>Property Total Costs</t>
  </si>
  <si>
    <t>AL ACUP Total Costs</t>
  </si>
  <si>
    <t>AL Other Total Costs</t>
  </si>
  <si>
    <t>Hospital ACUP Total Costs</t>
  </si>
  <si>
    <t>Hospital Other Total Costs</t>
  </si>
  <si>
    <t>Other ACUP Total Costs</t>
  </si>
  <si>
    <t>Other Total Costs</t>
  </si>
  <si>
    <t>Schedule C-1 Reclassifications</t>
  </si>
  <si>
    <t>Schedule C-1 Adjustments</t>
  </si>
  <si>
    <t>Schedule C-1 Net Expenses for Allocation</t>
  </si>
  <si>
    <t>Food &amp; Dietary Supplements Net Costs</t>
  </si>
  <si>
    <t>Laundry Salaries Net Costs</t>
  </si>
  <si>
    <t>Laundry FB Net Costs</t>
  </si>
  <si>
    <t>Laundry Other Net Costs</t>
  </si>
  <si>
    <t>Social Services Salaries Net Costs</t>
  </si>
  <si>
    <t>Social Services FB Net Costs</t>
  </si>
  <si>
    <t>Social Services Other Net Costs</t>
  </si>
  <si>
    <t>Activities Salaries Net Costs</t>
  </si>
  <si>
    <t>Activities FB Net Costs</t>
  </si>
  <si>
    <t>Activities Other Net Costs</t>
  </si>
  <si>
    <t>Administration Salaries Net Costs</t>
  </si>
  <si>
    <t>Administration FB Net Costs</t>
  </si>
  <si>
    <t>Malpractice Insurance Net Costs</t>
  </si>
  <si>
    <t>Administration Other Net Costs</t>
  </si>
  <si>
    <t>Chaplain Salaries Net Costs</t>
  </si>
  <si>
    <t>Chaplain FB Net Costs</t>
  </si>
  <si>
    <t>Chaplain Other Net Costs</t>
  </si>
  <si>
    <t>Pharmacy Other Net Costs</t>
  </si>
  <si>
    <t>Plant Salaries Net Costs</t>
  </si>
  <si>
    <t>Plant FB Net Costs</t>
  </si>
  <si>
    <t>Utilities Net Costs</t>
  </si>
  <si>
    <t>Housekeeping Salaries Net Costs</t>
  </si>
  <si>
    <t>Housekeeping FB Net Costs</t>
  </si>
  <si>
    <t>Housekeeping Other Net Costs</t>
  </si>
  <si>
    <t>Dietary Salaries Net Costs</t>
  </si>
  <si>
    <t>Dietary FB Net Costs</t>
  </si>
  <si>
    <t>Dietary Other Net Costs</t>
  </si>
  <si>
    <t>Medical Records Salaries Net Costs</t>
  </si>
  <si>
    <t>Medical Records FB Net Costs</t>
  </si>
  <si>
    <t>Medical Records Other Net Costs</t>
  </si>
  <si>
    <t>Property Net Costs</t>
  </si>
  <si>
    <t>AL ACUP Net Costs</t>
  </si>
  <si>
    <t>AL Other Net Costs</t>
  </si>
  <si>
    <t>Hospital ACUP Net Costs</t>
  </si>
  <si>
    <t>Hospital Other Net Costs</t>
  </si>
  <si>
    <t>Other ACUP Net Costs</t>
  </si>
  <si>
    <t>Other Net Costs</t>
  </si>
  <si>
    <t>Schedule D-5</t>
  </si>
  <si>
    <t>Indvl #1 Days</t>
  </si>
  <si>
    <t>Indvl #1 Comp</t>
  </si>
  <si>
    <t>Indvl #2 Days</t>
  </si>
  <si>
    <t>Indvl #2 Comp</t>
  </si>
  <si>
    <t>Indvl #3 Days</t>
  </si>
  <si>
    <t>Indvl #3 Comp</t>
  </si>
  <si>
    <t>Indvl #4 Days</t>
  </si>
  <si>
    <t>Indvl #4 Comp</t>
  </si>
  <si>
    <t>Schedule E</t>
  </si>
  <si>
    <t>Reported</t>
  </si>
  <si>
    <t>Adj to Actual</t>
  </si>
  <si>
    <t>Allowable</t>
  </si>
  <si>
    <t>Schedule P Total Salaries</t>
  </si>
  <si>
    <t>Therapist Total $</t>
  </si>
  <si>
    <t>Therapist Contracted Total $</t>
  </si>
  <si>
    <t>RN Total $</t>
  </si>
  <si>
    <t>LPN Total $</t>
  </si>
  <si>
    <t>RN Contracted Total $</t>
  </si>
  <si>
    <t>LPN Contracted Total $</t>
  </si>
  <si>
    <t>Laundry Total $</t>
  </si>
  <si>
    <t>Social Services Total $</t>
  </si>
  <si>
    <t>Activities Total $</t>
  </si>
  <si>
    <t>Chaplain Total $</t>
  </si>
  <si>
    <t>Plant Total $</t>
  </si>
  <si>
    <t>Housekeeping Total $</t>
  </si>
  <si>
    <t>Dietary Total $</t>
  </si>
  <si>
    <t>Medical Records Total $</t>
  </si>
  <si>
    <t>Schedule P Total Hours</t>
  </si>
  <si>
    <t>Therapist Total Hours</t>
  </si>
  <si>
    <t>Therapist Contracted Total Hours</t>
  </si>
  <si>
    <t>RN Total Hours</t>
  </si>
  <si>
    <t>LPN Total Hours</t>
  </si>
  <si>
    <t>RN Contracted Total Hours</t>
  </si>
  <si>
    <t>LPN Contracted Total Hours</t>
  </si>
  <si>
    <t>Laundry Total Hours</t>
  </si>
  <si>
    <t>Social Services Total Hours</t>
  </si>
  <si>
    <t>Activities Total Hours</t>
  </si>
  <si>
    <t>Chaplain Total Hours</t>
  </si>
  <si>
    <t>Plant Total Hours</t>
  </si>
  <si>
    <t>Housekeeping Total Hours</t>
  </si>
  <si>
    <t>Dietary Total Hours</t>
  </si>
  <si>
    <t>Medical Records Total Hours</t>
  </si>
  <si>
    <t>Schedule W - WSF</t>
  </si>
  <si>
    <t>Total #1</t>
  </si>
  <si>
    <t>NF #1</t>
  </si>
  <si>
    <t>BC #1</t>
  </si>
  <si>
    <t>AL #1</t>
  </si>
  <si>
    <t>Hospital #1</t>
  </si>
  <si>
    <t>Other #1</t>
  </si>
  <si>
    <t>Total #2</t>
  </si>
  <si>
    <t>NF #2</t>
  </si>
  <si>
    <t>BC #2</t>
  </si>
  <si>
    <t>AL #2</t>
  </si>
  <si>
    <t>Hospital #2</t>
  </si>
  <si>
    <t>Other #2</t>
  </si>
  <si>
    <t>Total #3</t>
  </si>
  <si>
    <t>NF #3</t>
  </si>
  <si>
    <t>BC #3</t>
  </si>
  <si>
    <t>AL #3</t>
  </si>
  <si>
    <t>Hospital #3</t>
  </si>
  <si>
    <t>Other #3</t>
  </si>
  <si>
    <t>Total #4</t>
  </si>
  <si>
    <t>NF #4</t>
  </si>
  <si>
    <t>BC #4</t>
  </si>
  <si>
    <t>AL #4</t>
  </si>
  <si>
    <t>Hospital #4</t>
  </si>
  <si>
    <t>Other #4</t>
  </si>
  <si>
    <t>Total #5</t>
  </si>
  <si>
    <t>NF #5</t>
  </si>
  <si>
    <t>BC #5</t>
  </si>
  <si>
    <t>AL #5</t>
  </si>
  <si>
    <t>Hospital #5</t>
  </si>
  <si>
    <t>Other #5</t>
  </si>
  <si>
    <t>Total Common</t>
  </si>
  <si>
    <t>NF Common</t>
  </si>
  <si>
    <t>BC Common</t>
  </si>
  <si>
    <t>AL Common</t>
  </si>
  <si>
    <t>Hospital Common</t>
  </si>
  <si>
    <t>Other Common</t>
  </si>
  <si>
    <t>Total Gross</t>
  </si>
  <si>
    <t>NF Gross</t>
  </si>
  <si>
    <t>BC Gross</t>
  </si>
  <si>
    <t>AL Gross</t>
  </si>
  <si>
    <t>Hospital Gross</t>
  </si>
  <si>
    <t>Other Gross</t>
  </si>
  <si>
    <t>Total WSF %</t>
  </si>
  <si>
    <t>NF WSF %</t>
  </si>
  <si>
    <t>BC WSF %</t>
  </si>
  <si>
    <t>AL WSF %</t>
  </si>
  <si>
    <t>Hospital WSF %</t>
  </si>
  <si>
    <t>Other WSF %</t>
  </si>
  <si>
    <t>Schedule W - Rooms</t>
  </si>
  <si>
    <t>Sq Ft / Bed</t>
  </si>
  <si>
    <t>A Total Sq Ft</t>
  </si>
  <si>
    <t>A Sq Feet</t>
  </si>
  <si>
    <t>A # Rooms</t>
  </si>
  <si>
    <t>B Total Sq Ft</t>
  </si>
  <si>
    <t>B Sq Feet</t>
  </si>
  <si>
    <t>B # Rooms</t>
  </si>
  <si>
    <t>C Total Sq Ft</t>
  </si>
  <si>
    <t>C Sq Feet</t>
  </si>
  <si>
    <t>C # Rooms</t>
  </si>
  <si>
    <t>D Total Sq Ft</t>
  </si>
  <si>
    <t>D Sq Feet</t>
  </si>
  <si>
    <t>D # Rooms</t>
  </si>
  <si>
    <t>E Total Sq Ft</t>
  </si>
  <si>
    <t>E Sq Feet</t>
  </si>
  <si>
    <t>E # Rooms</t>
  </si>
  <si>
    <t>Semi Total Sq Ft</t>
  </si>
  <si>
    <t>Semi Sq Feet</t>
  </si>
  <si>
    <t>Semi # Rooms</t>
  </si>
  <si>
    <t>Total # Rooms</t>
  </si>
  <si>
    <t>Waiver Medicaid</t>
  </si>
  <si>
    <t>Waiver PP</t>
  </si>
  <si>
    <t>Schedule C-1 Basic Care Facility</t>
  </si>
  <si>
    <t>Food &amp; Dietary Supplements BC Costs</t>
  </si>
  <si>
    <t>Laundry Salaries BC Costs</t>
  </si>
  <si>
    <t>Laundry FB BC Costs</t>
  </si>
  <si>
    <t>Laundry Other BC Costs</t>
  </si>
  <si>
    <t>Social Services Salaries BC Costs</t>
  </si>
  <si>
    <t>Social Services FB BC Costs</t>
  </si>
  <si>
    <t>Social Services Other BC Costs</t>
  </si>
  <si>
    <t>Activities Salaries BC Costs</t>
  </si>
  <si>
    <t>Activities FB BC Costs</t>
  </si>
  <si>
    <t>Activities Other BC Costs</t>
  </si>
  <si>
    <t>Administration Salaries BC Costs</t>
  </si>
  <si>
    <t>Administration FB BC Costs</t>
  </si>
  <si>
    <t>Malpractice Insurance BC Costs</t>
  </si>
  <si>
    <t>Administration Other BC Costs</t>
  </si>
  <si>
    <t>Chaplain Salaries BC Costs</t>
  </si>
  <si>
    <t>Chaplain FB BC Costs</t>
  </si>
  <si>
    <t>Chaplain Other BC Costs</t>
  </si>
  <si>
    <t>Pharmacy Other BC Costs</t>
  </si>
  <si>
    <t>Plant Salaries BC Costs</t>
  </si>
  <si>
    <t>Plant FB BC Costs</t>
  </si>
  <si>
    <t>Utilities BC Costs</t>
  </si>
  <si>
    <t>Housekeeping Salaries BC Costs</t>
  </si>
  <si>
    <t>Housekeeping FB BC Costs</t>
  </si>
  <si>
    <t>Housekeeping Other BC Costs</t>
  </si>
  <si>
    <t>Dietary Salaries BC Costs</t>
  </si>
  <si>
    <t>Dietary FB BC Costs</t>
  </si>
  <si>
    <t>Dietary Other BC Costs</t>
  </si>
  <si>
    <t>Medical Records Salaries BC Costs</t>
  </si>
  <si>
    <t>Medical Records FB BC Costs</t>
  </si>
  <si>
    <t>Medical Records Other BC Costs</t>
  </si>
  <si>
    <t>Property BC Costs</t>
  </si>
  <si>
    <t>Waiver Licensed Beds</t>
  </si>
  <si>
    <t>Resident Care Salaries Total Costs</t>
  </si>
  <si>
    <t>Resident Care FB Total Costs</t>
  </si>
  <si>
    <t>Drugs &amp; Supplies Total Costs</t>
  </si>
  <si>
    <t>Resident Care Other Total Costs</t>
  </si>
  <si>
    <t>LHCP Salaries Total Costs</t>
  </si>
  <si>
    <t>LHCP FB Total Costs</t>
  </si>
  <si>
    <t>LHCP Other Total Costs</t>
  </si>
  <si>
    <t>Vehicle Costs Total Costs</t>
  </si>
  <si>
    <t>Other Room Total Costs</t>
  </si>
  <si>
    <t>Waiver ACUP Total Costs</t>
  </si>
  <si>
    <t>Waiver Other Total Costs</t>
  </si>
  <si>
    <t>NF ACUP Total Costs</t>
  </si>
  <si>
    <t>NF Other Total Costs</t>
  </si>
  <si>
    <t>Resident Care Salaries Reclass</t>
  </si>
  <si>
    <t>Resident Care FB Reclass</t>
  </si>
  <si>
    <t>Drugs &amp; Supplies Reclass</t>
  </si>
  <si>
    <t>Resident Care Other Reclass</t>
  </si>
  <si>
    <t>LHCP Salaries Reclass</t>
  </si>
  <si>
    <t>LHCP FB Reclass</t>
  </si>
  <si>
    <t>LHCP Other Reclass</t>
  </si>
  <si>
    <t>Laundry Salaries Reclass</t>
  </si>
  <si>
    <t>Laundry FB Reclass</t>
  </si>
  <si>
    <t>Laundry Other Reclass</t>
  </si>
  <si>
    <t>Social Services Salaries Reclass</t>
  </si>
  <si>
    <t>Social Services FB Reclass</t>
  </si>
  <si>
    <t>Social Services Other Reclass</t>
  </si>
  <si>
    <t>Activities Salaries Reclass</t>
  </si>
  <si>
    <t>Activities FB Reclass</t>
  </si>
  <si>
    <t>Activities Other Reclass</t>
  </si>
  <si>
    <t>Administration Salaries Reclass</t>
  </si>
  <si>
    <t>Administration FB Reclass</t>
  </si>
  <si>
    <t>Malpractice Insurance Reclass</t>
  </si>
  <si>
    <t>Administration Other Reclass</t>
  </si>
  <si>
    <t>Chaplain Salaries Reclass</t>
  </si>
  <si>
    <t>Chaplain FB Reclass</t>
  </si>
  <si>
    <t>Chaplain Other Reclass</t>
  </si>
  <si>
    <t>Pharmacy Other Reclass</t>
  </si>
  <si>
    <t>Plant Salaries Reclass</t>
  </si>
  <si>
    <t>Plant FB Reclass</t>
  </si>
  <si>
    <t>Vehicle Costs Reclass</t>
  </si>
  <si>
    <t>Housekeeping Salaries Reclass</t>
  </si>
  <si>
    <t>Housekeeping FB Reclass</t>
  </si>
  <si>
    <t>Housekeeping Other Reclass</t>
  </si>
  <si>
    <t>Dietary Salaries Reclass</t>
  </si>
  <si>
    <t>Dietary FB Reclass</t>
  </si>
  <si>
    <t>Dietary Other Reclass</t>
  </si>
  <si>
    <t>Medical Records Salaries Reclass</t>
  </si>
  <si>
    <t>Medical Records FB Reclass</t>
  </si>
  <si>
    <t>Medical Records Other Reclass</t>
  </si>
  <si>
    <t>Food &amp; Dietary Supplements Reclass</t>
  </si>
  <si>
    <t>Utilities Reclass</t>
  </si>
  <si>
    <t>Other Room Reclass</t>
  </si>
  <si>
    <t>Property Reclass</t>
  </si>
  <si>
    <t>Waiver ACUP Reclass</t>
  </si>
  <si>
    <t>Waiver Other Reclass</t>
  </si>
  <si>
    <t>AL ACUP Reclass</t>
  </si>
  <si>
    <t>AL Other Reclass</t>
  </si>
  <si>
    <t>NF ACUP Reclass</t>
  </si>
  <si>
    <t>NF Other Reclass</t>
  </si>
  <si>
    <t>Hospital ACUP Reclass</t>
  </si>
  <si>
    <t>Hospital Other Reclass</t>
  </si>
  <si>
    <t>Other ACUP Reclass</t>
  </si>
  <si>
    <t>Other Reclass</t>
  </si>
  <si>
    <t>Resident Care Salaries Adjust</t>
  </si>
  <si>
    <t>Resident Care FB Adjust</t>
  </si>
  <si>
    <t>Drugs &amp; Supplies Adjust</t>
  </si>
  <si>
    <t>Resident Care Other Adjust</t>
  </si>
  <si>
    <t>LHCP Salaries Adjust</t>
  </si>
  <si>
    <t>LHCP FB Adjust</t>
  </si>
  <si>
    <t>LHCP Other Adjust</t>
  </si>
  <si>
    <t>Laundry Salaries Adjust</t>
  </si>
  <si>
    <t>Laundry FB Adjust</t>
  </si>
  <si>
    <t>Laundry Other Adjust</t>
  </si>
  <si>
    <t>Social Services Salaries Adjust</t>
  </si>
  <si>
    <t>Social Services FB Adjust</t>
  </si>
  <si>
    <t>Social Services Other Adjust</t>
  </si>
  <si>
    <t>Activities Salaries Adjust</t>
  </si>
  <si>
    <t>Activities FB Adjust</t>
  </si>
  <si>
    <t>Activities Other Adjust</t>
  </si>
  <si>
    <t>Administration Salaries Adjust</t>
  </si>
  <si>
    <t>Administration FB Adjust</t>
  </si>
  <si>
    <t>Malpractice Insurance Adjust</t>
  </si>
  <si>
    <t>Administration Other Adjust</t>
  </si>
  <si>
    <t>Chaplain Salaries Adjust</t>
  </si>
  <si>
    <t>Chaplain FB Adjust</t>
  </si>
  <si>
    <t>Chaplain Other Adjust</t>
  </si>
  <si>
    <t>Pharmacy Other Adjust</t>
  </si>
  <si>
    <t>Plant Salaries Adjust</t>
  </si>
  <si>
    <t>Plant FB Adjust</t>
  </si>
  <si>
    <t>Vehicle Costs Adjust</t>
  </si>
  <si>
    <t>Housekeeping Salaries Adjust</t>
  </si>
  <si>
    <t>Housekeeping FB Adjust</t>
  </si>
  <si>
    <t>Housekeeping Other Adjust</t>
  </si>
  <si>
    <t>Dietary Salaries Adjust</t>
  </si>
  <si>
    <t>Dietary FB Adjust</t>
  </si>
  <si>
    <t>Dietary Other Adjust</t>
  </si>
  <si>
    <t>Medical Records Salaries Adjust</t>
  </si>
  <si>
    <t>Medical Records FB Adjust</t>
  </si>
  <si>
    <t>Medical Records Other Adjust</t>
  </si>
  <si>
    <t>Food &amp; Dietary Supplements Adjust</t>
  </si>
  <si>
    <t>Utilities Adjust</t>
  </si>
  <si>
    <t>Other Room Adjust</t>
  </si>
  <si>
    <t>Property Adjust</t>
  </si>
  <si>
    <t>Waiver ACUP Adjust</t>
  </si>
  <si>
    <t>Waiver Other Adjust</t>
  </si>
  <si>
    <t>AL ACUP Adjust</t>
  </si>
  <si>
    <t>AL Other Adjust</t>
  </si>
  <si>
    <t>NF ACUP Adjust</t>
  </si>
  <si>
    <t>NF Other Adjust</t>
  </si>
  <si>
    <t>Hospital ACUP Adjust</t>
  </si>
  <si>
    <t>Hospital Other Adjust</t>
  </si>
  <si>
    <t>Other ACUP Adjust</t>
  </si>
  <si>
    <t>Other Adjust</t>
  </si>
  <si>
    <t>Resident Care Salaries Net Costs</t>
  </si>
  <si>
    <t>Resident Care FB Net Costs</t>
  </si>
  <si>
    <t>Drugs &amp; Supplies Net Costs</t>
  </si>
  <si>
    <t>Resident Care Other Net Costs</t>
  </si>
  <si>
    <t>LHCP Salaries Net Costs</t>
  </si>
  <si>
    <t>LHCP FB Net Costs</t>
  </si>
  <si>
    <t>LHCP Other Net Costs</t>
  </si>
  <si>
    <t>Vehicle Costs Net Costs</t>
  </si>
  <si>
    <t>Other Room Net Costs</t>
  </si>
  <si>
    <t>Waiver ACUP Net Costs</t>
  </si>
  <si>
    <t>Waiver Other Net Costs</t>
  </si>
  <si>
    <t>NF ACUP Net Costs</t>
  </si>
  <si>
    <t>NF Other Net Costs</t>
  </si>
  <si>
    <t>Resident Care Salaries BC Costs</t>
  </si>
  <si>
    <t>Resident Care FB BC Costs</t>
  </si>
  <si>
    <t>Drugs &amp; Supplies BC Costs</t>
  </si>
  <si>
    <t>Resident Care Other BC Costs</t>
  </si>
  <si>
    <t>LHCP Salaries BC Costs</t>
  </si>
  <si>
    <t>LHCP FB BC Costs</t>
  </si>
  <si>
    <t>LHCP Other BC Costs</t>
  </si>
  <si>
    <t>Vehicle Costs BC Costs</t>
  </si>
  <si>
    <t>Other Room BC Costs</t>
  </si>
  <si>
    <t>Waiver ACUP BC Costs</t>
  </si>
  <si>
    <t>Waiver Other BC Costs</t>
  </si>
  <si>
    <t>AL ACUP BC Costs</t>
  </si>
  <si>
    <t>AL Other BC Costs</t>
  </si>
  <si>
    <t>NF ACUP BC Costs</t>
  </si>
  <si>
    <t>NF Other BC Costs</t>
  </si>
  <si>
    <t>Hospital ACUP BC Costs</t>
  </si>
  <si>
    <t>Hospital Other BC Costs</t>
  </si>
  <si>
    <t>Other ACUP BC Costs</t>
  </si>
  <si>
    <t>Other BC Costs</t>
  </si>
  <si>
    <t>Resident Care Aide Total $</t>
  </si>
  <si>
    <t>Resident Care Other Total $</t>
  </si>
  <si>
    <t>Resident Care Aide Contracted Total $</t>
  </si>
  <si>
    <t>Resident Care Other Contracted Total $</t>
  </si>
  <si>
    <t>LHCP Other Total $</t>
  </si>
  <si>
    <t>LHCP Other Contracted Total $</t>
  </si>
  <si>
    <t>Resident Care Aide Total Hours</t>
  </si>
  <si>
    <t>Resident Care Other Total Hours</t>
  </si>
  <si>
    <t>Resident Care Aide Contracted Total Hours</t>
  </si>
  <si>
    <t>Resident Care Other Contracted Total Hours</t>
  </si>
  <si>
    <t>LHCP Other Total Hours</t>
  </si>
  <si>
    <t>LHCP Other Contracted Total Hours</t>
  </si>
  <si>
    <t>Schedule P BC Salaries</t>
  </si>
  <si>
    <t>Schedule P BC Hours</t>
  </si>
  <si>
    <t>Resident Care Aide BC $</t>
  </si>
  <si>
    <t>Resident Care Other BC $</t>
  </si>
  <si>
    <t>Resident Care Aide Contracted BC $</t>
  </si>
  <si>
    <t>Resident Care Other Contracted BC $</t>
  </si>
  <si>
    <t>RN BC $</t>
  </si>
  <si>
    <t>LPN BC $</t>
  </si>
  <si>
    <t>Therapist BC $</t>
  </si>
  <si>
    <t>LHCP Other BC $</t>
  </si>
  <si>
    <t>RN Contracted BC $</t>
  </si>
  <si>
    <t>LPN Contracted BC $</t>
  </si>
  <si>
    <t>Therapist Contracted BC $</t>
  </si>
  <si>
    <t>LHCP Other Contracted BC $</t>
  </si>
  <si>
    <t>Laundry BC $</t>
  </si>
  <si>
    <t>Social Services BC $</t>
  </si>
  <si>
    <t>Activities BC $</t>
  </si>
  <si>
    <t>Chaplain BC $</t>
  </si>
  <si>
    <t>Plant BC $</t>
  </si>
  <si>
    <t>Housekeeping BC $</t>
  </si>
  <si>
    <t>Dietary BC $</t>
  </si>
  <si>
    <t>Medical Records BC $</t>
  </si>
  <si>
    <t>Resident Care Aide BC Hours</t>
  </si>
  <si>
    <t>Resident Care Other BC Hours</t>
  </si>
  <si>
    <t>Resident Care Aide Contracted BC Hours</t>
  </si>
  <si>
    <t>Resident Care Other Contracted BC Hours</t>
  </si>
  <si>
    <t>RN BC Hours</t>
  </si>
  <si>
    <t>LPN BC Hours</t>
  </si>
  <si>
    <t>Therapist BC Hours</t>
  </si>
  <si>
    <t>LHCP Other BC Hours</t>
  </si>
  <si>
    <t>RN Contracted BC Hours</t>
  </si>
  <si>
    <t>LPN Contracted BC Hours</t>
  </si>
  <si>
    <t>Therapist Contracted BC Hours</t>
  </si>
  <si>
    <t>LHCP Other Contracted BC Hours</t>
  </si>
  <si>
    <t>Laundry BC Hours</t>
  </si>
  <si>
    <t>Social Services BC Hours</t>
  </si>
  <si>
    <t>Activities BC Hours</t>
  </si>
  <si>
    <t>Chaplain BC Hours</t>
  </si>
  <si>
    <t>Plant BC Hours</t>
  </si>
  <si>
    <t>Housekeeping BC Hours</t>
  </si>
  <si>
    <t>Dietary BC Hours</t>
  </si>
  <si>
    <t>Medical Records BC Hours</t>
  </si>
  <si>
    <t>Waiver Common</t>
  </si>
  <si>
    <t>Waiver Gross</t>
  </si>
  <si>
    <t>Waiver WSF %</t>
  </si>
  <si>
    <t>Waiver #1</t>
  </si>
  <si>
    <t>Waiver #2</t>
  </si>
  <si>
    <t>Waiver #3</t>
  </si>
  <si>
    <t>Waiver #4</t>
  </si>
  <si>
    <t>Waiver #5</t>
  </si>
  <si>
    <t>Total Resident Rooms</t>
  </si>
  <si>
    <t>Total Resident Sq. Ft.</t>
  </si>
  <si>
    <t>Sq. Ft. per Bed</t>
  </si>
  <si>
    <t>Schedule W Reconcile</t>
  </si>
  <si>
    <t>Total Sq. Ft.</t>
  </si>
  <si>
    <t>25</t>
  </si>
  <si>
    <t>Do you charge families for days after discharge for storage of personal belongings?</t>
  </si>
  <si>
    <t>Schedule C-2c</t>
  </si>
  <si>
    <t>Schedule C-2i</t>
  </si>
  <si>
    <t>Schedule C-2l</t>
  </si>
  <si>
    <t>Schedule C-2m</t>
  </si>
  <si>
    <t>Schedule W</t>
  </si>
  <si>
    <t>Allocation</t>
  </si>
  <si>
    <t>Current Year Additions</t>
  </si>
  <si>
    <t>Current Year Deletions (report as negative amount)</t>
  </si>
  <si>
    <t>Interest income from a fund not qualifying as funded depreciation (Schedule F)</t>
  </si>
  <si>
    <t>% of Payment to Organization</t>
  </si>
  <si>
    <t>Name of Organization</t>
  </si>
  <si>
    <t>Payment Type</t>
  </si>
  <si>
    <t>Taxes &amp; Specials</t>
  </si>
  <si>
    <t>Individual #2</t>
  </si>
  <si>
    <t>Individual #3</t>
  </si>
  <si>
    <t>Individual #1</t>
  </si>
  <si>
    <t>Individual #4</t>
  </si>
  <si>
    <t>NF Licensed Beds</t>
  </si>
  <si>
    <t>Administration Total $</t>
  </si>
  <si>
    <t>Administration Total Hours</t>
  </si>
  <si>
    <t>Administration BC $</t>
  </si>
  <si>
    <t>Administration BC Hours</t>
  </si>
  <si>
    <t>Questionnaire</t>
  </si>
  <si>
    <t>Variance between Column D and Total of Allocated Cost</t>
  </si>
  <si>
    <t>Allocation Wkst Name</t>
  </si>
  <si>
    <t>SFN 137 (Rev. 05-22)</t>
  </si>
  <si>
    <r>
      <t xml:space="preserve">Food &amp; Dietary Supplements </t>
    </r>
    <r>
      <rPr>
        <vertAlign val="subscript"/>
        <sz val="12"/>
        <rFont val="Arial"/>
        <family val="2"/>
      </rPr>
      <t>1)</t>
    </r>
  </si>
  <si>
    <t>Document Reference</t>
  </si>
  <si>
    <t>BASIC CARE FACILITY COST REPORT-SCHEDULE C-2n / ALLOCATION  OF DIETARY COSTS</t>
  </si>
  <si>
    <t xml:space="preserve">Private Room F Square Feet </t>
  </si>
  <si>
    <t xml:space="preserve">Private Room G Square Feet </t>
  </si>
  <si>
    <t xml:space="preserve">Private Room H Square Feet </t>
  </si>
  <si>
    <t>SFN 134 (Rev. 05-22)</t>
  </si>
  <si>
    <t>BASIC CARE FACILITY COST REPORT-SCHEDULE C-2cc / ALLOCATION OF LHCP COSTS</t>
  </si>
  <si>
    <t>Schedule C-2cc</t>
  </si>
  <si>
    <t>Allocation of Licensed Health Care Professionals Cost</t>
  </si>
  <si>
    <t>C-2n</t>
  </si>
  <si>
    <t>Allocation of Dietary Costs</t>
  </si>
  <si>
    <t>Administration Costs Reconcile</t>
  </si>
  <si>
    <t>Plant Costs Reconcile</t>
  </si>
  <si>
    <t>Housekeeping Costs Reconcile</t>
  </si>
  <si>
    <t>Dietary Costs Reconcile</t>
  </si>
  <si>
    <t>Schedule C-2n</t>
  </si>
  <si>
    <t>If yes, provide support for the changes with the rooms labeled and square footage per room identifying total square footage, storage areas, hallways, mechanical room square footage, total resident room square footage, on the spreadsheet detailing square footage for Schedule W.</t>
  </si>
  <si>
    <t>If Line 4 is five percent or greater, non-resident costs must be included on Schedule C-4 as non-LTC and a portion of administration costs must be allocated to non-resident activities on Schedule C-1.</t>
  </si>
  <si>
    <t>If Line 4 is less than five percent, administration costs must be allocated to non-resident related activities based on the percent of gross revenues not to exceed two percent for each activity using the following methodology:</t>
  </si>
  <si>
    <t>Enter gross revenues of each non-resident related activity and basic care facility, and total gross revenues on Line 7.</t>
  </si>
  <si>
    <t>Determine percent of each activity to total revenues on Line 8.</t>
  </si>
  <si>
    <t>Note:  If administration allocation is made using the Revenue Allocation method, costs for the non-resident related activities must be included on</t>
  </si>
  <si>
    <t>Administration Salaries C-2i</t>
  </si>
  <si>
    <t>Administration Fringe Benefits C-2i</t>
  </si>
  <si>
    <t>Malpractice C-2i</t>
  </si>
  <si>
    <t>Administration Other Costs C-2i</t>
  </si>
  <si>
    <t>Food &amp; Dietary Supplements C-2n</t>
  </si>
  <si>
    <t>Food &amp; Dietary Supp</t>
  </si>
  <si>
    <t>Weighted Square Footage #1</t>
  </si>
  <si>
    <t>Weighted Square Footage #2</t>
  </si>
  <si>
    <t>Weighted Square Footage #3</t>
  </si>
  <si>
    <t>Weighted Square Footage #4</t>
  </si>
  <si>
    <t>Weighted Square Footage #5</t>
  </si>
  <si>
    <t>Weighted Square Footage Total</t>
  </si>
  <si>
    <t>Admissions/Discharges</t>
  </si>
  <si>
    <t>Weighted Square Footage #6</t>
  </si>
  <si>
    <t>Resident Care Salaries C-2c</t>
  </si>
  <si>
    <t>(Must be direct costed)</t>
  </si>
  <si>
    <t>Resident Care Fringe Benefits C-2c</t>
  </si>
  <si>
    <t>Resident Care Fringe</t>
  </si>
  <si>
    <t>Resident Care Other Costs C-2c</t>
  </si>
  <si>
    <t>Resident Care Drugs &amp; Supplies C-2c</t>
  </si>
  <si>
    <t>C-2d</t>
  </si>
  <si>
    <t>Allocation of Resident Care Costs</t>
  </si>
  <si>
    <t>Licensed Health Care Professional Salaries C-2d</t>
  </si>
  <si>
    <t>LHCP Salaries</t>
  </si>
  <si>
    <t>LHCP Fringe</t>
  </si>
  <si>
    <t>LHCP Other</t>
  </si>
  <si>
    <t>Licensed Health Care Professional Fringe Benefits C-2d</t>
  </si>
  <si>
    <t>Licensed Health Care Professional Other C-2d</t>
  </si>
  <si>
    <t>38.</t>
  </si>
  <si>
    <t>39.</t>
  </si>
  <si>
    <t>40.</t>
  </si>
  <si>
    <t>Resident Care Costs Reconcile</t>
  </si>
  <si>
    <t>Admin Salaries</t>
  </si>
  <si>
    <t>Admin Fringes</t>
  </si>
  <si>
    <t>Malpractice</t>
  </si>
  <si>
    <t>Admin Other</t>
  </si>
  <si>
    <t>Total Food &amp; Dietary Supplement Costs</t>
  </si>
  <si>
    <t>Are there any changes to total square footage?</t>
  </si>
  <si>
    <t>Are there any square footage changes in usage of rooms, offices or other space?</t>
  </si>
  <si>
    <t>26.a</t>
  </si>
  <si>
    <t>26.b</t>
  </si>
  <si>
    <t>If yes, provide support for the changes on the spreadsheet detailing square footage for Schedule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</si>
</sst>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lt;=9999999]###\-####;\(###\)\ ###\-####"/>
    <numFmt numFmtId="165" formatCode="mm/dd/yy;@"/>
    <numFmt numFmtId="166" formatCode="_(* #,##0_);_(* \(#,##0\);_(* &quot;-&quot;??_);_(@_)"/>
    <numFmt numFmtId="167" formatCode="0.0000%"/>
    <numFmt numFmtId="168" formatCode="0.000%"/>
    <numFmt numFmtId="169" formatCode="0.0%"/>
    <numFmt numFmtId="170" formatCode="_(&quot;$&quot;* #,##0_);_(&quot;$&quot;* \(#,##0\);_(&quot;$&quot;* &quot;-&quot;??_);_(@_)"/>
    <numFmt numFmtId="171" formatCode="#,##0.0_);\(#,##0.0\)"/>
  </numFmts>
  <fonts count="37" x14ac:knownFonts="1">
    <font>
      <sz val="11"/>
      <color theme="1"/>
      <name val="Segoe UI"/>
      <family val="2"/>
    </font>
    <font>
      <sz val="11"/>
      <color theme="1"/>
      <name val="Calibri"/>
      <family val="2"/>
      <scheme val="minor"/>
    </font>
    <font>
      <sz val="11"/>
      <color theme="1"/>
      <name val="Segoe UI"/>
      <family val="2"/>
    </font>
    <font>
      <sz val="12"/>
      <name val="Arial"/>
      <family val="2"/>
    </font>
    <font>
      <sz val="11"/>
      <name val="Segoe UI"/>
      <family val="2"/>
    </font>
    <font>
      <b/>
      <sz val="12"/>
      <name val="Arial"/>
      <family val="2"/>
    </font>
    <font>
      <sz val="11"/>
      <name val="Arial"/>
      <family val="2"/>
    </font>
    <font>
      <sz val="10"/>
      <name val="Arial"/>
      <family val="2"/>
    </font>
    <font>
      <sz val="12"/>
      <name val="Times New Roman"/>
      <family val="1"/>
    </font>
    <font>
      <b/>
      <sz val="10"/>
      <name val="Arial"/>
      <family val="2"/>
    </font>
    <font>
      <u/>
      <sz val="9.85"/>
      <color indexed="12"/>
      <name val="Arial"/>
      <family val="2"/>
    </font>
    <font>
      <sz val="9.85"/>
      <color indexed="12"/>
      <name val="Arial"/>
      <family val="2"/>
    </font>
    <font>
      <sz val="8"/>
      <name val="Arial"/>
      <family val="2"/>
    </font>
    <font>
      <sz val="10"/>
      <name val="Comic Sans MS"/>
      <family val="4"/>
    </font>
    <font>
      <sz val="9"/>
      <name val="Arial"/>
      <family val="2"/>
    </font>
    <font>
      <sz val="9"/>
      <color indexed="81"/>
      <name val="Tahoma"/>
      <family val="2"/>
    </font>
    <font>
      <sz val="12"/>
      <color rgb="FFFF0000"/>
      <name val="Arial"/>
      <family val="2"/>
    </font>
    <font>
      <b/>
      <sz val="8"/>
      <name val="Arial"/>
      <family val="2"/>
    </font>
    <font>
      <sz val="11"/>
      <color theme="1"/>
      <name val="Calibri"/>
      <family val="2"/>
      <scheme val="minor"/>
    </font>
    <font>
      <vertAlign val="subscript"/>
      <sz val="12"/>
      <name val="Arial"/>
      <family val="2"/>
    </font>
    <font>
      <sz val="10"/>
      <color rgb="FFFF0000"/>
      <name val="Arial"/>
      <family val="2"/>
    </font>
    <font>
      <sz val="9"/>
      <color rgb="FFFF0000"/>
      <name val="Arial"/>
      <family val="2"/>
    </font>
    <font>
      <b/>
      <sz val="14"/>
      <name val="Arial"/>
      <family val="2"/>
    </font>
    <font>
      <sz val="14"/>
      <name val="Arial"/>
      <family val="2"/>
    </font>
    <font>
      <b/>
      <u/>
      <sz val="12"/>
      <name val="Arial"/>
      <family val="2"/>
    </font>
    <font>
      <b/>
      <sz val="11"/>
      <name val="Arial"/>
      <family val="2"/>
    </font>
    <font>
      <vertAlign val="subscript"/>
      <sz val="10"/>
      <name val="Arial"/>
      <family val="2"/>
    </font>
    <font>
      <b/>
      <sz val="9"/>
      <name val="Arial"/>
      <family val="2"/>
    </font>
    <font>
      <sz val="11"/>
      <color theme="1"/>
      <name val="Arial"/>
      <family val="2"/>
    </font>
    <font>
      <b/>
      <sz val="14"/>
      <color theme="1"/>
      <name val="Calibri"/>
      <family val="2"/>
      <scheme val="minor"/>
    </font>
    <font>
      <sz val="12"/>
      <name val="Calibri"/>
      <family val="2"/>
    </font>
    <font>
      <sz val="12"/>
      <color theme="1"/>
      <name val="Calibri"/>
      <family val="2"/>
      <scheme val="minor"/>
    </font>
    <font>
      <i/>
      <sz val="12"/>
      <name val="Arial"/>
      <family val="2"/>
    </font>
    <font>
      <sz val="12"/>
      <color theme="1"/>
      <name val="Arial"/>
      <family val="2"/>
    </font>
    <font>
      <b/>
      <sz val="12"/>
      <color theme="1"/>
      <name val="Arial"/>
      <family val="2"/>
    </font>
    <font>
      <sz val="11"/>
      <color theme="3"/>
      <name val="Segoe UI"/>
      <family val="2"/>
    </font>
    <font>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0.14996795556505021"/>
        <bgColor indexed="8"/>
      </patternFill>
    </fill>
    <fill>
      <patternFill patternType="solid">
        <fgColor indexed="22"/>
        <bgColor indexed="64"/>
      </patternFill>
    </fill>
  </fills>
  <borders count="531">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top style="thin">
        <color auto="1"/>
      </top>
      <bottom/>
      <diagonal/>
    </border>
    <border>
      <left/>
      <right/>
      <top style="thin">
        <color indexed="64"/>
      </top>
      <bottom/>
      <diagonal/>
    </border>
    <border>
      <left/>
      <right style="thin">
        <color indexed="64"/>
      </right>
      <top style="thin">
        <color auto="1"/>
      </top>
      <bottom/>
      <diagonal/>
    </border>
    <border>
      <left style="thin">
        <color indexed="64"/>
      </left>
      <right/>
      <top style="thin">
        <color indexed="8"/>
      </top>
      <bottom/>
      <diagonal/>
    </border>
    <border>
      <left/>
      <right style="thin">
        <color indexed="8"/>
      </right>
      <top style="thin">
        <color indexed="8"/>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8"/>
      </bottom>
      <diagonal/>
    </border>
    <border>
      <left/>
      <right style="thin">
        <color indexed="64"/>
      </right>
      <top/>
      <bottom/>
      <diagonal/>
    </border>
    <border>
      <left style="thin">
        <color indexed="64"/>
      </left>
      <right/>
      <top/>
      <bottom style="thin">
        <color auto="1"/>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indexed="64"/>
      </left>
      <right style="thin">
        <color indexed="64"/>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64"/>
      </left>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64"/>
      </right>
      <top style="thin">
        <color indexed="8"/>
      </top>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auto="1"/>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style="thin">
        <color auto="1"/>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bottom style="thin">
        <color auto="1"/>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8"/>
      </bottom>
      <diagonal/>
    </border>
    <border>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double">
        <color indexed="8"/>
      </bottom>
      <diagonal/>
    </border>
    <border>
      <left/>
      <right/>
      <top style="double">
        <color indexed="8"/>
      </top>
      <bottom/>
      <diagonal/>
    </border>
    <border>
      <left style="thin">
        <color indexed="8"/>
      </left>
      <right style="thin">
        <color indexed="8"/>
      </right>
      <top style="thin">
        <color indexed="8"/>
      </top>
      <bottom style="double">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auto="1"/>
      </left>
      <right/>
      <top/>
      <bottom/>
      <diagonal/>
    </border>
    <border>
      <left style="thin">
        <color indexed="8"/>
      </left>
      <right style="thin">
        <color indexed="64"/>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auto="1"/>
      </top>
      <bottom/>
      <diagonal/>
    </border>
    <border>
      <left/>
      <right/>
      <top style="thin">
        <color auto="1"/>
      </top>
      <bottom/>
      <diagonal/>
    </border>
    <border>
      <left/>
      <right/>
      <top style="thin">
        <color auto="1"/>
      </top>
      <bottom style="thin">
        <color indexed="8"/>
      </bottom>
      <diagonal/>
    </border>
    <border>
      <left style="thin">
        <color indexed="8"/>
      </left>
      <right style="thin">
        <color indexed="8"/>
      </right>
      <top style="thin">
        <color indexed="8"/>
      </top>
      <bottom style="double">
        <color indexed="64"/>
      </bottom>
      <diagonal/>
    </border>
    <border>
      <left/>
      <right style="thin">
        <color indexed="64"/>
      </right>
      <top style="thin">
        <color auto="1"/>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indexed="64"/>
      </top>
      <bottom style="thin">
        <color indexed="8"/>
      </bottom>
      <diagonal/>
    </border>
    <border>
      <left/>
      <right style="thin">
        <color indexed="8"/>
      </right>
      <top style="thin">
        <color indexed="64"/>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auto="1"/>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auto="1"/>
      </top>
      <bottom/>
      <diagonal/>
    </border>
    <border>
      <left/>
      <right/>
      <top style="thin">
        <color auto="1"/>
      </top>
      <bottom style="thin">
        <color indexed="8"/>
      </bottom>
      <diagonal/>
    </border>
    <border>
      <left style="thin">
        <color indexed="8"/>
      </left>
      <right style="thin">
        <color indexed="8"/>
      </right>
      <top style="thin">
        <color indexed="8"/>
      </top>
      <bottom style="double">
        <color indexed="64"/>
      </bottom>
      <diagonal/>
    </border>
    <border>
      <left/>
      <right style="thin">
        <color indexed="64"/>
      </right>
      <top style="thin">
        <color auto="1"/>
      </top>
      <bottom/>
      <diagonal/>
    </border>
    <border>
      <left/>
      <right/>
      <top style="thin">
        <color indexed="8"/>
      </top>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8"/>
      </left>
      <right style="thin">
        <color indexed="8"/>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8"/>
      </top>
      <bottom style="thin">
        <color indexed="8"/>
      </bottom>
      <diagonal/>
    </border>
    <border>
      <left/>
      <right/>
      <top style="thin">
        <color indexed="8"/>
      </top>
      <bottom style="thin">
        <color indexed="64"/>
      </bottom>
      <diagonal/>
    </border>
    <border>
      <left style="thin">
        <color indexed="8"/>
      </left>
      <right style="thin">
        <color indexed="8"/>
      </right>
      <top/>
      <bottom style="double">
        <color indexed="64"/>
      </bottom>
      <diagonal/>
    </border>
    <border>
      <left/>
      <right style="thin">
        <color indexed="8"/>
      </right>
      <top style="thin">
        <color indexed="8"/>
      </top>
      <bottom style="thin">
        <color indexed="8"/>
      </bottom>
      <diagonal/>
    </border>
    <border>
      <left style="thin">
        <color indexed="8"/>
      </left>
      <right style="thin">
        <color indexed="8"/>
      </right>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64"/>
      </bottom>
      <diagonal/>
    </border>
    <border>
      <left/>
      <right/>
      <top style="thin">
        <color indexed="64"/>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right/>
      <top style="thin">
        <color indexed="64"/>
      </top>
      <bottom style="thin">
        <color auto="1"/>
      </bottom>
      <diagonal/>
    </border>
    <border>
      <left/>
      <right/>
      <top style="thin">
        <color indexed="64"/>
      </top>
      <bottom/>
      <diagonal/>
    </border>
    <border>
      <left/>
      <right style="thin">
        <color indexed="8"/>
      </right>
      <top style="thin">
        <color indexed="64"/>
      </top>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8"/>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double">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style="thin">
        <color indexed="64"/>
      </right>
      <top/>
      <bottom style="double">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auto="1"/>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right/>
      <top style="thin">
        <color indexed="64"/>
      </top>
      <bottom/>
      <diagonal/>
    </border>
    <border>
      <left style="thin">
        <color indexed="64"/>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8"/>
      </left>
      <right/>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indexed="64"/>
      </top>
      <bottom style="thin">
        <color auto="1"/>
      </bottom>
      <diagonal/>
    </border>
    <border>
      <left style="thin">
        <color indexed="64"/>
      </left>
      <right/>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indexed="8"/>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medium">
        <color indexed="8"/>
      </left>
      <right style="medium">
        <color indexed="8"/>
      </right>
      <top style="medium">
        <color indexed="8"/>
      </top>
      <bottom style="medium">
        <color indexed="8"/>
      </bottom>
      <diagonal/>
    </border>
    <border>
      <left style="thin">
        <color rgb="FF087482"/>
      </left>
      <right/>
      <top style="thin">
        <color rgb="FF087482"/>
      </top>
      <bottom style="thin">
        <color rgb="FF087482"/>
      </bottom>
      <diagonal/>
    </border>
    <border>
      <left/>
      <right/>
      <top style="thin">
        <color rgb="FF087482"/>
      </top>
      <bottom style="thin">
        <color rgb="FF087482"/>
      </bottom>
      <diagonal/>
    </border>
    <border>
      <left/>
      <right style="thin">
        <color rgb="FF087482"/>
      </right>
      <top style="thin">
        <color rgb="FF087482"/>
      </top>
      <bottom style="thin">
        <color rgb="FF087482"/>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rgb="FF087482"/>
      </bottom>
      <diagonal/>
    </border>
    <border>
      <left style="thin">
        <color indexed="64"/>
      </left>
      <right/>
      <top/>
      <bottom style="thin">
        <color rgb="FF087482"/>
      </bottom>
      <diagonal/>
    </border>
    <border>
      <left/>
      <right/>
      <top/>
      <bottom style="thin">
        <color rgb="FF087482"/>
      </bottom>
      <diagonal/>
    </border>
    <border>
      <left/>
      <right style="thin">
        <color indexed="64"/>
      </right>
      <top/>
      <bottom style="thin">
        <color rgb="FF087482"/>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64"/>
      </right>
      <top style="thin">
        <color rgb="FF087482"/>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auto="1"/>
      </left>
      <right style="thin">
        <color auto="1"/>
      </right>
      <top style="thin">
        <color auto="1"/>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style="thin">
        <color indexed="64"/>
      </top>
      <bottom style="thin">
        <color indexed="8"/>
      </bottom>
      <diagonal/>
    </border>
    <border>
      <left/>
      <right style="thin">
        <color auto="1"/>
      </right>
      <top style="thin">
        <color auto="1"/>
      </top>
      <bottom/>
      <diagonal/>
    </border>
    <border>
      <left style="thin">
        <color indexed="64"/>
      </left>
      <right/>
      <top style="thin">
        <color indexed="8"/>
      </top>
      <bottom style="thin">
        <color indexed="64"/>
      </bottom>
      <diagonal/>
    </border>
    <border>
      <left style="thin">
        <color indexed="8"/>
      </left>
      <right/>
      <top style="thin">
        <color rgb="FF087482"/>
      </top>
      <bottom style="thin">
        <color rgb="FF087482"/>
      </bottom>
      <diagonal/>
    </border>
    <border>
      <left style="medium">
        <color rgb="FF087482"/>
      </left>
      <right/>
      <top style="medium">
        <color rgb="FF087482"/>
      </top>
      <bottom/>
      <diagonal/>
    </border>
    <border>
      <left/>
      <right/>
      <top style="medium">
        <color rgb="FF087482"/>
      </top>
      <bottom/>
      <diagonal/>
    </border>
    <border>
      <left/>
      <right style="medium">
        <color rgb="FF087482"/>
      </right>
      <top style="medium">
        <color rgb="FF087482"/>
      </top>
      <bottom/>
      <diagonal/>
    </border>
    <border>
      <left style="medium">
        <color rgb="FF087482"/>
      </left>
      <right/>
      <top/>
      <bottom style="thin">
        <color indexed="8"/>
      </bottom>
      <diagonal/>
    </border>
    <border>
      <left/>
      <right style="medium">
        <color rgb="FF087482"/>
      </right>
      <top/>
      <bottom style="thin">
        <color indexed="8"/>
      </bottom>
      <diagonal/>
    </border>
    <border>
      <left style="medium">
        <color rgb="FF087482"/>
      </left>
      <right/>
      <top/>
      <bottom/>
      <diagonal/>
    </border>
    <border>
      <left/>
      <right style="medium">
        <color rgb="FF087482"/>
      </right>
      <top/>
      <bottom/>
      <diagonal/>
    </border>
    <border>
      <left style="medium">
        <color rgb="FF087482"/>
      </left>
      <right/>
      <top/>
      <bottom style="medium">
        <color rgb="FF087482"/>
      </bottom>
      <diagonal/>
    </border>
    <border>
      <left/>
      <right style="thin">
        <color indexed="8"/>
      </right>
      <top/>
      <bottom style="medium">
        <color rgb="FF087482"/>
      </bottom>
      <diagonal/>
    </border>
    <border>
      <left style="thin">
        <color indexed="8"/>
      </left>
      <right/>
      <top/>
      <bottom style="medium">
        <color rgb="FF087482"/>
      </bottom>
      <diagonal/>
    </border>
    <border>
      <left/>
      <right style="medium">
        <color rgb="FF087482"/>
      </right>
      <top/>
      <bottom style="medium">
        <color rgb="FF087482"/>
      </bottom>
      <diagonal/>
    </border>
    <border>
      <left style="medium">
        <color rgb="FF087482"/>
      </left>
      <right/>
      <top style="medium">
        <color rgb="FF087482"/>
      </top>
      <bottom style="thin">
        <color auto="1"/>
      </bottom>
      <diagonal/>
    </border>
    <border>
      <left/>
      <right style="medium">
        <color rgb="FF087482"/>
      </right>
      <top style="medium">
        <color rgb="FF087482"/>
      </top>
      <bottom style="thin">
        <color indexed="64"/>
      </bottom>
      <diagonal/>
    </border>
    <border>
      <left style="medium">
        <color rgb="FF087482"/>
      </left>
      <right style="thin">
        <color indexed="64"/>
      </right>
      <top/>
      <bottom/>
      <diagonal/>
    </border>
    <border>
      <left/>
      <right style="medium">
        <color rgb="FF087482"/>
      </right>
      <top/>
      <bottom style="thin">
        <color indexed="64"/>
      </bottom>
      <diagonal/>
    </border>
    <border>
      <left style="medium">
        <color rgb="FF087482"/>
      </left>
      <right/>
      <top style="thin">
        <color auto="1"/>
      </top>
      <bottom style="medium">
        <color rgb="FF087482"/>
      </bottom>
      <diagonal/>
    </border>
    <border>
      <left/>
      <right style="medium">
        <color rgb="FF087482"/>
      </right>
      <top style="thin">
        <color auto="1"/>
      </top>
      <bottom style="medium">
        <color rgb="FF087482"/>
      </bottom>
      <diagonal/>
    </border>
    <border>
      <left/>
      <right/>
      <top style="medium">
        <color rgb="FF087482"/>
      </top>
      <bottom style="thin">
        <color indexed="64"/>
      </bottom>
      <diagonal/>
    </border>
    <border>
      <left style="thin">
        <color indexed="64"/>
      </left>
      <right style="medium">
        <color rgb="FF087482"/>
      </right>
      <top/>
      <bottom style="thin">
        <color indexed="64"/>
      </bottom>
      <diagonal/>
    </border>
    <border>
      <left/>
      <right style="medium">
        <color rgb="FF087482"/>
      </right>
      <top style="thin">
        <color auto="1"/>
      </top>
      <bottom/>
      <diagonal/>
    </border>
    <border>
      <left style="medium">
        <color rgb="FF087482"/>
      </left>
      <right style="thin">
        <color indexed="64"/>
      </right>
      <top/>
      <bottom style="thin">
        <color indexed="64"/>
      </bottom>
      <diagonal/>
    </border>
    <border>
      <left/>
      <right/>
      <top style="thin">
        <color auto="1"/>
      </top>
      <bottom style="medium">
        <color rgb="FF087482"/>
      </bottom>
      <diagonal/>
    </border>
    <border>
      <left style="medium">
        <color rgb="FF087482"/>
      </left>
      <right style="thin">
        <color indexed="64"/>
      </right>
      <top style="thin">
        <color indexed="64"/>
      </top>
      <bottom style="medium">
        <color rgb="FF087482"/>
      </bottom>
      <diagonal/>
    </border>
    <border>
      <left style="medium">
        <color rgb="FF087482"/>
      </left>
      <right style="thin">
        <color auto="1"/>
      </right>
      <top style="thin">
        <color auto="1"/>
      </top>
      <bottom/>
      <diagonal/>
    </border>
    <border>
      <left style="medium">
        <color rgb="FF087482"/>
      </left>
      <right style="thin">
        <color indexed="64"/>
      </right>
      <top/>
      <bottom style="medium">
        <color rgb="FF087482"/>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64"/>
      </top>
      <bottom/>
      <diagonal/>
    </border>
    <border>
      <left style="thin">
        <color auto="1"/>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rgb="FF087482"/>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36">
    <xf numFmtId="0" fontId="0" fillId="0" borderId="0"/>
    <xf numFmtId="43" fontId="8" fillId="0" borderId="0" applyFont="0" applyFill="0" applyBorder="0" applyAlignment="0" applyProtection="0"/>
    <xf numFmtId="44" fontId="3" fillId="0" borderId="0" applyFont="0" applyFill="0" applyBorder="0" applyAlignment="0" applyProtection="0"/>
    <xf numFmtId="9" fontId="8" fillId="0" borderId="0" applyFont="0" applyFill="0" applyBorder="0" applyAlignment="0" applyProtection="0"/>
    <xf numFmtId="0" fontId="3" fillId="0" borderId="0"/>
    <xf numFmtId="0" fontId="3" fillId="0" borderId="0"/>
    <xf numFmtId="0" fontId="10" fillId="0" borderId="0" applyNumberFormat="0" applyFill="0" applyBorder="0" applyAlignment="0" applyProtection="0">
      <alignment vertical="top"/>
      <protection locked="0"/>
    </xf>
    <xf numFmtId="0" fontId="13" fillId="0" borderId="0"/>
    <xf numFmtId="0" fontId="3"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3" fillId="0" borderId="0"/>
    <xf numFmtId="0" fontId="3" fillId="0" borderId="0"/>
    <xf numFmtId="44" fontId="8" fillId="0" borderId="0" applyFont="0" applyFill="0" applyBorder="0" applyAlignment="0" applyProtection="0"/>
    <xf numFmtId="0" fontId="3" fillId="0" borderId="0"/>
    <xf numFmtId="43" fontId="8" fillId="0" borderId="0" applyFont="0" applyFill="0" applyBorder="0" applyAlignment="0" applyProtection="0"/>
    <xf numFmtId="37" fontId="3" fillId="0" borderId="0"/>
    <xf numFmtId="37" fontId="3" fillId="0" borderId="0"/>
    <xf numFmtId="37" fontId="3"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3" fillId="0" borderId="0"/>
    <xf numFmtId="0" fontId="36" fillId="0" borderId="0"/>
    <xf numFmtId="43" fontId="8" fillId="0" borderId="0" applyFont="0" applyFill="0" applyBorder="0" applyAlignment="0" applyProtection="0"/>
    <xf numFmtId="9" fontId="8" fillId="0" borderId="0" applyFont="0" applyFill="0" applyBorder="0" applyAlignment="0" applyProtection="0"/>
    <xf numFmtId="0" fontId="33" fillId="0" borderId="0"/>
    <xf numFmtId="9" fontId="18"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829">
    <xf numFmtId="0" fontId="0" fillId="0" borderId="0" xfId="0"/>
    <xf numFmtId="0" fontId="3" fillId="0" borderId="1" xfId="4" applyBorder="1"/>
    <xf numFmtId="0" fontId="3" fillId="0" borderId="0" xfId="4"/>
    <xf numFmtId="0" fontId="2" fillId="2" borderId="1" xfId="4" applyFont="1" applyFill="1" applyBorder="1"/>
    <xf numFmtId="0" fontId="2" fillId="2" borderId="0" xfId="4" applyFont="1" applyFill="1"/>
    <xf numFmtId="0" fontId="4" fillId="0" borderId="0" xfId="4" applyFont="1"/>
    <xf numFmtId="0" fontId="4" fillId="0" borderId="1" xfId="4" applyFont="1" applyBorder="1"/>
    <xf numFmtId="0" fontId="5" fillId="0" borderId="0" xfId="4" applyFont="1"/>
    <xf numFmtId="0" fontId="3" fillId="0" borderId="0" xfId="4" applyAlignment="1">
      <alignment horizontal="centerContinuous"/>
    </xf>
    <xf numFmtId="0" fontId="6" fillId="0" borderId="0" xfId="4" applyFont="1"/>
    <xf numFmtId="0" fontId="7" fillId="0" borderId="0" xfId="4" applyFont="1"/>
    <xf numFmtId="0" fontId="7" fillId="0" borderId="0" xfId="4" applyFont="1" applyProtection="1">
      <protection locked="0"/>
    </xf>
    <xf numFmtId="0" fontId="7" fillId="0" borderId="2" xfId="4" applyFont="1" applyBorder="1"/>
    <xf numFmtId="0" fontId="7" fillId="0" borderId="3" xfId="4" applyFont="1" applyBorder="1"/>
    <xf numFmtId="0" fontId="7" fillId="0" borderId="4" xfId="4" applyFont="1" applyBorder="1"/>
    <xf numFmtId="0" fontId="7" fillId="0" borderId="5" xfId="4" applyFont="1" applyBorder="1" applyAlignment="1">
      <alignment horizontal="left"/>
    </xf>
    <xf numFmtId="0" fontId="7" fillId="0" borderId="6" xfId="4" applyFont="1" applyBorder="1" applyAlignment="1">
      <alignment horizontal="left" wrapText="1"/>
    </xf>
    <xf numFmtId="0" fontId="7" fillId="0" borderId="7" xfId="4" applyFont="1" applyBorder="1" applyAlignment="1">
      <alignment horizontal="left" wrapText="1"/>
    </xf>
    <xf numFmtId="0" fontId="7" fillId="0" borderId="8" xfId="4" applyFont="1" applyBorder="1"/>
    <xf numFmtId="0" fontId="7" fillId="0" borderId="9" xfId="4" applyFont="1" applyBorder="1"/>
    <xf numFmtId="0" fontId="7" fillId="0" borderId="5" xfId="4" applyFont="1" applyBorder="1"/>
    <xf numFmtId="14" fontId="7" fillId="0" borderId="6" xfId="4" applyNumberFormat="1" applyFont="1" applyBorder="1"/>
    <xf numFmtId="14" fontId="7" fillId="0" borderId="7" xfId="4" applyNumberFormat="1" applyFont="1" applyBorder="1"/>
    <xf numFmtId="14" fontId="3" fillId="0" borderId="0" xfId="4" applyNumberFormat="1"/>
    <xf numFmtId="0" fontId="7" fillId="0" borderId="10" xfId="4" applyFont="1" applyBorder="1"/>
    <xf numFmtId="0" fontId="7" fillId="0" borderId="11" xfId="4" applyFont="1" applyBorder="1"/>
    <xf numFmtId="0" fontId="7" fillId="0" borderId="12" xfId="4" applyFont="1" applyBorder="1"/>
    <xf numFmtId="0" fontId="7" fillId="0" borderId="13" xfId="4" applyFont="1" applyBorder="1"/>
    <xf numFmtId="0" fontId="7" fillId="0" borderId="14" xfId="4" applyFont="1" applyBorder="1" applyAlignment="1">
      <alignment horizontal="centerContinuous"/>
    </xf>
    <xf numFmtId="0" fontId="7" fillId="0" borderId="15" xfId="4" applyFont="1" applyBorder="1" applyAlignment="1">
      <alignment horizontal="centerContinuous"/>
    </xf>
    <xf numFmtId="0" fontId="7" fillId="0" borderId="16" xfId="4" applyFont="1" applyBorder="1"/>
    <xf numFmtId="0" fontId="7" fillId="0" borderId="17" xfId="4" applyFont="1" applyBorder="1"/>
    <xf numFmtId="0" fontId="7" fillId="0" borderId="18" xfId="4" applyFont="1" applyBorder="1" applyAlignment="1">
      <alignment horizontal="center"/>
    </xf>
    <xf numFmtId="0" fontId="7" fillId="0" borderId="19" xfId="4" applyFont="1" applyBorder="1" applyAlignment="1">
      <alignment horizontal="center"/>
    </xf>
    <xf numFmtId="0" fontId="7" fillId="0" borderId="1" xfId="4" applyFont="1" applyBorder="1" applyAlignment="1">
      <alignment horizontal="center" wrapText="1"/>
    </xf>
    <xf numFmtId="0" fontId="3" fillId="0" borderId="20" xfId="4" applyBorder="1"/>
    <xf numFmtId="0" fontId="3" fillId="0" borderId="21" xfId="4" applyBorder="1"/>
    <xf numFmtId="0" fontId="5" fillId="3" borderId="1" xfId="4" applyFont="1" applyFill="1" applyBorder="1" applyAlignment="1" applyProtection="1">
      <alignment horizontal="center"/>
      <protection locked="0"/>
    </xf>
    <xf numFmtId="37" fontId="3" fillId="4" borderId="22" xfId="1" applyNumberFormat="1" applyFont="1" applyFill="1" applyBorder="1" applyProtection="1"/>
    <xf numFmtId="0" fontId="3" fillId="0" borderId="23" xfId="4" applyBorder="1"/>
    <xf numFmtId="0" fontId="3" fillId="0" borderId="22" xfId="4" applyBorder="1"/>
    <xf numFmtId="0" fontId="3" fillId="0" borderId="24" xfId="4" applyBorder="1"/>
    <xf numFmtId="0" fontId="5" fillId="0" borderId="0" xfId="4" applyFont="1" applyAlignment="1">
      <alignment horizontal="centerContinuous"/>
    </xf>
    <xf numFmtId="0" fontId="7" fillId="0" borderId="0" xfId="4" applyFont="1" applyAlignment="1">
      <alignment horizontal="centerContinuous"/>
    </xf>
    <xf numFmtId="0" fontId="9" fillId="0" borderId="0" xfId="4" applyFont="1" applyAlignment="1">
      <alignment horizontal="centerContinuous"/>
    </xf>
    <xf numFmtId="0" fontId="7" fillId="0" borderId="25" xfId="5" applyFont="1" applyBorder="1"/>
    <xf numFmtId="0" fontId="7" fillId="0" borderId="26" xfId="4" applyFont="1" applyBorder="1"/>
    <xf numFmtId="0" fontId="3" fillId="0" borderId="26" xfId="5" applyBorder="1"/>
    <xf numFmtId="0" fontId="3" fillId="5" borderId="27" xfId="4" applyFill="1" applyBorder="1" applyAlignment="1">
      <alignment horizontal="left"/>
    </xf>
    <xf numFmtId="0" fontId="3" fillId="0" borderId="0" xfId="5"/>
    <xf numFmtId="0" fontId="3" fillId="0" borderId="28" xfId="5" applyBorder="1"/>
    <xf numFmtId="0" fontId="3" fillId="0" borderId="29" xfId="5" applyBorder="1"/>
    <xf numFmtId="0" fontId="3" fillId="0" borderId="30" xfId="5" applyBorder="1"/>
    <xf numFmtId="0" fontId="3" fillId="0" borderId="31" xfId="5" applyBorder="1"/>
    <xf numFmtId="0" fontId="3" fillId="0" borderId="32" xfId="5" applyBorder="1"/>
    <xf numFmtId="0" fontId="3" fillId="3" borderId="17" xfId="4" applyFill="1" applyBorder="1" applyProtection="1">
      <protection locked="0"/>
    </xf>
    <xf numFmtId="0" fontId="3" fillId="3" borderId="33" xfId="4" applyFill="1" applyBorder="1" applyProtection="1">
      <protection locked="0"/>
    </xf>
    <xf numFmtId="0" fontId="3" fillId="0" borderId="34" xfId="4" applyBorder="1" applyAlignment="1">
      <alignment horizontal="left"/>
    </xf>
    <xf numFmtId="0" fontId="3" fillId="0" borderId="35" xfId="5" applyBorder="1"/>
    <xf numFmtId="14" fontId="3" fillId="3" borderId="7" xfId="4" applyNumberFormat="1" applyFill="1" applyBorder="1" applyProtection="1">
      <protection locked="0"/>
    </xf>
    <xf numFmtId="0" fontId="3" fillId="0" borderId="36" xfId="4" applyBorder="1"/>
    <xf numFmtId="0" fontId="3" fillId="0" borderId="8" xfId="5" applyBorder="1"/>
    <xf numFmtId="0" fontId="3" fillId="0" borderId="9" xfId="5" applyBorder="1"/>
    <xf numFmtId="0" fontId="3" fillId="3" borderId="37" xfId="4" applyFill="1" applyBorder="1" applyProtection="1">
      <protection locked="0"/>
    </xf>
    <xf numFmtId="0" fontId="3" fillId="3" borderId="38" xfId="5" applyFill="1" applyBorder="1" applyProtection="1">
      <protection locked="0"/>
    </xf>
    <xf numFmtId="0" fontId="3" fillId="3" borderId="33" xfId="5" applyFill="1" applyBorder="1" applyProtection="1">
      <protection locked="0"/>
    </xf>
    <xf numFmtId="0" fontId="3" fillId="3" borderId="39" xfId="4" applyFill="1" applyBorder="1" applyProtection="1">
      <protection locked="0"/>
    </xf>
    <xf numFmtId="0" fontId="3" fillId="0" borderId="40" xfId="5" applyBorder="1"/>
    <xf numFmtId="0" fontId="3" fillId="0" borderId="8" xfId="4" applyBorder="1"/>
    <xf numFmtId="0" fontId="3" fillId="0" borderId="28" xfId="4" applyBorder="1"/>
    <xf numFmtId="0" fontId="3" fillId="0" borderId="29" xfId="4" applyBorder="1"/>
    <xf numFmtId="0" fontId="3" fillId="0" borderId="30" xfId="4" applyBorder="1"/>
    <xf numFmtId="164" fontId="3" fillId="3" borderId="41" xfId="5" applyNumberFormat="1" applyFill="1" applyBorder="1" applyProtection="1">
      <protection locked="0"/>
    </xf>
    <xf numFmtId="164" fontId="3" fillId="3" borderId="43" xfId="5" applyNumberFormat="1" applyFill="1" applyBorder="1" applyProtection="1">
      <protection locked="0"/>
    </xf>
    <xf numFmtId="164" fontId="3" fillId="3" borderId="44" xfId="4" applyNumberFormat="1" applyFill="1" applyBorder="1" applyProtection="1">
      <protection locked="0"/>
    </xf>
    <xf numFmtId="0" fontId="9" fillId="3" borderId="45" xfId="4" applyFont="1" applyFill="1" applyBorder="1" applyProtection="1">
      <protection locked="0"/>
    </xf>
    <xf numFmtId="0" fontId="11" fillId="3" borderId="46" xfId="6" applyFont="1" applyFill="1" applyBorder="1" applyAlignment="1" applyProtection="1">
      <protection locked="0"/>
    </xf>
    <xf numFmtId="0" fontId="11" fillId="3" borderId="47" xfId="6" applyFont="1" applyFill="1" applyBorder="1" applyAlignment="1" applyProtection="1">
      <protection locked="0"/>
    </xf>
    <xf numFmtId="0" fontId="11" fillId="3" borderId="48" xfId="6" applyFont="1" applyFill="1" applyBorder="1" applyAlignment="1" applyProtection="1">
      <protection locked="0"/>
    </xf>
    <xf numFmtId="0" fontId="3" fillId="0" borderId="49" xfId="4" applyBorder="1"/>
    <xf numFmtId="0" fontId="3" fillId="0" borderId="50" xfId="4" applyBorder="1"/>
    <xf numFmtId="0" fontId="3" fillId="0" borderId="32" xfId="4" applyBorder="1"/>
    <xf numFmtId="0" fontId="3" fillId="0" borderId="9" xfId="4" applyBorder="1"/>
    <xf numFmtId="0" fontId="9" fillId="3" borderId="45" xfId="4" applyFont="1" applyFill="1" applyBorder="1" applyAlignment="1" applyProtection="1">
      <alignment horizontal="left" wrapText="1"/>
      <protection locked="0"/>
    </xf>
    <xf numFmtId="0" fontId="3" fillId="3" borderId="44" xfId="4" applyFill="1" applyBorder="1"/>
    <xf numFmtId="0" fontId="3" fillId="0" borderId="41" xfId="4" applyBorder="1"/>
    <xf numFmtId="14" fontId="3" fillId="3" borderId="44" xfId="4" applyNumberFormat="1" applyFill="1" applyBorder="1" applyProtection="1">
      <protection locked="0"/>
    </xf>
    <xf numFmtId="14" fontId="3" fillId="3" borderId="42" xfId="4" applyNumberFormat="1" applyFill="1" applyBorder="1" applyProtection="1">
      <protection locked="0"/>
    </xf>
    <xf numFmtId="0" fontId="3" fillId="0" borderId="54" xfId="5" applyBorder="1"/>
    <xf numFmtId="0" fontId="3" fillId="0" borderId="55" xfId="5" applyBorder="1"/>
    <xf numFmtId="0" fontId="3" fillId="0" borderId="56" xfId="5" applyBorder="1"/>
    <xf numFmtId="0" fontId="7" fillId="0" borderId="57" xfId="5" applyFont="1" applyBorder="1" applyAlignment="1">
      <alignment horizontal="center" wrapText="1"/>
    </xf>
    <xf numFmtId="0" fontId="3" fillId="0" borderId="25" xfId="5" applyBorder="1" applyAlignment="1">
      <alignment horizontal="centerContinuous" wrapText="1"/>
    </xf>
    <xf numFmtId="0" fontId="3" fillId="0" borderId="26" xfId="5" applyBorder="1" applyAlignment="1">
      <alignment horizontal="centerContinuous" wrapText="1"/>
    </xf>
    <xf numFmtId="0" fontId="3" fillId="0" borderId="27" xfId="5" applyBorder="1" applyAlignment="1">
      <alignment horizontal="centerContinuous" wrapText="1"/>
    </xf>
    <xf numFmtId="0" fontId="3" fillId="0" borderId="25" xfId="4" applyBorder="1"/>
    <xf numFmtId="0" fontId="3" fillId="0" borderId="27" xfId="4" applyBorder="1"/>
    <xf numFmtId="37" fontId="3" fillId="3" borderId="58" xfId="5" applyNumberFormat="1" applyFill="1" applyBorder="1" applyAlignment="1" applyProtection="1">
      <alignment horizontal="right"/>
      <protection locked="0"/>
    </xf>
    <xf numFmtId="0" fontId="3" fillId="0" borderId="59" xfId="5" applyBorder="1"/>
    <xf numFmtId="37" fontId="3" fillId="5" borderId="1" xfId="1" applyNumberFormat="1" applyFont="1" applyFill="1" applyBorder="1" applyAlignment="1" applyProtection="1"/>
    <xf numFmtId="0" fontId="3" fillId="0" borderId="60" xfId="4" applyBorder="1"/>
    <xf numFmtId="0" fontId="3" fillId="0" borderId="59" xfId="4" applyBorder="1"/>
    <xf numFmtId="37" fontId="3" fillId="3" borderId="61" xfId="5" applyNumberFormat="1" applyFill="1" applyBorder="1" applyAlignment="1" applyProtection="1">
      <alignment horizontal="right"/>
      <protection locked="0"/>
    </xf>
    <xf numFmtId="0" fontId="3" fillId="0" borderId="14" xfId="4" applyBorder="1"/>
    <xf numFmtId="0" fontId="3" fillId="0" borderId="15" xfId="5" applyBorder="1"/>
    <xf numFmtId="37" fontId="3" fillId="3" borderId="1" xfId="5" applyNumberFormat="1" applyFill="1" applyBorder="1" applyAlignment="1" applyProtection="1">
      <alignment horizontal="right"/>
      <protection locked="0"/>
    </xf>
    <xf numFmtId="0" fontId="3" fillId="0" borderId="62" xfId="4" applyBorder="1"/>
    <xf numFmtId="0" fontId="3" fillId="0" borderId="15" xfId="4" applyBorder="1"/>
    <xf numFmtId="0" fontId="3" fillId="0" borderId="36" xfId="5" applyBorder="1"/>
    <xf numFmtId="0" fontId="3" fillId="0" borderId="46" xfId="4" applyBorder="1"/>
    <xf numFmtId="37" fontId="3" fillId="5" borderId="1" xfId="5" applyNumberFormat="1" applyFill="1" applyBorder="1" applyAlignment="1">
      <alignment horizontal="right"/>
    </xf>
    <xf numFmtId="0" fontId="3" fillId="0" borderId="47" xfId="5" applyBorder="1"/>
    <xf numFmtId="0" fontId="3" fillId="0" borderId="48" xfId="5" applyBorder="1"/>
    <xf numFmtId="0" fontId="3" fillId="0" borderId="14" xfId="4" applyBorder="1" applyAlignment="1">
      <alignment horizontal="centerContinuous"/>
    </xf>
    <xf numFmtId="0" fontId="3" fillId="0" borderId="15" xfId="4" applyBorder="1" applyAlignment="1">
      <alignment horizontal="centerContinuous"/>
    </xf>
    <xf numFmtId="0" fontId="3" fillId="0" borderId="14" xfId="4" applyBorder="1" applyAlignment="1">
      <alignment horizontal="center" wrapText="1"/>
    </xf>
    <xf numFmtId="0" fontId="3" fillId="0" borderId="15" xfId="4" applyBorder="1" applyAlignment="1">
      <alignment horizontal="center" wrapText="1"/>
    </xf>
    <xf numFmtId="0" fontId="3" fillId="0" borderId="10" xfId="4" applyBorder="1" applyAlignment="1">
      <alignment horizontal="center" wrapText="1"/>
    </xf>
    <xf numFmtId="43" fontId="6" fillId="3" borderId="1" xfId="4" applyNumberFormat="1" applyFont="1" applyFill="1" applyBorder="1" applyAlignment="1" applyProtection="1">
      <alignment horizontal="center" wrapText="1"/>
      <protection locked="0"/>
    </xf>
    <xf numFmtId="43" fontId="6" fillId="3" borderId="1" xfId="4" applyNumberFormat="1" applyFont="1" applyFill="1" applyBorder="1" applyAlignment="1" applyProtection="1">
      <alignment wrapText="1"/>
      <protection locked="0"/>
    </xf>
    <xf numFmtId="44" fontId="6" fillId="5" borderId="1" xfId="5" applyNumberFormat="1" applyFont="1" applyFill="1" applyBorder="1"/>
    <xf numFmtId="0" fontId="7" fillId="0" borderId="62" xfId="4" applyFont="1" applyBorder="1" applyAlignment="1">
      <alignment horizontal="centerContinuous"/>
    </xf>
    <xf numFmtId="0" fontId="14" fillId="0" borderId="0" xfId="7" applyFont="1"/>
    <xf numFmtId="0" fontId="3" fillId="0" borderId="66" xfId="4" applyBorder="1"/>
    <xf numFmtId="0" fontId="3" fillId="0" borderId="67" xfId="4" applyBorder="1"/>
    <xf numFmtId="0" fontId="3" fillId="0" borderId="68" xfId="4" applyBorder="1"/>
    <xf numFmtId="0" fontId="3" fillId="0" borderId="69" xfId="4" applyBorder="1"/>
    <xf numFmtId="165" fontId="7" fillId="3" borderId="46" xfId="4" applyNumberFormat="1" applyFont="1" applyFill="1" applyBorder="1" applyProtection="1">
      <protection locked="0"/>
    </xf>
    <xf numFmtId="165" fontId="7" fillId="3" borderId="70" xfId="4" applyNumberFormat="1" applyFont="1" applyFill="1" applyBorder="1" applyProtection="1">
      <protection locked="0"/>
    </xf>
    <xf numFmtId="0" fontId="7" fillId="0" borderId="68" xfId="4" applyFont="1" applyBorder="1"/>
    <xf numFmtId="0" fontId="7" fillId="0" borderId="67" xfId="4" applyFont="1" applyBorder="1"/>
    <xf numFmtId="0" fontId="7" fillId="0" borderId="72" xfId="4" applyFont="1" applyBorder="1"/>
    <xf numFmtId="0" fontId="7" fillId="0" borderId="41" xfId="4" applyFont="1" applyBorder="1" applyAlignment="1">
      <alignment horizontal="left"/>
    </xf>
    <xf numFmtId="0" fontId="7" fillId="0" borderId="45" xfId="4" applyFont="1" applyBorder="1" applyAlignment="1">
      <alignment horizontal="left"/>
    </xf>
    <xf numFmtId="0" fontId="7" fillId="0" borderId="44" xfId="4" applyFont="1" applyBorder="1" applyAlignment="1">
      <alignment horizontal="left"/>
    </xf>
    <xf numFmtId="0" fontId="7" fillId="0" borderId="41" xfId="4" applyFont="1" applyBorder="1"/>
    <xf numFmtId="14" fontId="7" fillId="0" borderId="44" xfId="4" applyNumberFormat="1" applyFont="1" applyBorder="1" applyAlignment="1">
      <alignment wrapText="1"/>
    </xf>
    <xf numFmtId="14" fontId="7" fillId="0" borderId="44" xfId="4" applyNumberFormat="1" applyFont="1" applyBorder="1"/>
    <xf numFmtId="0" fontId="3" fillId="0" borderId="45" xfId="4" applyBorder="1"/>
    <xf numFmtId="0" fontId="3" fillId="0" borderId="73" xfId="4" applyBorder="1"/>
    <xf numFmtId="0" fontId="3" fillId="0" borderId="74" xfId="4" applyBorder="1" applyAlignment="1">
      <alignment horizontal="center"/>
    </xf>
    <xf numFmtId="0" fontId="3" fillId="0" borderId="44" xfId="4" applyBorder="1" applyAlignment="1">
      <alignment horizontal="center"/>
    </xf>
    <xf numFmtId="0" fontId="3" fillId="0" borderId="73" xfId="4" quotePrefix="1" applyBorder="1" applyAlignment="1">
      <alignment horizontal="right"/>
    </xf>
    <xf numFmtId="0" fontId="3" fillId="0" borderId="75" xfId="4" applyBorder="1"/>
    <xf numFmtId="0" fontId="3" fillId="3" borderId="74" xfId="4" applyFill="1" applyBorder="1" applyAlignment="1" applyProtection="1">
      <alignment horizontal="center" wrapText="1"/>
      <protection locked="0"/>
    </xf>
    <xf numFmtId="0" fontId="3" fillId="0" borderId="41" xfId="4" quotePrefix="1" applyBorder="1" applyAlignment="1">
      <alignment horizontal="right"/>
    </xf>
    <xf numFmtId="0" fontId="3" fillId="0" borderId="8" xfId="4" quotePrefix="1" applyBorder="1" applyAlignment="1">
      <alignment horizontal="right"/>
    </xf>
    <xf numFmtId="0" fontId="3" fillId="0" borderId="76" xfId="4" quotePrefix="1" applyBorder="1" applyAlignment="1">
      <alignment horizontal="right"/>
    </xf>
    <xf numFmtId="0" fontId="3" fillId="0" borderId="72" xfId="4" applyBorder="1"/>
    <xf numFmtId="0" fontId="3" fillId="0" borderId="77" xfId="4" applyBorder="1" applyAlignment="1">
      <alignment horizontal="right"/>
    </xf>
    <xf numFmtId="37" fontId="3" fillId="4" borderId="78" xfId="1" applyNumberFormat="1" applyFont="1" applyFill="1" applyBorder="1" applyProtection="1"/>
    <xf numFmtId="37" fontId="3" fillId="4" borderId="79" xfId="1" applyNumberFormat="1" applyFont="1" applyFill="1" applyBorder="1" applyProtection="1"/>
    <xf numFmtId="0" fontId="3" fillId="0" borderId="8" xfId="4" quotePrefix="1" applyBorder="1" applyAlignment="1">
      <alignment horizontal="right" vertical="top"/>
    </xf>
    <xf numFmtId="0" fontId="3" fillId="3" borderId="82" xfId="4" applyFill="1" applyBorder="1" applyAlignment="1" applyProtection="1">
      <alignment horizontal="center" wrapText="1"/>
      <protection locked="0"/>
    </xf>
    <xf numFmtId="0" fontId="3" fillId="0" borderId="0" xfId="4" quotePrefix="1" applyAlignment="1">
      <alignment horizontal="right" vertical="top"/>
    </xf>
    <xf numFmtId="0" fontId="3" fillId="0" borderId="14" xfId="4" applyBorder="1" applyAlignment="1">
      <alignment vertical="top" wrapText="1"/>
    </xf>
    <xf numFmtId="0" fontId="3" fillId="0" borderId="84" xfId="4" quotePrefix="1" applyBorder="1" applyAlignment="1">
      <alignment horizontal="right" vertical="top"/>
    </xf>
    <xf numFmtId="0" fontId="3" fillId="0" borderId="16" xfId="4" quotePrefix="1" applyBorder="1" applyAlignment="1">
      <alignment horizontal="right" vertical="top"/>
    </xf>
    <xf numFmtId="0" fontId="3" fillId="0" borderId="86" xfId="4" quotePrefix="1" applyBorder="1" applyAlignment="1">
      <alignment horizontal="right"/>
    </xf>
    <xf numFmtId="0" fontId="3" fillId="0" borderId="90" xfId="4" quotePrefix="1" applyBorder="1" applyAlignment="1">
      <alignment horizontal="right"/>
    </xf>
    <xf numFmtId="0" fontId="3" fillId="0" borderId="92" xfId="4" quotePrefix="1" applyBorder="1" applyAlignment="1">
      <alignment horizontal="right" vertical="top"/>
    </xf>
    <xf numFmtId="0" fontId="3" fillId="3" borderId="94" xfId="4" applyFill="1" applyBorder="1" applyAlignment="1" applyProtection="1">
      <alignment horizontal="center" wrapText="1"/>
      <protection locked="0"/>
    </xf>
    <xf numFmtId="0" fontId="3" fillId="3" borderId="95" xfId="4" applyFill="1" applyBorder="1" applyAlignment="1" applyProtection="1">
      <alignment horizontal="center" wrapText="1"/>
      <protection locked="0"/>
    </xf>
    <xf numFmtId="0" fontId="3" fillId="3" borderId="96" xfId="4" applyFill="1" applyBorder="1" applyAlignment="1" applyProtection="1">
      <alignment horizontal="center" wrapText="1"/>
      <protection locked="0"/>
    </xf>
    <xf numFmtId="0" fontId="3" fillId="3" borderId="97" xfId="4" applyFill="1" applyBorder="1" applyAlignment="1" applyProtection="1">
      <alignment horizontal="center" wrapText="1"/>
      <protection locked="0"/>
    </xf>
    <xf numFmtId="0" fontId="3" fillId="0" borderId="103" xfId="4" applyBorder="1"/>
    <xf numFmtId="0" fontId="3" fillId="0" borderId="101" xfId="4" applyBorder="1"/>
    <xf numFmtId="0" fontId="7" fillId="3" borderId="95" xfId="4" applyFont="1" applyFill="1" applyBorder="1" applyAlignment="1" applyProtection="1">
      <alignment horizontal="center" wrapText="1"/>
      <protection locked="0"/>
    </xf>
    <xf numFmtId="0" fontId="7" fillId="3" borderId="82" xfId="4" applyFont="1" applyFill="1" applyBorder="1" applyAlignment="1" applyProtection="1">
      <alignment horizontal="center" wrapText="1"/>
      <protection locked="0"/>
    </xf>
    <xf numFmtId="0" fontId="3" fillId="0" borderId="104" xfId="4" quotePrefix="1" applyBorder="1" applyAlignment="1">
      <alignment horizontal="right" vertical="top"/>
    </xf>
    <xf numFmtId="0" fontId="7" fillId="3" borderId="89" xfId="4" applyFont="1" applyFill="1" applyBorder="1" applyAlignment="1" applyProtection="1">
      <alignment horizontal="center" wrapText="1"/>
      <protection locked="0"/>
    </xf>
    <xf numFmtId="0" fontId="3" fillId="0" borderId="87" xfId="4" quotePrefix="1" applyBorder="1" applyAlignment="1">
      <alignment horizontal="right" vertical="top"/>
    </xf>
    <xf numFmtId="0" fontId="7" fillId="3" borderId="95" xfId="4" applyFont="1" applyFill="1" applyBorder="1" applyAlignment="1" applyProtection="1">
      <alignment horizontal="center" vertical="top" wrapText="1"/>
      <protection locked="0"/>
    </xf>
    <xf numFmtId="0" fontId="7" fillId="3" borderId="94" xfId="4" applyFont="1" applyFill="1" applyBorder="1" applyAlignment="1" applyProtection="1">
      <alignment horizontal="center" vertical="top" wrapText="1"/>
      <protection locked="0"/>
    </xf>
    <xf numFmtId="0" fontId="3" fillId="0" borderId="0" xfId="4" applyAlignment="1">
      <alignment wrapText="1"/>
    </xf>
    <xf numFmtId="0" fontId="7" fillId="3" borderId="100" xfId="4" applyFont="1" applyFill="1" applyBorder="1" applyAlignment="1" applyProtection="1">
      <alignment horizontal="center" wrapText="1"/>
      <protection locked="0"/>
    </xf>
    <xf numFmtId="0" fontId="7" fillId="3" borderId="102" xfId="4" applyFont="1" applyFill="1" applyBorder="1" applyAlignment="1" applyProtection="1">
      <alignment horizontal="center" wrapText="1"/>
      <protection locked="0"/>
    </xf>
    <xf numFmtId="0" fontId="3" fillId="0" borderId="71" xfId="4" applyBorder="1" applyAlignment="1">
      <alignment horizontal="right"/>
    </xf>
    <xf numFmtId="0" fontId="7" fillId="3" borderId="74" xfId="4" applyFont="1" applyFill="1" applyBorder="1" applyAlignment="1" applyProtection="1">
      <alignment horizontal="center" wrapText="1"/>
      <protection locked="0"/>
    </xf>
    <xf numFmtId="0" fontId="3" fillId="0" borderId="8" xfId="4" applyBorder="1" applyAlignment="1">
      <alignment horizontal="right"/>
    </xf>
    <xf numFmtId="0" fontId="3" fillId="0" borderId="14" xfId="4" quotePrefix="1" applyBorder="1" applyAlignment="1">
      <alignment horizontal="right"/>
    </xf>
    <xf numFmtId="0" fontId="3" fillId="0" borderId="41" xfId="4" applyBorder="1" applyAlignment="1">
      <alignment horizontal="right"/>
    </xf>
    <xf numFmtId="0" fontId="3" fillId="0" borderId="89" xfId="4" applyBorder="1"/>
    <xf numFmtId="0" fontId="6" fillId="0" borderId="73" xfId="4" applyFont="1" applyBorder="1" applyAlignment="1">
      <alignment horizontal="centerContinuous"/>
    </xf>
    <xf numFmtId="0" fontId="6" fillId="0" borderId="108" xfId="4" applyFont="1" applyBorder="1" applyAlignment="1">
      <alignment horizontal="centerContinuous"/>
    </xf>
    <xf numFmtId="0" fontId="3" fillId="0" borderId="94" xfId="4" applyBorder="1" applyAlignment="1">
      <alignment horizontal="centerContinuous"/>
    </xf>
    <xf numFmtId="0" fontId="6" fillId="0" borderId="103" xfId="4" applyFont="1" applyBorder="1" applyAlignment="1">
      <alignment horizontal="centerContinuous" wrapText="1"/>
    </xf>
    <xf numFmtId="0" fontId="6" fillId="0" borderId="33" xfId="4" applyFont="1" applyBorder="1" applyAlignment="1">
      <alignment horizontal="centerContinuous" wrapText="1"/>
    </xf>
    <xf numFmtId="0" fontId="6" fillId="0" borderId="34" xfId="4" applyFont="1" applyBorder="1" applyAlignment="1">
      <alignment horizontal="centerContinuous" wrapText="1"/>
    </xf>
    <xf numFmtId="0" fontId="6" fillId="0" borderId="45" xfId="4" applyFont="1" applyBorder="1" applyAlignment="1">
      <alignment horizontal="centerContinuous" wrapText="1"/>
    </xf>
    <xf numFmtId="0" fontId="6" fillId="0" borderId="44" xfId="4" applyFont="1" applyBorder="1" applyAlignment="1">
      <alignment horizontal="centerContinuous" wrapText="1"/>
    </xf>
    <xf numFmtId="0" fontId="6" fillId="0" borderId="94" xfId="4" applyFont="1" applyBorder="1" applyAlignment="1">
      <alignment horizontal="center"/>
    </xf>
    <xf numFmtId="0" fontId="6" fillId="0" borderId="95" xfId="4" applyFont="1" applyBorder="1" applyAlignment="1">
      <alignment horizontal="center"/>
    </xf>
    <xf numFmtId="0" fontId="6" fillId="0" borderId="74" xfId="4" applyFont="1" applyBorder="1" applyAlignment="1">
      <alignment horizontal="center"/>
    </xf>
    <xf numFmtId="0" fontId="6" fillId="7" borderId="1" xfId="4" applyFont="1" applyFill="1" applyBorder="1"/>
    <xf numFmtId="49" fontId="3" fillId="3" borderId="41" xfId="4" applyNumberFormat="1" applyFill="1" applyBorder="1" applyProtection="1">
      <protection locked="0"/>
    </xf>
    <xf numFmtId="37" fontId="3" fillId="3" borderId="95" xfId="1" applyNumberFormat="1" applyFont="1" applyFill="1" applyBorder="1" applyAlignment="1" applyProtection="1">
      <alignment horizontal="right"/>
      <protection locked="0"/>
    </xf>
    <xf numFmtId="37" fontId="3" fillId="5" borderId="95" xfId="4" applyNumberFormat="1" applyFill="1" applyBorder="1" applyAlignment="1">
      <alignment horizontal="right"/>
    </xf>
    <xf numFmtId="37" fontId="3" fillId="5" borderId="44" xfId="1" applyNumberFormat="1" applyFont="1" applyFill="1" applyBorder="1" applyAlignment="1" applyProtection="1">
      <alignment horizontal="right"/>
    </xf>
    <xf numFmtId="0" fontId="3" fillId="0" borderId="72" xfId="4" applyBorder="1" applyAlignment="1">
      <alignment horizontal="right"/>
    </xf>
    <xf numFmtId="37" fontId="3" fillId="5" borderId="95" xfId="1" applyNumberFormat="1" applyFont="1" applyFill="1" applyBorder="1" applyAlignment="1" applyProtection="1">
      <alignment horizontal="right"/>
    </xf>
    <xf numFmtId="0" fontId="14" fillId="0" borderId="0" xfId="4" applyFont="1"/>
    <xf numFmtId="0" fontId="14" fillId="0" borderId="67" xfId="4" applyFont="1" applyBorder="1"/>
    <xf numFmtId="0" fontId="14" fillId="0" borderId="67" xfId="4" quotePrefix="1" applyFont="1" applyBorder="1" applyAlignment="1">
      <alignment horizontal="right"/>
    </xf>
    <xf numFmtId="0" fontId="14" fillId="0" borderId="0" xfId="4" quotePrefix="1" applyFont="1" applyAlignment="1">
      <alignment horizontal="right"/>
    </xf>
    <xf numFmtId="166" fontId="14" fillId="0" borderId="67" xfId="1" applyNumberFormat="1" applyFont="1" applyFill="1" applyBorder="1" applyAlignment="1" applyProtection="1"/>
    <xf numFmtId="14" fontId="7" fillId="0" borderId="0" xfId="4" applyNumberFormat="1" applyFont="1"/>
    <xf numFmtId="0" fontId="3" fillId="0" borderId="0" xfId="4" applyAlignment="1">
      <alignment horizontal="center"/>
    </xf>
    <xf numFmtId="0" fontId="3" fillId="0" borderId="92" xfId="4" applyBorder="1"/>
    <xf numFmtId="0" fontId="6" fillId="0" borderId="14" xfId="4" applyFont="1" applyBorder="1" applyAlignment="1">
      <alignment horizontal="centerContinuous"/>
    </xf>
    <xf numFmtId="0" fontId="6" fillId="0" borderId="62" xfId="4" applyFont="1" applyBorder="1" applyAlignment="1">
      <alignment horizontal="centerContinuous"/>
    </xf>
    <xf numFmtId="0" fontId="3" fillId="0" borderId="91" xfId="4" applyBorder="1"/>
    <xf numFmtId="0" fontId="6" fillId="0" borderId="46" xfId="4" applyFont="1" applyBorder="1" applyAlignment="1">
      <alignment horizontal="centerContinuous"/>
    </xf>
    <xf numFmtId="0" fontId="6" fillId="0" borderId="47" xfId="4" applyFont="1" applyBorder="1" applyAlignment="1">
      <alignment horizontal="centerContinuous"/>
    </xf>
    <xf numFmtId="0" fontId="7" fillId="0" borderId="91" xfId="4" applyFont="1" applyBorder="1" applyAlignment="1">
      <alignment horizontal="centerContinuous"/>
    </xf>
    <xf numFmtId="0" fontId="7" fillId="0" borderId="16" xfId="4" applyFont="1" applyBorder="1" applyAlignment="1">
      <alignment horizontal="center" wrapText="1"/>
    </xf>
    <xf numFmtId="0" fontId="14" fillId="0" borderId="16" xfId="4" applyFont="1" applyBorder="1" applyAlignment="1">
      <alignment horizontal="center" wrapText="1"/>
    </xf>
    <xf numFmtId="38" fontId="3" fillId="5" borderId="1" xfId="1" applyNumberFormat="1" applyFont="1" applyFill="1" applyBorder="1" applyProtection="1"/>
    <xf numFmtId="38" fontId="3" fillId="3" borderId="44" xfId="1" applyNumberFormat="1" applyFont="1" applyFill="1" applyBorder="1" applyAlignment="1" applyProtection="1">
      <protection locked="0"/>
    </xf>
    <xf numFmtId="37" fontId="3" fillId="5" borderId="74" xfId="1" applyNumberFormat="1" applyFont="1" applyFill="1" applyBorder="1" applyAlignment="1" applyProtection="1"/>
    <xf numFmtId="166" fontId="3" fillId="0" borderId="9" xfId="1" applyNumberFormat="1" applyFont="1" applyFill="1" applyBorder="1" applyAlignment="1" applyProtection="1">
      <alignment horizontal="right"/>
    </xf>
    <xf numFmtId="38" fontId="3" fillId="5" borderId="109" xfId="1" applyNumberFormat="1" applyFont="1" applyFill="1" applyBorder="1" applyProtection="1"/>
    <xf numFmtId="0" fontId="14" fillId="0" borderId="110" xfId="4" applyFont="1" applyBorder="1"/>
    <xf numFmtId="0" fontId="14" fillId="0" borderId="110" xfId="4" applyFont="1" applyBorder="1" applyAlignment="1">
      <alignment horizontal="center"/>
    </xf>
    <xf numFmtId="0" fontId="16" fillId="0" borderId="0" xfId="4" applyFont="1" applyAlignment="1">
      <alignment horizontal="right"/>
    </xf>
    <xf numFmtId="37" fontId="16" fillId="0" borderId="47" xfId="1" applyNumberFormat="1" applyFont="1" applyFill="1" applyBorder="1" applyAlignment="1" applyProtection="1"/>
    <xf numFmtId="0" fontId="16" fillId="0" borderId="0" xfId="4" applyFont="1"/>
    <xf numFmtId="37" fontId="16" fillId="0" borderId="0" xfId="1" applyNumberFormat="1" applyFont="1" applyFill="1" applyBorder="1" applyAlignment="1" applyProtection="1"/>
    <xf numFmtId="0" fontId="5" fillId="0" borderId="0" xfId="8" applyFont="1" applyAlignment="1">
      <alignment horizontal="left"/>
    </xf>
    <xf numFmtId="0" fontId="7" fillId="0" borderId="0" xfId="4" applyFont="1" applyAlignment="1">
      <alignment horizontal="center"/>
    </xf>
    <xf numFmtId="0" fontId="7" fillId="0" borderId="0" xfId="4" applyFont="1" applyAlignment="1">
      <alignment horizontal="left"/>
    </xf>
    <xf numFmtId="14" fontId="7" fillId="0" borderId="0" xfId="4" applyNumberFormat="1" applyFont="1" applyAlignment="1">
      <alignment wrapText="1"/>
    </xf>
    <xf numFmtId="14" fontId="7" fillId="0" borderId="0" xfId="4" applyNumberFormat="1" applyFont="1" applyAlignment="1">
      <alignment horizontal="center" wrapText="1"/>
    </xf>
    <xf numFmtId="0" fontId="7" fillId="0" borderId="0" xfId="8" applyFont="1"/>
    <xf numFmtId="0" fontId="7" fillId="0" borderId="1" xfId="8" applyFont="1" applyBorder="1"/>
    <xf numFmtId="0" fontId="7" fillId="0" borderId="1" xfId="8" applyFont="1" applyBorder="1" applyAlignment="1">
      <alignment horizontal="center" wrapText="1"/>
    </xf>
    <xf numFmtId="0" fontId="3" fillId="0" borderId="95" xfId="4" applyBorder="1" applyAlignment="1">
      <alignment vertical="center"/>
    </xf>
    <xf numFmtId="0" fontId="3" fillId="0" borderId="0" xfId="8"/>
    <xf numFmtId="37" fontId="3" fillId="5" borderId="95" xfId="1" applyNumberFormat="1" applyFont="1" applyFill="1" applyBorder="1" applyProtection="1"/>
    <xf numFmtId="166" fontId="3" fillId="0" borderId="0" xfId="1" applyNumberFormat="1" applyFont="1" applyFill="1" applyProtection="1"/>
    <xf numFmtId="37" fontId="3" fillId="3" borderId="95" xfId="1" applyNumberFormat="1" applyFont="1" applyFill="1" applyBorder="1" applyProtection="1">
      <protection locked="0"/>
    </xf>
    <xf numFmtId="37" fontId="3" fillId="5" borderId="111" xfId="1" applyNumberFormat="1" applyFont="1" applyFill="1" applyBorder="1" applyAlignment="1" applyProtection="1"/>
    <xf numFmtId="166" fontId="3" fillId="0" borderId="0" xfId="4" applyNumberFormat="1"/>
    <xf numFmtId="0" fontId="3" fillId="0" borderId="0" xfId="8" applyAlignment="1">
      <alignment horizontal="center"/>
    </xf>
    <xf numFmtId="0" fontId="16" fillId="0" borderId="0" xfId="8" applyFont="1"/>
    <xf numFmtId="0" fontId="16" fillId="0" borderId="0" xfId="8" applyFont="1" applyAlignment="1">
      <alignment horizontal="center" wrapText="1"/>
    </xf>
    <xf numFmtId="0" fontId="16" fillId="0" borderId="0" xfId="8" applyFont="1" applyAlignment="1">
      <alignment horizontal="right"/>
    </xf>
    <xf numFmtId="37" fontId="16" fillId="0" borderId="0" xfId="8" applyNumberFormat="1" applyFont="1"/>
    <xf numFmtId="37" fontId="16" fillId="0" borderId="33" xfId="8" applyNumberFormat="1" applyFont="1" applyBorder="1"/>
    <xf numFmtId="37" fontId="16" fillId="0" borderId="0" xfId="8" applyNumberFormat="1" applyFont="1" applyAlignment="1">
      <alignment horizontal="center"/>
    </xf>
    <xf numFmtId="0" fontId="17" fillId="0" borderId="0" xfId="4" applyFont="1" applyAlignment="1">
      <alignment horizontal="centerContinuous"/>
    </xf>
    <xf numFmtId="0" fontId="12" fillId="0" borderId="0" xfId="4" applyFont="1" applyAlignment="1">
      <alignment horizontal="centerContinuous"/>
    </xf>
    <xf numFmtId="0" fontId="12" fillId="0" borderId="0" xfId="4" applyFont="1"/>
    <xf numFmtId="0" fontId="3" fillId="0" borderId="1" xfId="4" applyBorder="1" applyAlignment="1">
      <alignment horizontal="right"/>
    </xf>
    <xf numFmtId="0" fontId="3" fillId="5" borderId="14" xfId="1" applyNumberFormat="1" applyFont="1" applyFill="1" applyBorder="1" applyProtection="1"/>
    <xf numFmtId="0" fontId="3" fillId="5" borderId="62" xfId="1" applyNumberFormat="1" applyFont="1" applyFill="1" applyBorder="1" applyProtection="1"/>
    <xf numFmtId="0" fontId="3" fillId="5" borderId="83" xfId="1" applyNumberFormat="1" applyFont="1" applyFill="1" applyBorder="1" applyProtection="1"/>
    <xf numFmtId="0" fontId="3" fillId="0" borderId="35" xfId="4" applyBorder="1"/>
    <xf numFmtId="0" fontId="7" fillId="0" borderId="73" xfId="4" applyFont="1" applyBorder="1" applyAlignment="1">
      <alignment horizontal="center"/>
    </xf>
    <xf numFmtId="38" fontId="7" fillId="0" borderId="112" xfId="4" applyNumberFormat="1" applyFont="1" applyBorder="1" applyAlignment="1">
      <alignment horizontal="center" wrapText="1"/>
    </xf>
    <xf numFmtId="38" fontId="7" fillId="0" borderId="107" xfId="4" applyNumberFormat="1" applyFont="1" applyBorder="1" applyAlignment="1">
      <alignment horizontal="center" wrapText="1"/>
    </xf>
    <xf numFmtId="38" fontId="7" fillId="0" borderId="113" xfId="4" applyNumberFormat="1" applyFont="1" applyBorder="1" applyAlignment="1">
      <alignment horizontal="center" wrapText="1"/>
    </xf>
    <xf numFmtId="38" fontId="7" fillId="0" borderId="114" xfId="4" applyNumberFormat="1" applyFont="1" applyBorder="1" applyAlignment="1">
      <alignment horizontal="center" wrapText="1"/>
    </xf>
    <xf numFmtId="38" fontId="7" fillId="0" borderId="115" xfId="4" applyNumberFormat="1" applyFont="1" applyBorder="1" applyAlignment="1">
      <alignment horizontal="center" wrapText="1"/>
    </xf>
    <xf numFmtId="0" fontId="3" fillId="6" borderId="95" xfId="1" applyNumberFormat="1" applyFont="1" applyFill="1" applyBorder="1" applyProtection="1"/>
    <xf numFmtId="37" fontId="3" fillId="3" borderId="116" xfId="1" applyNumberFormat="1" applyFont="1" applyFill="1" applyBorder="1" applyProtection="1">
      <protection locked="0"/>
    </xf>
    <xf numFmtId="37" fontId="3" fillId="5" borderId="95" xfId="4" applyNumberFormat="1" applyFill="1" applyBorder="1"/>
    <xf numFmtId="0" fontId="16" fillId="0" borderId="117" xfId="4" applyFont="1" applyBorder="1" applyAlignment="1">
      <alignment horizontal="center"/>
    </xf>
    <xf numFmtId="0" fontId="16" fillId="0" borderId="0" xfId="4" applyFont="1" applyAlignment="1">
      <alignment horizontal="center"/>
    </xf>
    <xf numFmtId="0" fontId="3" fillId="0" borderId="113" xfId="4" applyBorder="1"/>
    <xf numFmtId="37" fontId="3" fillId="5" borderId="114" xfId="4" applyNumberFormat="1" applyFill="1" applyBorder="1"/>
    <xf numFmtId="37" fontId="3" fillId="5" borderId="118" xfId="4" applyNumberFormat="1" applyFill="1" applyBorder="1"/>
    <xf numFmtId="37" fontId="16" fillId="0" borderId="0" xfId="4" applyNumberFormat="1" applyFont="1"/>
    <xf numFmtId="10" fontId="3" fillId="0" borderId="0" xfId="3" applyNumberFormat="1" applyFont="1" applyFill="1" applyBorder="1" applyProtection="1"/>
    <xf numFmtId="0" fontId="5" fillId="0" borderId="60" xfId="4" applyFont="1" applyBorder="1"/>
    <xf numFmtId="0" fontId="7" fillId="0" borderId="119" xfId="4" applyFont="1" applyBorder="1" applyAlignment="1">
      <alignment horizontal="center" wrapText="1"/>
    </xf>
    <xf numFmtId="0" fontId="7" fillId="0" borderId="120" xfId="4" applyFont="1" applyBorder="1" applyAlignment="1">
      <alignment horizontal="center" wrapText="1"/>
    </xf>
    <xf numFmtId="0" fontId="7" fillId="0" borderId="121" xfId="4" applyFont="1" applyBorder="1" applyAlignment="1">
      <alignment horizontal="center"/>
    </xf>
    <xf numFmtId="38" fontId="7" fillId="0" borderId="122" xfId="4" applyNumberFormat="1" applyFont="1" applyBorder="1" applyAlignment="1">
      <alignment horizontal="center" wrapText="1"/>
    </xf>
    <xf numFmtId="38" fontId="7" fillId="0" borderId="123" xfId="4" applyNumberFormat="1" applyFont="1" applyBorder="1" applyAlignment="1">
      <alignment horizontal="center" wrapText="1"/>
    </xf>
    <xf numFmtId="38" fontId="7" fillId="0" borderId="124" xfId="4" applyNumberFormat="1" applyFont="1" applyBorder="1" applyAlignment="1">
      <alignment horizontal="center" wrapText="1"/>
    </xf>
    <xf numFmtId="38" fontId="7" fillId="0" borderId="125" xfId="4" applyNumberFormat="1" applyFont="1" applyBorder="1" applyAlignment="1">
      <alignment horizontal="center" wrapText="1"/>
    </xf>
    <xf numFmtId="38" fontId="7" fillId="0" borderId="126" xfId="4" applyNumberFormat="1" applyFont="1" applyBorder="1" applyAlignment="1">
      <alignment horizontal="center" wrapText="1"/>
    </xf>
    <xf numFmtId="0" fontId="3" fillId="0" borderId="121" xfId="4" applyBorder="1"/>
    <xf numFmtId="37" fontId="3" fillId="3" borderId="127" xfId="1" applyNumberFormat="1" applyFont="1" applyFill="1" applyBorder="1" applyProtection="1">
      <protection locked="0"/>
    </xf>
    <xf numFmtId="167" fontId="3" fillId="5" borderId="127" xfId="1" applyNumberFormat="1" applyFont="1" applyFill="1" applyBorder="1" applyProtection="1"/>
    <xf numFmtId="0" fontId="3" fillId="0" borderId="128" xfId="4" applyBorder="1"/>
    <xf numFmtId="37" fontId="3" fillId="3" borderId="129" xfId="1" applyNumberFormat="1" applyFont="1" applyFill="1" applyBorder="1" applyProtection="1">
      <protection locked="0"/>
    </xf>
    <xf numFmtId="167" fontId="3" fillId="3" borderId="130" xfId="1" applyNumberFormat="1" applyFont="1" applyFill="1" applyBorder="1" applyProtection="1">
      <protection locked="0"/>
    </xf>
    <xf numFmtId="167" fontId="3" fillId="3" borderId="127" xfId="1" applyNumberFormat="1" applyFont="1" applyFill="1" applyBorder="1" applyProtection="1">
      <protection locked="0"/>
    </xf>
    <xf numFmtId="167" fontId="3" fillId="3" borderId="74" xfId="1" applyNumberFormat="1" applyFont="1" applyFill="1" applyBorder="1" applyProtection="1">
      <protection locked="0"/>
    </xf>
    <xf numFmtId="0" fontId="5" fillId="0" borderId="29" xfId="4" applyFont="1" applyBorder="1"/>
    <xf numFmtId="0" fontId="3" fillId="0" borderId="131" xfId="4" applyBorder="1"/>
    <xf numFmtId="0" fontId="3" fillId="0" borderId="132" xfId="4" applyBorder="1"/>
    <xf numFmtId="0" fontId="3" fillId="2" borderId="0" xfId="4" applyFill="1"/>
    <xf numFmtId="38" fontId="3" fillId="5" borderId="127" xfId="1" applyNumberFormat="1" applyFont="1" applyFill="1" applyBorder="1" applyProtection="1"/>
    <xf numFmtId="38" fontId="3" fillId="3" borderId="130" xfId="1" applyNumberFormat="1" applyFont="1" applyFill="1" applyBorder="1" applyProtection="1">
      <protection locked="0"/>
    </xf>
    <xf numFmtId="38" fontId="3" fillId="3" borderId="127" xfId="1" applyNumberFormat="1" applyFont="1" applyFill="1" applyBorder="1" applyProtection="1">
      <protection locked="0"/>
    </xf>
    <xf numFmtId="38" fontId="3" fillId="3" borderId="133" xfId="1" applyNumberFormat="1" applyFont="1" applyFill="1" applyBorder="1" applyProtection="1">
      <protection locked="0"/>
    </xf>
    <xf numFmtId="38" fontId="3" fillId="5" borderId="130" xfId="1" applyNumberFormat="1" applyFont="1" applyFill="1" applyBorder="1" applyProtection="1"/>
    <xf numFmtId="0" fontId="3" fillId="0" borderId="33" xfId="4" applyBorder="1"/>
    <xf numFmtId="38" fontId="3" fillId="5" borderId="134" xfId="1" applyNumberFormat="1" applyFont="1" applyFill="1" applyBorder="1" applyProtection="1"/>
    <xf numFmtId="0" fontId="17" fillId="0" borderId="0" xfId="9" applyFont="1" applyAlignment="1">
      <alignment horizontal="centerContinuous"/>
    </xf>
    <xf numFmtId="0" fontId="7" fillId="0" borderId="0" xfId="9" applyFont="1" applyAlignment="1">
      <alignment horizontal="centerContinuous"/>
    </xf>
    <xf numFmtId="0" fontId="3" fillId="0" borderId="0" xfId="9" applyFont="1" applyAlignment="1">
      <alignment horizontal="centerContinuous"/>
    </xf>
    <xf numFmtId="0" fontId="3" fillId="0" borderId="0" xfId="9" applyFont="1"/>
    <xf numFmtId="0" fontId="18" fillId="0" borderId="0" xfId="9"/>
    <xf numFmtId="0" fontId="12" fillId="0" borderId="0" xfId="9" applyFont="1" applyAlignment="1">
      <alignment horizontal="centerContinuous"/>
    </xf>
    <xf numFmtId="0" fontId="7" fillId="0" borderId="135" xfId="9" applyFont="1" applyBorder="1"/>
    <xf numFmtId="0" fontId="7" fillId="0" borderId="136" xfId="9" applyFont="1" applyBorder="1"/>
    <xf numFmtId="0" fontId="7" fillId="0" borderId="137" xfId="9" applyFont="1" applyBorder="1"/>
    <xf numFmtId="0" fontId="7" fillId="0" borderId="0" xfId="9" applyFont="1"/>
    <xf numFmtId="0" fontId="7" fillId="0" borderId="33" xfId="9" applyFont="1" applyBorder="1"/>
    <xf numFmtId="0" fontId="7" fillId="0" borderId="70" xfId="9" applyFont="1" applyBorder="1"/>
    <xf numFmtId="0" fontId="12" fillId="0" borderId="0" xfId="9" applyFont="1"/>
    <xf numFmtId="0" fontId="7" fillId="0" borderId="8" xfId="9" applyFont="1" applyBorder="1"/>
    <xf numFmtId="0" fontId="7" fillId="0" borderId="9" xfId="9" applyFont="1" applyBorder="1"/>
    <xf numFmtId="0" fontId="7" fillId="0" borderId="41" xfId="9" applyFont="1" applyBorder="1"/>
    <xf numFmtId="14" fontId="7" fillId="0" borderId="45" xfId="9" applyNumberFormat="1" applyFont="1" applyBorder="1"/>
    <xf numFmtId="0" fontId="3" fillId="0" borderId="1" xfId="9" applyFont="1" applyBorder="1" applyAlignment="1">
      <alignment horizontal="right"/>
    </xf>
    <xf numFmtId="0" fontId="3" fillId="5" borderId="138" xfId="1" applyNumberFormat="1" applyFont="1" applyFill="1" applyBorder="1" applyProtection="1"/>
    <xf numFmtId="0" fontId="3" fillId="5" borderId="29" xfId="1" applyNumberFormat="1" applyFont="1" applyFill="1" applyBorder="1" applyProtection="1"/>
    <xf numFmtId="0" fontId="3" fillId="5" borderId="139" xfId="1" applyNumberFormat="1" applyFont="1" applyFill="1" applyBorder="1" applyProtection="1"/>
    <xf numFmtId="0" fontId="3" fillId="0" borderId="14" xfId="9" applyFont="1" applyBorder="1" applyAlignment="1">
      <alignment horizontal="right"/>
    </xf>
    <xf numFmtId="0" fontId="3" fillId="0" borderId="35" xfId="9" applyFont="1" applyBorder="1"/>
    <xf numFmtId="0" fontId="7" fillId="0" borderId="140" xfId="4" applyFont="1" applyBorder="1" applyAlignment="1">
      <alignment horizontal="center"/>
    </xf>
    <xf numFmtId="38" fontId="7" fillId="0" borderId="141" xfId="4" applyNumberFormat="1" applyFont="1" applyBorder="1" applyAlignment="1">
      <alignment horizontal="center" wrapText="1"/>
    </xf>
    <xf numFmtId="38" fontId="7" fillId="0" borderId="142" xfId="4" applyNumberFormat="1" applyFont="1" applyBorder="1" applyAlignment="1">
      <alignment horizontal="center" wrapText="1"/>
    </xf>
    <xf numFmtId="38" fontId="7" fillId="0" borderId="143" xfId="4" applyNumberFormat="1" applyFont="1" applyBorder="1" applyAlignment="1">
      <alignment horizontal="center" wrapText="1"/>
    </xf>
    <xf numFmtId="38" fontId="7" fillId="0" borderId="144" xfId="4" applyNumberFormat="1" applyFont="1" applyBorder="1" applyAlignment="1">
      <alignment horizontal="center" wrapText="1"/>
    </xf>
    <xf numFmtId="38" fontId="7" fillId="0" borderId="145" xfId="4" applyNumberFormat="1" applyFont="1" applyBorder="1" applyAlignment="1">
      <alignment horizontal="center" wrapText="1"/>
    </xf>
    <xf numFmtId="0" fontId="7" fillId="0" borderId="1" xfId="9" applyFont="1" applyBorder="1" applyAlignment="1">
      <alignment horizontal="center" wrapText="1"/>
    </xf>
    <xf numFmtId="0" fontId="3" fillId="0" borderId="146" xfId="9" applyFont="1" applyBorder="1"/>
    <xf numFmtId="0" fontId="3" fillId="6" borderId="147" xfId="1" applyNumberFormat="1" applyFont="1" applyFill="1" applyBorder="1" applyProtection="1"/>
    <xf numFmtId="0" fontId="3" fillId="6" borderId="74" xfId="1" applyNumberFormat="1" applyFont="1" applyFill="1" applyBorder="1" applyProtection="1"/>
    <xf numFmtId="0" fontId="3" fillId="6" borderId="148" xfId="1" applyNumberFormat="1" applyFont="1" applyFill="1" applyBorder="1" applyProtection="1"/>
    <xf numFmtId="0" fontId="3" fillId="0" borderId="146" xfId="9" applyFont="1" applyBorder="1" applyAlignment="1">
      <alignment horizontal="left" indent="1"/>
    </xf>
    <xf numFmtId="37" fontId="3" fillId="5" borderId="147" xfId="10" applyNumberFormat="1" applyFont="1" applyFill="1" applyBorder="1" applyProtection="1"/>
    <xf numFmtId="37" fontId="3" fillId="3" borderId="74" xfId="10" applyNumberFormat="1" applyFont="1" applyFill="1" applyBorder="1" applyProtection="1">
      <protection locked="0"/>
    </xf>
    <xf numFmtId="0" fontId="3" fillId="0" borderId="143" xfId="9" applyFont="1" applyBorder="1"/>
    <xf numFmtId="0" fontId="7" fillId="0" borderId="0" xfId="9" applyFont="1" applyAlignment="1">
      <alignment horizontal="left"/>
    </xf>
    <xf numFmtId="10" fontId="3" fillId="0" borderId="0" xfId="11" applyNumberFormat="1" applyFont="1" applyFill="1" applyBorder="1" applyProtection="1"/>
    <xf numFmtId="0" fontId="7" fillId="0" borderId="0" xfId="9" applyFont="1" applyAlignment="1">
      <alignment wrapText="1"/>
    </xf>
    <xf numFmtId="0" fontId="3" fillId="0" borderId="149" xfId="4" applyBorder="1"/>
    <xf numFmtId="0" fontId="5" fillId="0" borderId="149" xfId="4" applyFont="1" applyBorder="1"/>
    <xf numFmtId="0" fontId="3" fillId="0" borderId="150" xfId="4" applyBorder="1"/>
    <xf numFmtId="0" fontId="7" fillId="0" borderId="151" xfId="4" applyFont="1" applyBorder="1" applyAlignment="1">
      <alignment horizontal="center" wrapText="1"/>
    </xf>
    <xf numFmtId="0" fontId="7" fillId="0" borderId="152" xfId="4" applyFont="1" applyBorder="1" applyAlignment="1">
      <alignment horizontal="center" wrapText="1"/>
    </xf>
    <xf numFmtId="37" fontId="3" fillId="3" borderId="153" xfId="10" applyNumberFormat="1" applyFont="1" applyFill="1" applyBorder="1" applyProtection="1">
      <protection locked="0"/>
    </xf>
    <xf numFmtId="37" fontId="3" fillId="3" borderId="147" xfId="10" applyNumberFormat="1" applyFont="1" applyFill="1" applyBorder="1" applyProtection="1">
      <protection locked="0"/>
    </xf>
    <xf numFmtId="167" fontId="3" fillId="5" borderId="147" xfId="1" applyNumberFormat="1" applyFont="1" applyFill="1" applyBorder="1" applyProtection="1"/>
    <xf numFmtId="167" fontId="3" fillId="3" borderId="154" xfId="1" applyNumberFormat="1" applyFont="1" applyFill="1" applyBorder="1" applyProtection="1">
      <protection locked="0"/>
    </xf>
    <xf numFmtId="167" fontId="3" fillId="3" borderId="140" xfId="1" applyNumberFormat="1" applyFont="1" applyFill="1" applyBorder="1" applyProtection="1">
      <protection locked="0"/>
    </xf>
    <xf numFmtId="167" fontId="3" fillId="3" borderId="147" xfId="1" applyNumberFormat="1" applyFont="1" applyFill="1" applyBorder="1" applyProtection="1">
      <protection locked="0"/>
    </xf>
    <xf numFmtId="167" fontId="3" fillId="3" borderId="155" xfId="1" applyNumberFormat="1" applyFont="1" applyFill="1" applyBorder="1" applyProtection="1">
      <protection locked="0"/>
    </xf>
    <xf numFmtId="0" fontId="3" fillId="0" borderId="156" xfId="9" applyFont="1" applyBorder="1"/>
    <xf numFmtId="0" fontId="18" fillId="0" borderId="157" xfId="9" applyBorder="1"/>
    <xf numFmtId="0" fontId="3" fillId="0" borderId="157" xfId="9" applyFont="1" applyBorder="1"/>
    <xf numFmtId="0" fontId="18" fillId="0" borderId="158" xfId="9" applyBorder="1"/>
    <xf numFmtId="0" fontId="18" fillId="0" borderId="150" xfId="9" applyBorder="1"/>
    <xf numFmtId="0" fontId="7" fillId="0" borderId="152" xfId="9" applyFont="1" applyBorder="1" applyAlignment="1">
      <alignment horizontal="center" wrapText="1"/>
    </xf>
    <xf numFmtId="0" fontId="18" fillId="2" borderId="0" xfId="9" applyFill="1"/>
    <xf numFmtId="37" fontId="3" fillId="3" borderId="154" xfId="10" applyNumberFormat="1" applyFont="1" applyFill="1" applyBorder="1" applyProtection="1">
      <protection locked="0"/>
    </xf>
    <xf numFmtId="37" fontId="3" fillId="3" borderId="140" xfId="10" applyNumberFormat="1" applyFont="1" applyFill="1" applyBorder="1" applyProtection="1">
      <protection locked="0"/>
    </xf>
    <xf numFmtId="37" fontId="3" fillId="3" borderId="155" xfId="10" applyNumberFormat="1" applyFont="1" applyFill="1" applyBorder="1" applyProtection="1">
      <protection locked="0"/>
    </xf>
    <xf numFmtId="37" fontId="3" fillId="5" borderId="154" xfId="1" applyNumberFormat="1" applyFont="1" applyFill="1" applyBorder="1" applyProtection="1"/>
    <xf numFmtId="0" fontId="3" fillId="0" borderId="46" xfId="9" applyFont="1" applyBorder="1"/>
    <xf numFmtId="0" fontId="18" fillId="0" borderId="33" xfId="9" applyBorder="1"/>
    <xf numFmtId="37" fontId="3" fillId="5" borderId="159" xfId="10" applyNumberFormat="1" applyFont="1" applyFill="1" applyBorder="1" applyProtection="1"/>
    <xf numFmtId="0" fontId="18" fillId="0" borderId="160" xfId="9" applyBorder="1"/>
    <xf numFmtId="0" fontId="7" fillId="0" borderId="161" xfId="9" applyFont="1" applyBorder="1"/>
    <xf numFmtId="0" fontId="7" fillId="0" borderId="162" xfId="9" applyFont="1" applyBorder="1"/>
    <xf numFmtId="0" fontId="7" fillId="0" borderId="163" xfId="9" applyFont="1" applyBorder="1"/>
    <xf numFmtId="0" fontId="3" fillId="5" borderId="157" xfId="1" applyNumberFormat="1" applyFont="1" applyFill="1" applyBorder="1" applyProtection="1"/>
    <xf numFmtId="0" fontId="7" fillId="0" borderId="161" xfId="4" applyFont="1" applyBorder="1" applyAlignment="1">
      <alignment horizontal="center"/>
    </xf>
    <xf numFmtId="38" fontId="7" fillId="0" borderId="166" xfId="4" applyNumberFormat="1" applyFont="1" applyBorder="1" applyAlignment="1">
      <alignment horizontal="center" wrapText="1"/>
    </xf>
    <xf numFmtId="38" fontId="7" fillId="0" borderId="163" xfId="4" applyNumberFormat="1" applyFont="1" applyBorder="1" applyAlignment="1">
      <alignment horizontal="center" wrapText="1"/>
    </xf>
    <xf numFmtId="38" fontId="7" fillId="0" borderId="167" xfId="4" applyNumberFormat="1" applyFont="1" applyBorder="1" applyAlignment="1">
      <alignment horizontal="center" wrapText="1"/>
    </xf>
    <xf numFmtId="38" fontId="7" fillId="0" borderId="168" xfId="4" applyNumberFormat="1" applyFont="1" applyBorder="1" applyAlignment="1">
      <alignment horizontal="center" wrapText="1"/>
    </xf>
    <xf numFmtId="38" fontId="7" fillId="0" borderId="169" xfId="4" applyNumberFormat="1" applyFont="1" applyBorder="1" applyAlignment="1">
      <alignment horizontal="center" wrapText="1"/>
    </xf>
    <xf numFmtId="167" fontId="3" fillId="5" borderId="1" xfId="1" applyNumberFormat="1" applyFont="1" applyFill="1" applyBorder="1" applyProtection="1"/>
    <xf numFmtId="167" fontId="3" fillId="3" borderId="1" xfId="1" applyNumberFormat="1" applyFont="1" applyFill="1" applyBorder="1" applyProtection="1">
      <protection locked="0"/>
    </xf>
    <xf numFmtId="37" fontId="3" fillId="3" borderId="170" xfId="10" applyNumberFormat="1" applyFont="1" applyFill="1" applyBorder="1" applyProtection="1">
      <protection locked="0"/>
    </xf>
    <xf numFmtId="0" fontId="3" fillId="5" borderId="156" xfId="1" applyNumberFormat="1" applyFont="1" applyFill="1" applyBorder="1" applyProtection="1"/>
    <xf numFmtId="0" fontId="3" fillId="5" borderId="171" xfId="1" applyNumberFormat="1" applyFont="1" applyFill="1" applyBorder="1" applyProtection="1"/>
    <xf numFmtId="0" fontId="7" fillId="0" borderId="174" xfId="4" applyFont="1" applyBorder="1" applyAlignment="1">
      <alignment horizontal="center"/>
    </xf>
    <xf numFmtId="38" fontId="7" fillId="0" borderId="175" xfId="4" applyNumberFormat="1" applyFont="1" applyBorder="1" applyAlignment="1">
      <alignment horizontal="center" wrapText="1"/>
    </xf>
    <xf numFmtId="38" fontId="7" fillId="0" borderId="176" xfId="4" applyNumberFormat="1" applyFont="1" applyBorder="1" applyAlignment="1">
      <alignment horizontal="center" wrapText="1"/>
    </xf>
    <xf numFmtId="38" fontId="7" fillId="0" borderId="177" xfId="4" applyNumberFormat="1" applyFont="1" applyBorder="1" applyAlignment="1">
      <alignment horizontal="center" wrapText="1"/>
    </xf>
    <xf numFmtId="38" fontId="7" fillId="0" borderId="178" xfId="4" applyNumberFormat="1" applyFont="1" applyBorder="1" applyAlignment="1">
      <alignment horizontal="center" wrapText="1"/>
    </xf>
    <xf numFmtId="38" fontId="7" fillId="0" borderId="179" xfId="4" applyNumberFormat="1" applyFont="1" applyBorder="1" applyAlignment="1">
      <alignment horizontal="center" wrapText="1"/>
    </xf>
    <xf numFmtId="0" fontId="3" fillId="0" borderId="180" xfId="9" applyFont="1" applyBorder="1"/>
    <xf numFmtId="0" fontId="3" fillId="6" borderId="181" xfId="1" applyNumberFormat="1" applyFont="1" applyFill="1" applyBorder="1" applyProtection="1"/>
    <xf numFmtId="0" fontId="3" fillId="0" borderId="180" xfId="9" applyFont="1" applyBorder="1" applyAlignment="1">
      <alignment horizontal="left" indent="1"/>
    </xf>
    <xf numFmtId="37" fontId="3" fillId="5" borderId="181" xfId="10" applyNumberFormat="1" applyFont="1" applyFill="1" applyBorder="1" applyProtection="1"/>
    <xf numFmtId="0" fontId="3" fillId="0" borderId="177" xfId="9" applyFont="1" applyBorder="1"/>
    <xf numFmtId="0" fontId="3" fillId="0" borderId="182" xfId="4" applyBorder="1"/>
    <xf numFmtId="0" fontId="5" fillId="0" borderId="182" xfId="4" applyFont="1" applyBorder="1"/>
    <xf numFmtId="0" fontId="3" fillId="0" borderId="183" xfId="4" applyBorder="1"/>
    <xf numFmtId="0" fontId="7" fillId="0" borderId="184" xfId="4" applyFont="1" applyBorder="1" applyAlignment="1">
      <alignment horizontal="center" wrapText="1"/>
    </xf>
    <xf numFmtId="0" fontId="7" fillId="0" borderId="185" xfId="4" applyFont="1" applyBorder="1" applyAlignment="1">
      <alignment horizontal="center" wrapText="1"/>
    </xf>
    <xf numFmtId="0" fontId="7" fillId="0" borderId="186" xfId="4" applyFont="1" applyBorder="1" applyAlignment="1">
      <alignment horizontal="center"/>
    </xf>
    <xf numFmtId="38" fontId="7" fillId="0" borderId="187" xfId="4" applyNumberFormat="1" applyFont="1" applyBorder="1" applyAlignment="1">
      <alignment horizontal="center" wrapText="1"/>
    </xf>
    <xf numFmtId="38" fontId="7" fillId="0" borderId="188" xfId="4" applyNumberFormat="1" applyFont="1" applyBorder="1" applyAlignment="1">
      <alignment horizontal="center" wrapText="1"/>
    </xf>
    <xf numFmtId="38" fontId="7" fillId="0" borderId="189" xfId="4" applyNumberFormat="1" applyFont="1" applyBorder="1" applyAlignment="1">
      <alignment horizontal="center" wrapText="1"/>
    </xf>
    <xf numFmtId="38" fontId="7" fillId="0" borderId="190" xfId="4" applyNumberFormat="1" applyFont="1" applyBorder="1" applyAlignment="1">
      <alignment horizontal="center" wrapText="1"/>
    </xf>
    <xf numFmtId="38" fontId="7" fillId="0" borderId="191" xfId="4" applyNumberFormat="1" applyFont="1" applyBorder="1" applyAlignment="1">
      <alignment horizontal="center" wrapText="1"/>
    </xf>
    <xf numFmtId="37" fontId="3" fillId="3" borderId="192" xfId="10" applyNumberFormat="1" applyFont="1" applyFill="1" applyBorder="1" applyProtection="1">
      <protection locked="0"/>
    </xf>
    <xf numFmtId="37" fontId="3" fillId="3" borderId="181" xfId="10" applyNumberFormat="1" applyFont="1" applyFill="1" applyBorder="1" applyProtection="1">
      <protection locked="0"/>
    </xf>
    <xf numFmtId="167" fontId="3" fillId="5" borderId="181" xfId="1" applyNumberFormat="1" applyFont="1" applyFill="1" applyBorder="1" applyProtection="1"/>
    <xf numFmtId="167" fontId="3" fillId="3" borderId="193" xfId="1" applyNumberFormat="1" applyFont="1" applyFill="1" applyBorder="1" applyProtection="1">
      <protection locked="0"/>
    </xf>
    <xf numFmtId="167" fontId="3" fillId="3" borderId="174" xfId="1" applyNumberFormat="1" applyFont="1" applyFill="1" applyBorder="1" applyProtection="1">
      <protection locked="0"/>
    </xf>
    <xf numFmtId="167" fontId="3" fillId="3" borderId="181" xfId="1" applyNumberFormat="1" applyFont="1" applyFill="1" applyBorder="1" applyProtection="1">
      <protection locked="0"/>
    </xf>
    <xf numFmtId="167" fontId="3" fillId="3" borderId="194" xfId="1" applyNumberFormat="1" applyFont="1" applyFill="1" applyBorder="1" applyProtection="1">
      <protection locked="0"/>
    </xf>
    <xf numFmtId="0" fontId="3" fillId="0" borderId="195" xfId="9" applyFont="1" applyBorder="1"/>
    <xf numFmtId="0" fontId="18" fillId="0" borderId="196" xfId="9" applyBorder="1"/>
    <xf numFmtId="0" fontId="18" fillId="0" borderId="183" xfId="9" applyBorder="1"/>
    <xf numFmtId="0" fontId="7" fillId="0" borderId="185" xfId="9" applyFont="1" applyBorder="1" applyAlignment="1">
      <alignment horizontal="center" wrapText="1"/>
    </xf>
    <xf numFmtId="37" fontId="3" fillId="3" borderId="193" xfId="10" applyNumberFormat="1" applyFont="1" applyFill="1" applyBorder="1" applyProtection="1">
      <protection locked="0"/>
    </xf>
    <xf numFmtId="37" fontId="3" fillId="3" borderId="174" xfId="10" applyNumberFormat="1" applyFont="1" applyFill="1" applyBorder="1" applyProtection="1">
      <protection locked="0"/>
    </xf>
    <xf numFmtId="37" fontId="3" fillId="3" borderId="194" xfId="10" applyNumberFormat="1" applyFont="1" applyFill="1" applyBorder="1" applyProtection="1">
      <protection locked="0"/>
    </xf>
    <xf numFmtId="37" fontId="3" fillId="5" borderId="193" xfId="1" applyNumberFormat="1" applyFont="1" applyFill="1" applyBorder="1" applyProtection="1"/>
    <xf numFmtId="37" fontId="3" fillId="5" borderId="197" xfId="10" applyNumberFormat="1" applyFont="1" applyFill="1" applyBorder="1" applyProtection="1"/>
    <xf numFmtId="0" fontId="18" fillId="0" borderId="198" xfId="9" applyBorder="1"/>
    <xf numFmtId="0" fontId="7" fillId="0" borderId="186" xfId="9" applyFont="1" applyBorder="1"/>
    <xf numFmtId="0" fontId="7" fillId="0" borderId="199" xfId="9" applyFont="1" applyBorder="1"/>
    <xf numFmtId="0" fontId="7" fillId="0" borderId="188" xfId="9" applyFont="1" applyBorder="1"/>
    <xf numFmtId="167" fontId="3" fillId="3" borderId="202" xfId="1" applyNumberFormat="1" applyFont="1" applyFill="1" applyBorder="1" applyProtection="1">
      <protection locked="0"/>
    </xf>
    <xf numFmtId="37" fontId="3" fillId="3" borderId="202" xfId="10" applyNumberFormat="1" applyFont="1" applyFill="1" applyBorder="1" applyProtection="1">
      <protection locked="0"/>
    </xf>
    <xf numFmtId="0" fontId="7" fillId="0" borderId="186" xfId="4" applyFont="1" applyBorder="1"/>
    <xf numFmtId="0" fontId="7" fillId="0" borderId="199" xfId="4" applyFont="1" applyBorder="1"/>
    <xf numFmtId="0" fontId="7" fillId="0" borderId="188" xfId="4" applyFont="1" applyBorder="1"/>
    <xf numFmtId="0" fontId="20" fillId="0" borderId="0" xfId="4" applyFont="1"/>
    <xf numFmtId="0" fontId="7" fillId="0" borderId="45" xfId="4" applyFont="1" applyBorder="1"/>
    <xf numFmtId="0" fontId="7" fillId="0" borderId="44" xfId="4" applyFont="1" applyBorder="1"/>
    <xf numFmtId="0" fontId="14" fillId="0" borderId="14" xfId="4" applyFont="1" applyBorder="1" applyAlignment="1">
      <alignment horizontal="centerContinuous"/>
    </xf>
    <xf numFmtId="0" fontId="14" fillId="0" borderId="203" xfId="4" applyFont="1" applyBorder="1" applyAlignment="1">
      <alignment horizontal="centerContinuous"/>
    </xf>
    <xf numFmtId="0" fontId="14" fillId="0" borderId="15" xfId="4" applyFont="1" applyBorder="1" applyAlignment="1">
      <alignment horizontal="centerContinuous"/>
    </xf>
    <xf numFmtId="0" fontId="21" fillId="0" borderId="0" xfId="4" applyFont="1"/>
    <xf numFmtId="0" fontId="12" fillId="0" borderId="1" xfId="4" applyFont="1" applyBorder="1" applyAlignment="1">
      <alignment horizontal="center" wrapText="1"/>
    </xf>
    <xf numFmtId="0" fontId="7" fillId="0" borderId="1" xfId="4" applyFont="1" applyBorder="1" applyAlignment="1">
      <alignment horizontal="left"/>
    </xf>
    <xf numFmtId="0" fontId="7" fillId="0" borderId="1" xfId="4" applyFont="1" applyBorder="1" applyAlignment="1">
      <alignment horizontal="center"/>
    </xf>
    <xf numFmtId="0" fontId="7" fillId="0" borderId="8" xfId="4" applyFont="1" applyBorder="1" applyAlignment="1">
      <alignment horizontal="center" wrapText="1"/>
    </xf>
    <xf numFmtId="0" fontId="7" fillId="0" borderId="92" xfId="4" applyFont="1" applyBorder="1" applyAlignment="1">
      <alignment horizontal="center" wrapText="1"/>
    </xf>
    <xf numFmtId="0" fontId="3" fillId="0" borderId="191" xfId="4" applyBorder="1" applyAlignment="1">
      <alignment horizontal="right" vertical="top"/>
    </xf>
    <xf numFmtId="0" fontId="3" fillId="0" borderId="92" xfId="4" applyBorder="1" applyAlignment="1">
      <alignment vertical="top" wrapText="1"/>
    </xf>
    <xf numFmtId="37" fontId="3" fillId="5" borderId="1" xfId="4" applyNumberFormat="1" applyFill="1" applyBorder="1"/>
    <xf numFmtId="37" fontId="3" fillId="3" borderId="1" xfId="1" applyNumberFormat="1" applyFont="1" applyFill="1" applyBorder="1" applyProtection="1">
      <protection locked="0"/>
    </xf>
    <xf numFmtId="0" fontId="3" fillId="0" borderId="148" xfId="4" applyBorder="1" applyAlignment="1">
      <alignment horizontal="right"/>
    </xf>
    <xf numFmtId="0" fontId="3" fillId="0" borderId="16" xfId="4" applyBorder="1" applyAlignment="1">
      <alignment wrapText="1"/>
    </xf>
    <xf numFmtId="0" fontId="3" fillId="0" borderId="92" xfId="4" applyBorder="1" applyAlignment="1">
      <alignment wrapText="1"/>
    </xf>
    <xf numFmtId="0" fontId="3" fillId="3" borderId="16" xfId="4" applyFill="1" applyBorder="1" applyAlignment="1" applyProtection="1">
      <alignment wrapText="1"/>
      <protection locked="0"/>
    </xf>
    <xf numFmtId="0" fontId="3" fillId="0" borderId="187" xfId="4" quotePrefix="1" applyBorder="1" applyAlignment="1">
      <alignment horizontal="right" vertical="top"/>
    </xf>
    <xf numFmtId="0" fontId="3" fillId="0" borderId="16" xfId="4" applyBorder="1" applyAlignment="1" applyProtection="1">
      <alignment wrapText="1"/>
      <protection locked="0"/>
    </xf>
    <xf numFmtId="0" fontId="3" fillId="0" borderId="16" xfId="4" applyBorder="1" applyAlignment="1">
      <alignment horizontal="right"/>
    </xf>
    <xf numFmtId="0" fontId="14" fillId="0" borderId="0" xfId="4" applyFont="1" applyAlignment="1">
      <alignment horizontal="left"/>
    </xf>
    <xf numFmtId="0" fontId="3" fillId="0" borderId="0" xfId="4" applyAlignment="1">
      <alignment horizontal="right"/>
    </xf>
    <xf numFmtId="0" fontId="5" fillId="0" borderId="0" xfId="8" applyFont="1"/>
    <xf numFmtId="0" fontId="3" fillId="0" borderId="0" xfId="8" applyAlignment="1">
      <alignment horizontal="centerContinuous"/>
    </xf>
    <xf numFmtId="0" fontId="9" fillId="0" borderId="45" xfId="4" applyFont="1" applyBorder="1" applyAlignment="1">
      <alignment horizontal="left" wrapText="1"/>
    </xf>
    <xf numFmtId="0" fontId="7" fillId="0" borderId="0" xfId="4" applyFont="1" applyAlignment="1">
      <alignment horizontal="left" wrapText="1"/>
    </xf>
    <xf numFmtId="14" fontId="9" fillId="0" borderId="0" xfId="4" applyNumberFormat="1" applyFont="1" applyAlignment="1">
      <alignment wrapText="1"/>
    </xf>
    <xf numFmtId="0" fontId="7" fillId="0" borderId="138" xfId="4" applyFont="1" applyBorder="1"/>
    <xf numFmtId="0" fontId="7" fillId="0" borderId="204" xfId="4" applyFont="1" applyBorder="1"/>
    <xf numFmtId="0" fontId="9" fillId="0" borderId="92" xfId="8" applyFont="1" applyBorder="1"/>
    <xf numFmtId="0" fontId="7" fillId="0" borderId="14" xfId="8" applyFont="1" applyBorder="1" applyAlignment="1">
      <alignment horizontal="centerContinuous"/>
    </xf>
    <xf numFmtId="0" fontId="7" fillId="0" borderId="203" xfId="8" applyFont="1" applyBorder="1" applyAlignment="1">
      <alignment horizontal="centerContinuous"/>
    </xf>
    <xf numFmtId="0" fontId="7" fillId="0" borderId="15" xfId="8" applyFont="1" applyBorder="1" applyAlignment="1">
      <alignment horizontal="centerContinuous"/>
    </xf>
    <xf numFmtId="0" fontId="7" fillId="0" borderId="1" xfId="8" applyFont="1" applyBorder="1" applyAlignment="1">
      <alignment horizontal="center"/>
    </xf>
    <xf numFmtId="0" fontId="7" fillId="0" borderId="203" xfId="8" applyFont="1" applyBorder="1"/>
    <xf numFmtId="0" fontId="7" fillId="0" borderId="15" xfId="8" applyFont="1" applyBorder="1"/>
    <xf numFmtId="0" fontId="3" fillId="0" borderId="47" xfId="4" applyBorder="1"/>
    <xf numFmtId="0" fontId="12" fillId="0" borderId="1" xfId="8" applyFont="1" applyBorder="1" applyAlignment="1">
      <alignment horizontal="center" wrapText="1"/>
    </xf>
    <xf numFmtId="0" fontId="14" fillId="0" borderId="1" xfId="8" applyFont="1" applyBorder="1" applyAlignment="1">
      <alignment horizontal="center" wrapText="1"/>
    </xf>
    <xf numFmtId="0" fontId="3" fillId="0" borderId="174" xfId="4" applyBorder="1"/>
    <xf numFmtId="0" fontId="3" fillId="0" borderId="205" xfId="4" applyBorder="1"/>
    <xf numFmtId="37" fontId="3" fillId="5" borderId="1" xfId="1" applyNumberFormat="1" applyFont="1" applyFill="1" applyBorder="1" applyProtection="1"/>
    <xf numFmtId="37" fontId="3" fillId="6" borderId="1" xfId="1" applyNumberFormat="1" applyFont="1" applyFill="1" applyBorder="1" applyProtection="1"/>
    <xf numFmtId="0" fontId="3" fillId="0" borderId="45" xfId="4" applyBorder="1" applyAlignment="1">
      <alignment horizontal="left" indent="1"/>
    </xf>
    <xf numFmtId="0" fontId="3" fillId="2" borderId="45" xfId="4" applyFill="1" applyBorder="1"/>
    <xf numFmtId="0" fontId="7" fillId="0" borderId="206" xfId="4" applyFont="1" applyBorder="1"/>
    <xf numFmtId="0" fontId="3" fillId="0" borderId="83" xfId="4" applyBorder="1" applyAlignment="1">
      <alignment horizontal="right"/>
    </xf>
    <xf numFmtId="37" fontId="3" fillId="5" borderId="207" xfId="1" applyNumberFormat="1" applyFont="1" applyFill="1" applyBorder="1" applyProtection="1"/>
    <xf numFmtId="37" fontId="3" fillId="0" borderId="0" xfId="1" applyNumberFormat="1" applyFont="1" applyFill="1" applyBorder="1" applyProtection="1"/>
    <xf numFmtId="0" fontId="22" fillId="0" borderId="0" xfId="4" applyFont="1" applyAlignment="1">
      <alignment horizontal="centerContinuous"/>
    </xf>
    <xf numFmtId="0" fontId="9" fillId="0" borderId="45" xfId="4" applyFont="1" applyBorder="1" applyAlignment="1">
      <alignment horizontal="centerContinuous"/>
    </xf>
    <xf numFmtId="0" fontId="3" fillId="0" borderId="45" xfId="4" applyBorder="1" applyAlignment="1">
      <alignment horizontal="centerContinuous"/>
    </xf>
    <xf numFmtId="0" fontId="7" fillId="0" borderId="45" xfId="4" applyFont="1" applyBorder="1" applyAlignment="1">
      <alignment horizontal="centerContinuous" wrapText="1"/>
    </xf>
    <xf numFmtId="0" fontId="7" fillId="0" borderId="41" xfId="4" applyFont="1" applyBorder="1" applyAlignment="1">
      <alignment horizontal="centerContinuous" wrapText="1"/>
    </xf>
    <xf numFmtId="0" fontId="7" fillId="0" borderId="1" xfId="4" applyFont="1" applyBorder="1" applyAlignment="1">
      <alignment horizontal="centerContinuous" wrapText="1"/>
    </xf>
    <xf numFmtId="0" fontId="6" fillId="0" borderId="41" xfId="4" applyFont="1" applyBorder="1" applyAlignment="1">
      <alignment horizontal="left"/>
    </xf>
    <xf numFmtId="0" fontId="3" fillId="3" borderId="1" xfId="4" applyFill="1" applyBorder="1" applyAlignment="1" applyProtection="1">
      <alignment horizontal="center" wrapText="1"/>
      <protection locked="0"/>
    </xf>
    <xf numFmtId="37" fontId="3" fillId="3" borderId="181" xfId="1" applyNumberFormat="1" applyFont="1" applyFill="1" applyBorder="1" applyProtection="1">
      <protection locked="0"/>
    </xf>
    <xf numFmtId="37" fontId="3" fillId="5" borderId="181" xfId="1" applyNumberFormat="1" applyFont="1" applyFill="1" applyBorder="1" applyProtection="1"/>
    <xf numFmtId="0" fontId="3" fillId="0" borderId="174" xfId="4" applyBorder="1" applyAlignment="1">
      <alignment horizontal="left"/>
    </xf>
    <xf numFmtId="0" fontId="3" fillId="0" borderId="199" xfId="4" applyBorder="1" applyAlignment="1">
      <alignment horizontal="right"/>
    </xf>
    <xf numFmtId="0" fontId="14" fillId="0" borderId="0" xfId="4" applyFont="1" applyAlignment="1">
      <alignment horizontal="center"/>
    </xf>
    <xf numFmtId="0" fontId="14" fillId="0" borderId="199" xfId="4" applyFont="1" applyBorder="1" applyAlignment="1">
      <alignment horizontal="center"/>
    </xf>
    <xf numFmtId="0" fontId="3" fillId="0" borderId="181" xfId="4" applyBorder="1" applyAlignment="1">
      <alignment horizontal="center" wrapText="1"/>
    </xf>
    <xf numFmtId="0" fontId="3" fillId="0" borderId="74" xfId="4" applyBorder="1" applyAlignment="1">
      <alignment horizontal="left"/>
    </xf>
    <xf numFmtId="10" fontId="3" fillId="5" borderId="181" xfId="3" applyNumberFormat="1" applyFont="1" applyFill="1" applyBorder="1" applyAlignment="1" applyProtection="1">
      <alignment horizontal="right"/>
    </xf>
    <xf numFmtId="37" fontId="3" fillId="5" borderId="181" xfId="1" applyNumberFormat="1" applyFont="1" applyFill="1" applyBorder="1" applyAlignment="1" applyProtection="1">
      <alignment horizontal="right"/>
    </xf>
    <xf numFmtId="0" fontId="3" fillId="0" borderId="181" xfId="4" applyBorder="1" applyAlignment="1">
      <alignment horizontal="left"/>
    </xf>
    <xf numFmtId="0" fontId="3" fillId="0" borderId="74" xfId="4" applyBorder="1" applyAlignment="1">
      <alignment horizontal="left" indent="1"/>
    </xf>
    <xf numFmtId="0" fontId="3" fillId="0" borderId="188" xfId="4" applyBorder="1" applyAlignment="1">
      <alignment horizontal="right"/>
    </xf>
    <xf numFmtId="37" fontId="3" fillId="5" borderId="181" xfId="4" applyNumberFormat="1" applyFill="1" applyBorder="1"/>
    <xf numFmtId="37" fontId="3" fillId="5" borderId="181" xfId="4" applyNumberFormat="1" applyFill="1" applyBorder="1" applyAlignment="1">
      <alignment horizontal="right"/>
    </xf>
    <xf numFmtId="37" fontId="16" fillId="0" borderId="0" xfId="4" applyNumberFormat="1" applyFont="1" applyAlignment="1">
      <alignment horizontal="right"/>
    </xf>
    <xf numFmtId="0" fontId="7" fillId="0" borderId="45" xfId="12" applyFont="1" applyBorder="1"/>
    <xf numFmtId="14" fontId="9" fillId="0" borderId="45" xfId="12" applyNumberFormat="1" applyFont="1" applyBorder="1" applyAlignment="1">
      <alignment wrapText="1"/>
    </xf>
    <xf numFmtId="0" fontId="7" fillId="0" borderId="174" xfId="4" applyFont="1" applyBorder="1" applyAlignment="1">
      <alignment horizontal="centerContinuous"/>
    </xf>
    <xf numFmtId="0" fontId="7" fillId="0" borderId="205" xfId="4" applyFont="1" applyBorder="1" applyAlignment="1">
      <alignment horizontal="centerContinuous"/>
    </xf>
    <xf numFmtId="0" fontId="7" fillId="0" borderId="208" xfId="4" applyFont="1" applyBorder="1" applyAlignment="1">
      <alignment horizontal="centerContinuous"/>
    </xf>
    <xf numFmtId="0" fontId="12" fillId="0" borderId="174" xfId="4" applyFont="1" applyBorder="1" applyAlignment="1">
      <alignment horizontal="centerContinuous"/>
    </xf>
    <xf numFmtId="0" fontId="7" fillId="0" borderId="205" xfId="4" applyFont="1" applyBorder="1" applyAlignment="1">
      <alignment horizontal="center"/>
    </xf>
    <xf numFmtId="0" fontId="7" fillId="0" borderId="181" xfId="4" applyFont="1" applyBorder="1" applyAlignment="1">
      <alignment horizontal="center"/>
    </xf>
    <xf numFmtId="37" fontId="7" fillId="5" borderId="181" xfId="4" applyNumberFormat="1" applyFont="1" applyFill="1" applyBorder="1"/>
    <xf numFmtId="37" fontId="7" fillId="0" borderId="208" xfId="4" applyNumberFormat="1" applyFont="1" applyBorder="1"/>
    <xf numFmtId="0" fontId="7" fillId="3" borderId="1" xfId="4" applyFont="1" applyFill="1" applyBorder="1" applyAlignment="1" applyProtection="1">
      <alignment horizontal="center" wrapText="1"/>
      <protection locked="0"/>
    </xf>
    <xf numFmtId="37" fontId="7" fillId="3" borderId="208" xfId="1" applyNumberFormat="1" applyFont="1" applyFill="1" applyBorder="1" applyProtection="1">
      <protection locked="0"/>
    </xf>
    <xf numFmtId="0" fontId="3" fillId="0" borderId="9" xfId="4" applyBorder="1" applyAlignment="1">
      <alignment horizontal="right"/>
    </xf>
    <xf numFmtId="37" fontId="3" fillId="5" borderId="209" xfId="4" applyNumberFormat="1" applyFill="1" applyBorder="1"/>
    <xf numFmtId="0" fontId="7" fillId="0" borderId="14" xfId="4" applyFont="1" applyBorder="1" applyAlignment="1">
      <alignment horizontal="left"/>
    </xf>
    <xf numFmtId="0" fontId="7" fillId="0" borderId="203" xfId="4" applyFont="1" applyBorder="1" applyAlignment="1">
      <alignment horizontal="centerContinuous"/>
    </xf>
    <xf numFmtId="37" fontId="7" fillId="0" borderId="181" xfId="4" applyNumberFormat="1" applyFont="1" applyBorder="1" applyAlignment="1">
      <alignment horizontal="center"/>
    </xf>
    <xf numFmtId="0" fontId="7" fillId="3" borderId="181" xfId="4" applyFont="1" applyFill="1" applyBorder="1" applyAlignment="1" applyProtection="1">
      <alignment horizontal="center" wrapText="1"/>
      <protection locked="0"/>
    </xf>
    <xf numFmtId="37" fontId="7" fillId="3" borderId="181" xfId="1" applyNumberFormat="1" applyFont="1" applyFill="1" applyBorder="1" applyProtection="1">
      <protection locked="0"/>
    </xf>
    <xf numFmtId="0" fontId="23" fillId="0" borderId="199" xfId="4" applyFont="1" applyBorder="1" applyAlignment="1">
      <alignment horizontal="right"/>
    </xf>
    <xf numFmtId="0" fontId="3" fillId="0" borderId="199" xfId="4" applyBorder="1"/>
    <xf numFmtId="0" fontId="5" fillId="0" borderId="174" xfId="4" applyFont="1" applyBorder="1" applyAlignment="1">
      <alignment horizontal="centerContinuous"/>
    </xf>
    <xf numFmtId="0" fontId="5" fillId="0" borderId="205" xfId="4" applyFont="1" applyBorder="1" applyAlignment="1">
      <alignment horizontal="centerContinuous"/>
    </xf>
    <xf numFmtId="0" fontId="9" fillId="0" borderId="205" xfId="4" applyFont="1" applyBorder="1" applyAlignment="1">
      <alignment horizontal="center"/>
    </xf>
    <xf numFmtId="0" fontId="3" fillId="0" borderId="1" xfId="4" applyBorder="1" applyAlignment="1">
      <alignment horizontal="center"/>
    </xf>
    <xf numFmtId="0" fontId="24" fillId="0" borderId="205" xfId="4" applyFont="1" applyBorder="1" applyAlignment="1">
      <alignment horizontal="left"/>
    </xf>
    <xf numFmtId="0" fontId="9" fillId="0" borderId="188" xfId="4" applyFont="1" applyBorder="1" applyAlignment="1">
      <alignment horizontal="center"/>
    </xf>
    <xf numFmtId="37" fontId="3" fillId="5" borderId="202" xfId="4" applyNumberFormat="1" applyFill="1" applyBorder="1"/>
    <xf numFmtId="0" fontId="7" fillId="0" borderId="174" xfId="4" applyFont="1" applyBorder="1" applyAlignment="1">
      <alignment horizontal="left"/>
    </xf>
    <xf numFmtId="0" fontId="9" fillId="0" borderId="205" xfId="4" applyFont="1" applyBorder="1" applyAlignment="1">
      <alignment horizontal="centerContinuous"/>
    </xf>
    <xf numFmtId="37" fontId="9" fillId="0" borderId="44" xfId="4" applyNumberFormat="1" applyFont="1" applyBorder="1"/>
    <xf numFmtId="0" fontId="3" fillId="0" borderId="199" xfId="13" applyBorder="1"/>
    <xf numFmtId="0" fontId="3" fillId="0" borderId="199" xfId="13" applyBorder="1" applyAlignment="1">
      <alignment horizontal="right"/>
    </xf>
    <xf numFmtId="0" fontId="3" fillId="0" borderId="0" xfId="13"/>
    <xf numFmtId="0" fontId="3" fillId="0" borderId="0" xfId="4" applyProtection="1">
      <protection locked="0"/>
    </xf>
    <xf numFmtId="0" fontId="3" fillId="0" borderId="92" xfId="4" applyBorder="1" applyAlignment="1">
      <alignment horizontal="center"/>
    </xf>
    <xf numFmtId="0" fontId="3" fillId="0" borderId="16" xfId="4" applyBorder="1" applyAlignment="1">
      <alignment horizontal="center"/>
    </xf>
    <xf numFmtId="0" fontId="3" fillId="0" borderId="14" xfId="8" applyBorder="1" applyAlignment="1">
      <alignment vertical="center"/>
    </xf>
    <xf numFmtId="0" fontId="3" fillId="0" borderId="15" xfId="8" applyBorder="1" applyAlignment="1">
      <alignment vertical="center"/>
    </xf>
    <xf numFmtId="37" fontId="3" fillId="6" borderId="181" xfId="4" applyNumberFormat="1" applyFill="1" applyBorder="1"/>
    <xf numFmtId="37" fontId="3" fillId="6" borderId="74" xfId="4" applyNumberFormat="1" applyFill="1" applyBorder="1"/>
    <xf numFmtId="0" fontId="3" fillId="0" borderId="14" xfId="8" applyBorder="1" applyAlignment="1">
      <alignment horizontal="left" vertical="center" indent="1"/>
    </xf>
    <xf numFmtId="0" fontId="3" fillId="0" borderId="15" xfId="8" applyBorder="1" applyAlignment="1">
      <alignment horizontal="left" vertical="center" indent="1"/>
    </xf>
    <xf numFmtId="0" fontId="3" fillId="0" borderId="14" xfId="8" applyBorder="1" applyAlignment="1">
      <alignment horizontal="left" indent="2"/>
    </xf>
    <xf numFmtId="0" fontId="3" fillId="0" borderId="15" xfId="8" applyBorder="1" applyAlignment="1">
      <alignment horizontal="left" indent="2"/>
    </xf>
    <xf numFmtId="37" fontId="3" fillId="5" borderId="208" xfId="1" applyNumberFormat="1" applyFont="1" applyFill="1" applyBorder="1" applyAlignment="1" applyProtection="1"/>
    <xf numFmtId="37" fontId="3" fillId="5" borderId="181" xfId="1" applyNumberFormat="1" applyFont="1" applyFill="1" applyBorder="1" applyAlignment="1" applyProtection="1"/>
    <xf numFmtId="37" fontId="3" fillId="5" borderId="188" xfId="1" applyNumberFormat="1" applyFont="1" applyFill="1" applyBorder="1" applyAlignment="1" applyProtection="1"/>
    <xf numFmtId="0" fontId="3" fillId="0" borderId="14" xfId="8" applyBorder="1" applyAlignment="1">
      <alignment horizontal="right" vertical="center"/>
    </xf>
    <xf numFmtId="0" fontId="3" fillId="0" borderId="15" xfId="8" applyBorder="1" applyAlignment="1">
      <alignment horizontal="right" vertical="center"/>
    </xf>
    <xf numFmtId="37" fontId="3" fillId="5" borderId="210" xfId="1" applyNumberFormat="1" applyFont="1" applyFill="1" applyBorder="1" applyAlignment="1" applyProtection="1"/>
    <xf numFmtId="37" fontId="3" fillId="5" borderId="211" xfId="1" applyNumberFormat="1" applyFont="1" applyFill="1" applyBorder="1" applyAlignment="1" applyProtection="1"/>
    <xf numFmtId="166" fontId="7" fillId="0" borderId="0" xfId="1" applyNumberFormat="1" applyFont="1" applyFill="1" applyBorder="1" applyAlignment="1" applyProtection="1">
      <alignment horizontal="center" wrapText="1"/>
    </xf>
    <xf numFmtId="0" fontId="7" fillId="0" borderId="0" xfId="4" applyFont="1" applyAlignment="1">
      <alignment horizontal="center" wrapText="1"/>
    </xf>
    <xf numFmtId="0" fontId="3" fillId="0" borderId="74" xfId="4" quotePrefix="1" applyBorder="1" applyAlignment="1">
      <alignment horizontal="right" vertical="center"/>
    </xf>
    <xf numFmtId="37" fontId="3" fillId="3" borderId="74" xfId="1" applyNumberFormat="1" applyFont="1" applyFill="1" applyBorder="1" applyAlignment="1" applyProtection="1">
      <alignment wrapText="1"/>
      <protection locked="0"/>
    </xf>
    <xf numFmtId="166" fontId="3" fillId="3" borderId="181" xfId="1" applyNumberFormat="1" applyFont="1" applyFill="1" applyBorder="1" applyAlignment="1" applyProtection="1">
      <alignment wrapText="1"/>
      <protection locked="0"/>
    </xf>
    <xf numFmtId="166" fontId="3" fillId="0" borderId="0" xfId="1" applyNumberFormat="1" applyFont="1" applyProtection="1"/>
    <xf numFmtId="0" fontId="3" fillId="0" borderId="181" xfId="4" applyBorder="1" applyAlignment="1">
      <alignment horizontal="right" vertical="center"/>
    </xf>
    <xf numFmtId="0" fontId="3" fillId="0" borderId="45" xfId="4" applyBorder="1" applyAlignment="1">
      <alignment vertical="center" wrapText="1"/>
    </xf>
    <xf numFmtId="0" fontId="3" fillId="0" borderId="74" xfId="4" applyBorder="1" applyAlignment="1">
      <alignment horizontal="right" vertical="center"/>
    </xf>
    <xf numFmtId="0" fontId="3" fillId="0" borderId="205" xfId="4" applyBorder="1" applyAlignment="1">
      <alignment vertical="center"/>
    </xf>
    <xf numFmtId="37" fontId="3" fillId="5" borderId="181" xfId="1" applyNumberFormat="1" applyFont="1" applyFill="1" applyBorder="1" applyAlignment="1" applyProtection="1">
      <alignment wrapText="1"/>
    </xf>
    <xf numFmtId="0" fontId="3" fillId="3" borderId="181" xfId="4" applyFill="1" applyBorder="1" applyAlignment="1" applyProtection="1">
      <alignment horizontal="right" vertical="center"/>
      <protection locked="0"/>
    </xf>
    <xf numFmtId="0" fontId="3" fillId="3" borderId="205" xfId="4" applyFill="1" applyBorder="1" applyAlignment="1" applyProtection="1">
      <alignment vertical="center" wrapText="1"/>
      <protection locked="0"/>
    </xf>
    <xf numFmtId="5" fontId="3" fillId="5" borderId="197" xfId="1" applyNumberFormat="1" applyFont="1" applyFill="1" applyBorder="1" applyProtection="1"/>
    <xf numFmtId="0" fontId="3" fillId="3" borderId="181" xfId="4" applyFill="1" applyBorder="1" applyAlignment="1" applyProtection="1">
      <alignment horizontal="right" vertical="center" wrapText="1"/>
      <protection locked="0"/>
    </xf>
    <xf numFmtId="166" fontId="7" fillId="3" borderId="181" xfId="1" applyNumberFormat="1" applyFont="1" applyFill="1" applyBorder="1" applyAlignment="1" applyProtection="1">
      <alignment wrapText="1"/>
      <protection locked="0"/>
    </xf>
    <xf numFmtId="0" fontId="3" fillId="0" borderId="0" xfId="4" applyAlignment="1" applyProtection="1">
      <alignment horizontal="right" vertical="center" wrapText="1"/>
      <protection locked="0"/>
    </xf>
    <xf numFmtId="0" fontId="3" fillId="0" borderId="0" xfId="4" applyAlignment="1" applyProtection="1">
      <alignment vertical="center" wrapText="1"/>
      <protection locked="0"/>
    </xf>
    <xf numFmtId="0" fontId="3" fillId="0" borderId="199" xfId="4" applyBorder="1" applyAlignment="1" applyProtection="1">
      <alignment vertical="center" wrapText="1"/>
      <protection locked="0"/>
    </xf>
    <xf numFmtId="37" fontId="3" fillId="0" borderId="199" xfId="1" applyNumberFormat="1" applyFont="1" applyFill="1" applyBorder="1" applyAlignment="1" applyProtection="1">
      <alignment wrapText="1"/>
      <protection locked="0"/>
    </xf>
    <xf numFmtId="166" fontId="3" fillId="0" borderId="199" xfId="1" applyNumberFormat="1" applyFont="1" applyFill="1" applyBorder="1" applyAlignment="1" applyProtection="1">
      <alignment wrapText="1"/>
      <protection locked="0"/>
    </xf>
    <xf numFmtId="166" fontId="3" fillId="0" borderId="0" xfId="1" applyNumberFormat="1" applyFont="1" applyFill="1" applyBorder="1" applyAlignment="1" applyProtection="1">
      <alignment wrapText="1"/>
      <protection locked="0"/>
    </xf>
    <xf numFmtId="0" fontId="9" fillId="0" borderId="0" xfId="4" applyFont="1"/>
    <xf numFmtId="0" fontId="17" fillId="0" borderId="0" xfId="4" applyFont="1"/>
    <xf numFmtId="0" fontId="3" fillId="0" borderId="212" xfId="4" applyBorder="1" applyAlignment="1">
      <alignment vertical="top"/>
    </xf>
    <xf numFmtId="0" fontId="3" fillId="0" borderId="182" xfId="4" applyBorder="1" applyAlignment="1">
      <alignment vertical="top"/>
    </xf>
    <xf numFmtId="0" fontId="3" fillId="0" borderId="185" xfId="4" applyBorder="1" applyAlignment="1">
      <alignment horizontal="center" wrapText="1"/>
    </xf>
    <xf numFmtId="0" fontId="3" fillId="3" borderId="1" xfId="1" applyNumberFormat="1" applyFont="1" applyFill="1" applyBorder="1" applyAlignment="1" applyProtection="1">
      <alignment horizontal="center" wrapText="1"/>
      <protection locked="0"/>
    </xf>
    <xf numFmtId="0" fontId="3" fillId="0" borderId="182" xfId="4" applyBorder="1" applyAlignment="1">
      <alignment horizontal="center" wrapText="1"/>
    </xf>
    <xf numFmtId="37" fontId="3" fillId="3" borderId="1" xfId="1" applyNumberFormat="1" applyFont="1" applyFill="1" applyBorder="1" applyAlignment="1" applyProtection="1">
      <alignment horizontal="center" wrapText="1"/>
      <protection locked="0"/>
    </xf>
    <xf numFmtId="165" fontId="3" fillId="3" borderId="1" xfId="1" applyNumberFormat="1" applyFont="1" applyFill="1" applyBorder="1" applyAlignment="1" applyProtection="1">
      <alignment horizontal="center" wrapText="1"/>
      <protection locked="0"/>
    </xf>
    <xf numFmtId="0" fontId="3" fillId="0" borderId="212" xfId="4" quotePrefix="1" applyBorder="1" applyAlignment="1">
      <alignment horizontal="right" vertical="top"/>
    </xf>
    <xf numFmtId="0" fontId="3" fillId="0" borderId="182" xfId="4" applyBorder="1" applyAlignment="1">
      <alignment horizontal="right" vertical="top"/>
    </xf>
    <xf numFmtId="0" fontId="3" fillId="0" borderId="47" xfId="4" applyBorder="1" applyAlignment="1">
      <alignment vertical="center"/>
    </xf>
    <xf numFmtId="0" fontId="3" fillId="0" borderId="47" xfId="4" applyBorder="1" applyAlignment="1">
      <alignment horizontal="right" vertical="center"/>
    </xf>
    <xf numFmtId="37" fontId="3" fillId="3" borderId="1" xfId="4" applyNumberFormat="1" applyFill="1" applyBorder="1" applyProtection="1">
      <protection locked="0"/>
    </xf>
    <xf numFmtId="0" fontId="3" fillId="0" borderId="212" xfId="4" applyBorder="1" applyAlignment="1">
      <alignment horizontal="right"/>
    </xf>
    <xf numFmtId="0" fontId="3" fillId="0" borderId="213" xfId="4" applyBorder="1" applyAlignment="1">
      <alignment vertical="top"/>
    </xf>
    <xf numFmtId="37" fontId="3" fillId="3" borderId="74" xfId="1" applyNumberFormat="1" applyFont="1" applyFill="1" applyBorder="1" applyProtection="1">
      <protection locked="0"/>
    </xf>
    <xf numFmtId="0" fontId="3" fillId="0" borderId="182" xfId="4" applyBorder="1" applyAlignment="1">
      <alignment vertical="center"/>
    </xf>
    <xf numFmtId="0" fontId="3" fillId="0" borderId="213" xfId="4" applyBorder="1" applyAlignment="1">
      <alignment vertical="center"/>
    </xf>
    <xf numFmtId="37" fontId="3" fillId="3" borderId="214" xfId="1" applyNumberFormat="1" applyFont="1" applyFill="1" applyBorder="1" applyProtection="1">
      <protection locked="0"/>
    </xf>
    <xf numFmtId="0" fontId="3" fillId="0" borderId="215" xfId="4" applyBorder="1" applyAlignment="1">
      <alignment horizontal="right"/>
    </xf>
    <xf numFmtId="0" fontId="3" fillId="0" borderId="216" xfId="4" applyBorder="1" applyAlignment="1">
      <alignment vertical="center"/>
    </xf>
    <xf numFmtId="37" fontId="3" fillId="3" borderId="217" xfId="1" applyNumberFormat="1" applyFont="1" applyFill="1" applyBorder="1" applyProtection="1">
      <protection locked="0"/>
    </xf>
    <xf numFmtId="0" fontId="3" fillId="0" borderId="218" xfId="4" applyBorder="1" applyAlignment="1">
      <alignment horizontal="right"/>
    </xf>
    <xf numFmtId="0" fontId="3" fillId="0" borderId="219" xfId="4" applyBorder="1" applyAlignment="1">
      <alignment vertical="top"/>
    </xf>
    <xf numFmtId="37" fontId="3" fillId="3" borderId="220" xfId="1" applyNumberFormat="1" applyFont="1" applyFill="1" applyBorder="1" applyProtection="1">
      <protection locked="0"/>
    </xf>
    <xf numFmtId="0" fontId="3" fillId="0" borderId="221" xfId="4" applyBorder="1" applyAlignment="1">
      <alignment horizontal="right"/>
    </xf>
    <xf numFmtId="37" fontId="3" fillId="3" borderId="223" xfId="1" applyNumberFormat="1" applyFont="1" applyFill="1" applyBorder="1" applyProtection="1">
      <protection locked="0"/>
    </xf>
    <xf numFmtId="0" fontId="3" fillId="0" borderId="224" xfId="4" applyBorder="1" applyAlignment="1">
      <alignment horizontal="right"/>
    </xf>
    <xf numFmtId="0" fontId="3" fillId="0" borderId="225" xfId="4" applyBorder="1" applyAlignment="1">
      <alignment vertical="center"/>
    </xf>
    <xf numFmtId="37" fontId="3" fillId="3" borderId="226" xfId="1" applyNumberFormat="1" applyFont="1" applyFill="1" applyBorder="1" applyProtection="1">
      <protection locked="0"/>
    </xf>
    <xf numFmtId="0" fontId="3" fillId="0" borderId="227" xfId="4" applyBorder="1" applyAlignment="1">
      <alignment horizontal="right"/>
    </xf>
    <xf numFmtId="0" fontId="3" fillId="0" borderId="157" xfId="4" applyBorder="1" applyAlignment="1">
      <alignment vertical="center"/>
    </xf>
    <xf numFmtId="0" fontId="3" fillId="0" borderId="228" xfId="4" applyBorder="1" applyAlignment="1">
      <alignment vertical="center"/>
    </xf>
    <xf numFmtId="37" fontId="3" fillId="3" borderId="229" xfId="1" applyNumberFormat="1" applyFont="1" applyFill="1" applyBorder="1" applyProtection="1">
      <protection locked="0"/>
    </xf>
    <xf numFmtId="0" fontId="3" fillId="0" borderId="230" xfId="4" applyBorder="1" applyAlignment="1">
      <alignment horizontal="right"/>
    </xf>
    <xf numFmtId="0" fontId="3" fillId="0" borderId="231" xfId="4" applyBorder="1" applyAlignment="1">
      <alignment horizontal="right" vertical="top"/>
    </xf>
    <xf numFmtId="0" fontId="3" fillId="0" borderId="231" xfId="4" applyBorder="1" applyAlignment="1">
      <alignment vertical="top"/>
    </xf>
    <xf numFmtId="37" fontId="3" fillId="3" borderId="233" xfId="1" applyNumberFormat="1" applyFont="1" applyFill="1" applyBorder="1" applyProtection="1">
      <protection locked="0"/>
    </xf>
    <xf numFmtId="0" fontId="3" fillId="0" borderId="234" xfId="4" quotePrefix="1" applyBorder="1" applyAlignment="1">
      <alignment horizontal="right" vertical="top"/>
    </xf>
    <xf numFmtId="0" fontId="3" fillId="0" borderId="235" xfId="4" applyBorder="1" applyAlignment="1">
      <alignment vertical="top"/>
    </xf>
    <xf numFmtId="0" fontId="3" fillId="0" borderId="235" xfId="4" applyBorder="1" applyAlignment="1">
      <alignment vertical="center"/>
    </xf>
    <xf numFmtId="0" fontId="3" fillId="0" borderId="70" xfId="4" applyBorder="1" applyAlignment="1">
      <alignment vertical="center"/>
    </xf>
    <xf numFmtId="37" fontId="3" fillId="5" borderId="236" xfId="1" applyNumberFormat="1" applyFont="1" applyFill="1" applyBorder="1" applyProtection="1"/>
    <xf numFmtId="0" fontId="3" fillId="0" borderId="237" xfId="4" quotePrefix="1" applyBorder="1" applyAlignment="1">
      <alignment horizontal="right" vertical="top"/>
    </xf>
    <xf numFmtId="0" fontId="3" fillId="6" borderId="240" xfId="4" applyFill="1" applyBorder="1"/>
    <xf numFmtId="0" fontId="3" fillId="0" borderId="241" xfId="4" applyBorder="1" applyAlignment="1">
      <alignment horizontal="right"/>
    </xf>
    <xf numFmtId="0" fontId="3" fillId="0" borderId="242" xfId="4" applyBorder="1" applyAlignment="1">
      <alignment horizontal="right" vertical="top"/>
    </xf>
    <xf numFmtId="0" fontId="3" fillId="0" borderId="242" xfId="4" applyBorder="1" applyAlignment="1">
      <alignment vertical="top"/>
    </xf>
    <xf numFmtId="0" fontId="3" fillId="0" borderId="242" xfId="4" applyBorder="1" applyAlignment="1">
      <alignment vertical="center"/>
    </xf>
    <xf numFmtId="0" fontId="3" fillId="0" borderId="243" xfId="4" applyBorder="1" applyAlignment="1">
      <alignment horizontal="right" vertical="center"/>
    </xf>
    <xf numFmtId="37" fontId="3" fillId="3" borderId="244" xfId="1" applyNumberFormat="1" applyFont="1" applyFill="1" applyBorder="1" applyProtection="1">
      <protection locked="0"/>
    </xf>
    <xf numFmtId="0" fontId="3" fillId="0" borderId="245" xfId="4" applyBorder="1" applyAlignment="1">
      <alignment horizontal="right"/>
    </xf>
    <xf numFmtId="0" fontId="3" fillId="0" borderId="246" xfId="4" applyBorder="1" applyAlignment="1">
      <alignment horizontal="right" vertical="top"/>
    </xf>
    <xf numFmtId="0" fontId="3" fillId="0" borderId="246" xfId="4" applyBorder="1" applyAlignment="1">
      <alignment vertical="top"/>
    </xf>
    <xf numFmtId="37" fontId="3" fillId="3" borderId="248" xfId="1" applyNumberFormat="1" applyFont="1" applyFill="1" applyBorder="1" applyProtection="1">
      <protection locked="0"/>
    </xf>
    <xf numFmtId="0" fontId="3" fillId="0" borderId="249" xfId="4" quotePrefix="1" applyBorder="1" applyAlignment="1">
      <alignment horizontal="right" vertical="top"/>
    </xf>
    <xf numFmtId="37" fontId="3" fillId="5" borderId="252" xfId="1" applyNumberFormat="1" applyFont="1" applyFill="1" applyBorder="1" applyProtection="1"/>
    <xf numFmtId="10" fontId="14" fillId="0" borderId="0" xfId="3" applyNumberFormat="1" applyFont="1" applyBorder="1" applyAlignment="1" applyProtection="1">
      <alignment horizontal="right"/>
      <protection locked="0"/>
    </xf>
    <xf numFmtId="0" fontId="7" fillId="0" borderId="253" xfId="4" applyFont="1" applyBorder="1"/>
    <xf numFmtId="0" fontId="7" fillId="0" borderId="254" xfId="4" applyFont="1" applyBorder="1"/>
    <xf numFmtId="0" fontId="7" fillId="0" borderId="255" xfId="4" applyFont="1" applyBorder="1"/>
    <xf numFmtId="0" fontId="7" fillId="0" borderId="249" xfId="4" applyFont="1" applyBorder="1"/>
    <xf numFmtId="0" fontId="7" fillId="0" borderId="250" xfId="4" applyFont="1" applyBorder="1"/>
    <xf numFmtId="0" fontId="7" fillId="0" borderId="256" xfId="4" applyFont="1" applyBorder="1"/>
    <xf numFmtId="0" fontId="7" fillId="0" borderId="249" xfId="4" quotePrefix="1" applyFont="1" applyBorder="1" applyAlignment="1">
      <alignment horizontal="right" vertical="center"/>
    </xf>
    <xf numFmtId="0" fontId="6" fillId="0" borderId="250" xfId="4" applyFont="1" applyBorder="1" applyAlignment="1">
      <alignment vertical="center"/>
    </xf>
    <xf numFmtId="0" fontId="6" fillId="0" borderId="250" xfId="4" applyFont="1" applyBorder="1" applyAlignment="1">
      <alignment vertical="center" wrapText="1"/>
    </xf>
    <xf numFmtId="5" fontId="6" fillId="3" borderId="256" xfId="4" applyNumberFormat="1" applyFont="1" applyFill="1" applyBorder="1" applyProtection="1">
      <protection locked="0"/>
    </xf>
    <xf numFmtId="37" fontId="6" fillId="3" borderId="256" xfId="4" applyNumberFormat="1" applyFont="1" applyFill="1" applyBorder="1" applyProtection="1">
      <protection locked="0"/>
    </xf>
    <xf numFmtId="0" fontId="3" fillId="0" borderId="250" xfId="4" applyBorder="1" applyAlignment="1">
      <alignment horizontal="right"/>
    </xf>
    <xf numFmtId="0" fontId="6" fillId="0" borderId="250" xfId="4" applyFont="1" applyBorder="1"/>
    <xf numFmtId="0" fontId="3" fillId="0" borderId="249" xfId="4" applyBorder="1" applyAlignment="1">
      <alignment horizontal="right"/>
    </xf>
    <xf numFmtId="0" fontId="6" fillId="0" borderId="250" xfId="4" applyFont="1" applyBorder="1" applyAlignment="1">
      <alignment horizontal="centerContinuous"/>
    </xf>
    <xf numFmtId="0" fontId="6" fillId="0" borderId="256" xfId="4" applyFont="1" applyBorder="1" applyAlignment="1">
      <alignment horizontal="centerContinuous"/>
    </xf>
    <xf numFmtId="0" fontId="3" fillId="0" borderId="249" xfId="4" applyBorder="1" applyAlignment="1">
      <alignment horizontal="right" vertical="center"/>
    </xf>
    <xf numFmtId="0" fontId="25" fillId="0" borderId="256" xfId="4" applyFont="1" applyBorder="1" applyAlignment="1">
      <alignment vertical="center"/>
    </xf>
    <xf numFmtId="0" fontId="3" fillId="0" borderId="0" xfId="4" applyAlignment="1">
      <alignment vertical="center"/>
    </xf>
    <xf numFmtId="0" fontId="7" fillId="0" borderId="257" xfId="4" applyFont="1" applyBorder="1"/>
    <xf numFmtId="37" fontId="6" fillId="3" borderId="1" xfId="4" applyNumberFormat="1" applyFont="1" applyFill="1" applyBorder="1" applyProtection="1">
      <protection locked="0"/>
    </xf>
    <xf numFmtId="37" fontId="6" fillId="5" borderId="1" xfId="4" applyNumberFormat="1" applyFont="1" applyFill="1" applyBorder="1"/>
    <xf numFmtId="10" fontId="6" fillId="0" borderId="1" xfId="3" applyNumberFormat="1" applyFont="1" applyBorder="1" applyAlignment="1" applyProtection="1">
      <alignment horizontal="right"/>
    </xf>
    <xf numFmtId="0" fontId="3" fillId="6" borderId="258" xfId="4" applyFill="1" applyBorder="1"/>
    <xf numFmtId="0" fontId="3" fillId="0" borderId="230" xfId="4" quotePrefix="1" applyBorder="1" applyAlignment="1">
      <alignment horizontal="right"/>
    </xf>
    <xf numFmtId="0" fontId="7" fillId="0" borderId="232" xfId="4" applyFont="1" applyBorder="1"/>
    <xf numFmtId="0" fontId="3" fillId="0" borderId="230" xfId="4" quotePrefix="1" applyBorder="1" applyAlignment="1">
      <alignment horizontal="right" vertical="top"/>
    </xf>
    <xf numFmtId="0" fontId="7" fillId="0" borderId="232" xfId="4" applyFont="1" applyBorder="1" applyAlignment="1">
      <alignment vertical="top" wrapText="1"/>
    </xf>
    <xf numFmtId="37" fontId="6" fillId="5" borderId="1" xfId="1" applyNumberFormat="1" applyFont="1" applyFill="1" applyBorder="1" applyProtection="1"/>
    <xf numFmtId="0" fontId="3" fillId="6" borderId="259" xfId="4" applyFill="1" applyBorder="1"/>
    <xf numFmtId="37" fontId="6" fillId="5" borderId="260" xfId="1" applyNumberFormat="1" applyFont="1" applyFill="1" applyBorder="1" applyProtection="1"/>
    <xf numFmtId="0" fontId="7" fillId="0" borderId="261" xfId="4" applyFont="1" applyBorder="1"/>
    <xf numFmtId="0" fontId="7" fillId="0" borderId="0" xfId="4" applyFont="1" applyAlignment="1">
      <alignment horizontal="left" indent="3"/>
    </xf>
    <xf numFmtId="0" fontId="7" fillId="0" borderId="0" xfId="4" applyFont="1" applyAlignment="1">
      <alignment horizontal="left" indent="2"/>
    </xf>
    <xf numFmtId="0" fontId="14" fillId="0" borderId="0" xfId="4" applyFont="1" applyAlignment="1">
      <alignment horizontal="left" indent="3"/>
    </xf>
    <xf numFmtId="0" fontId="14" fillId="0" borderId="0" xfId="4" applyFont="1" applyAlignment="1">
      <alignment horizontal="left" indent="1"/>
    </xf>
    <xf numFmtId="0" fontId="7" fillId="0" borderId="0" xfId="4" applyFont="1" applyAlignment="1">
      <alignment wrapText="1"/>
    </xf>
    <xf numFmtId="0" fontId="3" fillId="0" borderId="230" xfId="4" applyBorder="1"/>
    <xf numFmtId="0" fontId="3" fillId="0" borderId="232" xfId="4" applyBorder="1"/>
    <xf numFmtId="0" fontId="3" fillId="0" borderId="264" xfId="4" applyBorder="1" applyAlignment="1">
      <alignment horizontal="center"/>
    </xf>
    <xf numFmtId="37" fontId="3" fillId="3" borderId="42" xfId="1" applyNumberFormat="1" applyFont="1" applyFill="1" applyBorder="1" applyAlignment="1" applyProtection="1">
      <alignment wrapText="1"/>
      <protection locked="0"/>
    </xf>
    <xf numFmtId="37" fontId="3" fillId="3" borderId="265" xfId="1" applyNumberFormat="1" applyFont="1" applyFill="1" applyBorder="1" applyAlignment="1" applyProtection="1">
      <alignment wrapText="1"/>
      <protection locked="0"/>
    </xf>
    <xf numFmtId="0" fontId="3" fillId="3" borderId="230" xfId="4" applyFill="1" applyBorder="1" applyAlignment="1" applyProtection="1">
      <alignment horizontal="center" wrapText="1"/>
      <protection locked="0"/>
    </xf>
    <xf numFmtId="0" fontId="3" fillId="3" borderId="232" xfId="4" applyFill="1" applyBorder="1" applyAlignment="1" applyProtection="1">
      <alignment horizontal="center" wrapText="1"/>
      <protection locked="0"/>
    </xf>
    <xf numFmtId="37" fontId="3" fillId="5" borderId="266" xfId="4" applyNumberFormat="1" applyFill="1" applyBorder="1" applyAlignment="1">
      <alignment wrapText="1"/>
    </xf>
    <xf numFmtId="166" fontId="9" fillId="0" borderId="0" xfId="4" applyNumberFormat="1" applyFont="1" applyAlignment="1">
      <alignment wrapText="1"/>
    </xf>
    <xf numFmtId="0" fontId="7" fillId="0" borderId="231" xfId="4" applyFont="1" applyBorder="1"/>
    <xf numFmtId="0" fontId="9" fillId="0" borderId="46" xfId="4" applyFont="1" applyBorder="1"/>
    <xf numFmtId="0" fontId="9" fillId="0" borderId="47" xfId="4" applyFont="1" applyBorder="1"/>
    <xf numFmtId="0" fontId="7" fillId="0" borderId="47" xfId="4" applyFont="1" applyBorder="1"/>
    <xf numFmtId="0" fontId="7" fillId="0" borderId="9" xfId="4" applyFont="1" applyBorder="1" applyAlignment="1">
      <alignment horizontal="center" wrapText="1"/>
    </xf>
    <xf numFmtId="0" fontId="7" fillId="0" borderId="24" xfId="4" applyFont="1" applyBorder="1" applyAlignment="1">
      <alignment horizontal="center" wrapText="1"/>
    </xf>
    <xf numFmtId="37" fontId="3" fillId="6" borderId="41" xfId="4" applyNumberFormat="1" applyFill="1" applyBorder="1"/>
    <xf numFmtId="37" fontId="3" fillId="6" borderId="267" xfId="4" applyNumberFormat="1" applyFill="1" applyBorder="1"/>
    <xf numFmtId="37" fontId="3" fillId="6" borderId="264" xfId="4" applyNumberFormat="1" applyFill="1" applyBorder="1"/>
    <xf numFmtId="0" fontId="3" fillId="0" borderId="268" xfId="4" applyBorder="1" applyAlignment="1">
      <alignment horizontal="right"/>
    </xf>
    <xf numFmtId="0" fontId="3" fillId="0" borderId="267" xfId="4" applyBorder="1" applyAlignment="1">
      <alignment horizontal="left" indent="1"/>
    </xf>
    <xf numFmtId="37" fontId="3" fillId="5" borderId="266" xfId="4" applyNumberFormat="1" applyFill="1" applyBorder="1" applyAlignment="1">
      <alignment horizontal="right"/>
    </xf>
    <xf numFmtId="37" fontId="3" fillId="3" borderId="252" xfId="4" applyNumberFormat="1" applyFill="1" applyBorder="1" applyProtection="1">
      <protection locked="0"/>
    </xf>
    <xf numFmtId="37" fontId="3" fillId="6" borderId="252" xfId="4" applyNumberFormat="1" applyFill="1" applyBorder="1"/>
    <xf numFmtId="0" fontId="3" fillId="0" borderId="268" xfId="4" quotePrefix="1" applyBorder="1" applyAlignment="1">
      <alignment horizontal="right"/>
    </xf>
    <xf numFmtId="0" fontId="3" fillId="0" borderId="267" xfId="4" applyBorder="1"/>
    <xf numFmtId="37" fontId="3" fillId="6" borderId="24" xfId="4" applyNumberFormat="1" applyFill="1" applyBorder="1"/>
    <xf numFmtId="0" fontId="3" fillId="0" borderId="269" xfId="4" quotePrefix="1" applyBorder="1" applyAlignment="1">
      <alignment horizontal="right"/>
    </xf>
    <xf numFmtId="0" fontId="3" fillId="0" borderId="270" xfId="4" applyBorder="1"/>
    <xf numFmtId="0" fontId="3" fillId="0" borderId="271" xfId="4" quotePrefix="1" applyBorder="1" applyAlignment="1">
      <alignment horizontal="right"/>
    </xf>
    <xf numFmtId="0" fontId="3" fillId="0" borderId="272" xfId="4" applyBorder="1" applyAlignment="1">
      <alignment horizontal="right"/>
    </xf>
    <xf numFmtId="37" fontId="3" fillId="5" borderId="273" xfId="4" applyNumberFormat="1" applyFill="1" applyBorder="1"/>
    <xf numFmtId="0" fontId="3" fillId="0" borderId="45" xfId="4" quotePrefix="1" applyBorder="1" applyAlignment="1">
      <alignment horizontal="right"/>
    </xf>
    <xf numFmtId="37" fontId="3" fillId="5" borderId="74" xfId="1" applyNumberFormat="1" applyFont="1" applyFill="1" applyBorder="1" applyProtection="1"/>
    <xf numFmtId="0" fontId="3" fillId="0" borderId="267" xfId="4" quotePrefix="1" applyBorder="1" applyAlignment="1">
      <alignment horizontal="right"/>
    </xf>
    <xf numFmtId="5" fontId="3" fillId="0" borderId="74" xfId="1" applyNumberFormat="1" applyFont="1" applyFill="1" applyBorder="1" applyProtection="1"/>
    <xf numFmtId="0" fontId="3" fillId="0" borderId="270" xfId="4" applyBorder="1" applyAlignment="1">
      <alignment horizontal="left"/>
    </xf>
    <xf numFmtId="0" fontId="3" fillId="0" borderId="274" xfId="4" applyBorder="1" applyAlignment="1">
      <alignment horizontal="left"/>
    </xf>
    <xf numFmtId="37" fontId="3" fillId="5" borderId="209" xfId="1" applyNumberFormat="1" applyFont="1" applyFill="1" applyBorder="1" applyProtection="1"/>
    <xf numFmtId="0" fontId="14" fillId="0" borderId="0" xfId="4" quotePrefix="1" applyFont="1" applyAlignment="1">
      <alignment horizontal="right" vertical="top"/>
    </xf>
    <xf numFmtId="0" fontId="14" fillId="0" borderId="0" xfId="4" applyFont="1" applyAlignment="1">
      <alignment horizontal="left" wrapText="1"/>
    </xf>
    <xf numFmtId="5" fontId="14" fillId="0" borderId="0" xfId="1" applyNumberFormat="1" applyFont="1" applyFill="1" applyBorder="1" applyProtection="1"/>
    <xf numFmtId="0" fontId="3" fillId="0" borderId="0" xfId="4" applyAlignment="1">
      <alignment horizontal="left"/>
    </xf>
    <xf numFmtId="0" fontId="3" fillId="0" borderId="231" xfId="4" applyBorder="1"/>
    <xf numFmtId="0" fontId="3" fillId="0" borderId="230" xfId="4" applyBorder="1" applyAlignment="1">
      <alignment horizontal="centerContinuous"/>
    </xf>
    <xf numFmtId="0" fontId="3" fillId="0" borderId="232" xfId="4" applyBorder="1" applyAlignment="1">
      <alignment horizontal="centerContinuous"/>
    </xf>
    <xf numFmtId="0" fontId="3" fillId="0" borderId="261" xfId="4" applyBorder="1"/>
    <xf numFmtId="0" fontId="3" fillId="0" borderId="275" xfId="4" applyBorder="1"/>
    <xf numFmtId="0" fontId="3" fillId="6" borderId="267" xfId="4" applyFill="1" applyBorder="1"/>
    <xf numFmtId="0" fontId="3" fillId="6" borderId="42" xfId="4" applyFill="1" applyBorder="1"/>
    <xf numFmtId="0" fontId="3" fillId="6" borderId="276" xfId="4" applyFill="1" applyBorder="1"/>
    <xf numFmtId="0" fontId="3" fillId="6" borderId="277" xfId="4" applyFill="1" applyBorder="1"/>
    <xf numFmtId="0" fontId="3" fillId="0" borderId="224" xfId="4" quotePrefix="1" applyBorder="1" applyAlignment="1">
      <alignment horizontal="right" vertical="top"/>
    </xf>
    <xf numFmtId="0" fontId="3" fillId="0" borderId="224" xfId="4" quotePrefix="1" applyBorder="1" applyAlignment="1">
      <alignment horizontal="right"/>
    </xf>
    <xf numFmtId="0" fontId="3" fillId="6" borderId="279" xfId="4" applyFill="1" applyBorder="1"/>
    <xf numFmtId="0" fontId="3" fillId="6" borderId="280" xfId="4" applyFill="1" applyBorder="1"/>
    <xf numFmtId="0" fontId="3" fillId="0" borderId="281" xfId="4" quotePrefix="1" applyBorder="1" applyAlignment="1">
      <alignment horizontal="right"/>
    </xf>
    <xf numFmtId="0" fontId="3" fillId="0" borderId="282" xfId="4" applyBorder="1"/>
    <xf numFmtId="37" fontId="3" fillId="6" borderId="223" xfId="4" applyNumberFormat="1" applyFill="1" applyBorder="1"/>
    <xf numFmtId="0" fontId="3" fillId="0" borderId="281" xfId="4" quotePrefix="1" applyBorder="1" applyAlignment="1">
      <alignment horizontal="right" vertical="top"/>
    </xf>
    <xf numFmtId="0" fontId="3" fillId="0" borderId="283" xfId="4" applyBorder="1"/>
    <xf numFmtId="0" fontId="3" fillId="0" borderId="283" xfId="4" applyBorder="1" applyAlignment="1">
      <alignment vertical="top"/>
    </xf>
    <xf numFmtId="0" fontId="3" fillId="0" borderId="284" xfId="4" applyBorder="1"/>
    <xf numFmtId="0" fontId="3" fillId="0" borderId="46" xfId="4" quotePrefix="1" applyBorder="1" applyAlignment="1">
      <alignment horizontal="right" vertical="top"/>
    </xf>
    <xf numFmtId="0" fontId="3" fillId="0" borderId="218" xfId="4" quotePrefix="1" applyBorder="1" applyAlignment="1">
      <alignment horizontal="right"/>
    </xf>
    <xf numFmtId="0" fontId="7" fillId="3" borderId="1" xfId="4" applyFont="1" applyFill="1" applyBorder="1" applyAlignment="1" applyProtection="1">
      <alignment horizontal="left" vertical="top"/>
      <protection locked="0"/>
    </xf>
    <xf numFmtId="0" fontId="3" fillId="0" borderId="48" xfId="4" applyBorder="1"/>
    <xf numFmtId="0" fontId="3" fillId="6" borderId="287" xfId="4" applyFill="1" applyBorder="1"/>
    <xf numFmtId="0" fontId="3" fillId="6" borderId="288" xfId="4" applyFill="1" applyBorder="1"/>
    <xf numFmtId="0" fontId="3" fillId="0" borderId="212" xfId="4" quotePrefix="1" applyBorder="1" applyAlignment="1">
      <alignment horizontal="right"/>
    </xf>
    <xf numFmtId="0" fontId="3" fillId="0" borderId="212" xfId="4" applyBorder="1"/>
    <xf numFmtId="0" fontId="3" fillId="0" borderId="289" xfId="4" applyBorder="1"/>
    <xf numFmtId="0" fontId="3" fillId="0" borderId="290" xfId="4" applyBorder="1"/>
    <xf numFmtId="0" fontId="3" fillId="3" borderId="291" xfId="4" applyFill="1" applyBorder="1" applyProtection="1">
      <protection locked="0"/>
    </xf>
    <xf numFmtId="37" fontId="3" fillId="6" borderId="292" xfId="4" applyNumberFormat="1" applyFill="1" applyBorder="1"/>
    <xf numFmtId="0" fontId="7" fillId="3" borderId="293" xfId="4" applyFont="1" applyFill="1" applyBorder="1" applyAlignment="1" applyProtection="1">
      <alignment horizontal="left" vertical="top"/>
      <protection locked="0"/>
    </xf>
    <xf numFmtId="0" fontId="3" fillId="0" borderId="289" xfId="4" applyBorder="1" applyAlignment="1">
      <alignment wrapText="1"/>
    </xf>
    <xf numFmtId="0" fontId="3" fillId="6" borderId="294" xfId="4" applyFill="1" applyBorder="1"/>
    <xf numFmtId="0" fontId="3" fillId="6" borderId="295" xfId="4" applyFill="1" applyBorder="1"/>
    <xf numFmtId="0" fontId="3" fillId="6" borderId="41" xfId="4" applyFill="1" applyBorder="1"/>
    <xf numFmtId="0" fontId="6" fillId="0" borderId="212" xfId="4" applyFont="1" applyBorder="1" applyAlignment="1">
      <alignment horizontal="centerContinuous"/>
    </xf>
    <xf numFmtId="0" fontId="3" fillId="0" borderId="290" xfId="4" applyBorder="1" applyAlignment="1">
      <alignment horizontal="centerContinuous"/>
    </xf>
    <xf numFmtId="0" fontId="6" fillId="0" borderId="1" xfId="4" applyFont="1" applyBorder="1" applyAlignment="1">
      <alignment horizontal="center"/>
    </xf>
    <xf numFmtId="37" fontId="6" fillId="3" borderId="1" xfId="4" applyNumberFormat="1" applyFont="1" applyFill="1" applyBorder="1" applyAlignment="1" applyProtection="1">
      <alignment vertical="center"/>
      <protection locked="0"/>
    </xf>
    <xf numFmtId="0" fontId="7" fillId="0" borderId="14" xfId="4" applyFont="1" applyBorder="1"/>
    <xf numFmtId="0" fontId="7" fillId="0" borderId="301" xfId="4" applyFont="1" applyBorder="1"/>
    <xf numFmtId="0" fontId="7" fillId="0" borderId="300" xfId="4" applyFont="1" applyBorder="1"/>
    <xf numFmtId="0" fontId="12" fillId="0" borderId="301" xfId="4" applyFont="1" applyBorder="1" applyAlignment="1">
      <alignment horizontal="center"/>
    </xf>
    <xf numFmtId="0" fontId="3" fillId="0" borderId="301" xfId="4" applyBorder="1" applyAlignment="1">
      <alignment horizontal="centerContinuous"/>
    </xf>
    <xf numFmtId="0" fontId="3" fillId="0" borderId="300" xfId="4" applyBorder="1" applyAlignment="1">
      <alignment horizontal="centerContinuous"/>
    </xf>
    <xf numFmtId="0" fontId="7" fillId="0" borderId="78" xfId="4" applyFont="1" applyBorder="1" applyAlignment="1">
      <alignment horizontal="centerContinuous"/>
    </xf>
    <xf numFmtId="0" fontId="7" fillId="0" borderId="106" xfId="4" applyFont="1" applyBorder="1" applyAlignment="1">
      <alignment horizontal="centerContinuous"/>
    </xf>
    <xf numFmtId="0" fontId="7" fillId="0" borderId="79" xfId="4" applyFont="1" applyBorder="1" applyAlignment="1">
      <alignment horizontal="centerContinuous"/>
    </xf>
    <xf numFmtId="0" fontId="3" fillId="0" borderId="199" xfId="4" applyBorder="1" applyAlignment="1">
      <alignment horizontal="centerContinuous"/>
    </xf>
    <xf numFmtId="37" fontId="3" fillId="5" borderId="211" xfId="4" applyNumberFormat="1" applyFill="1" applyBorder="1"/>
    <xf numFmtId="0" fontId="3" fillId="0" borderId="203" xfId="4" applyBorder="1" applyAlignment="1">
      <alignment horizontal="centerContinuous"/>
    </xf>
    <xf numFmtId="37" fontId="3" fillId="5" borderId="178" xfId="4" applyNumberFormat="1" applyFill="1" applyBorder="1"/>
    <xf numFmtId="37" fontId="3" fillId="5" borderId="302" xfId="4" applyNumberFormat="1" applyFill="1" applyBorder="1"/>
    <xf numFmtId="0" fontId="7" fillId="0" borderId="203" xfId="4" applyFont="1" applyBorder="1"/>
    <xf numFmtId="0" fontId="7" fillId="0" borderId="15" xfId="4" applyFont="1" applyBorder="1"/>
    <xf numFmtId="0" fontId="14" fillId="0" borderId="303" xfId="4" applyFont="1" applyBorder="1" applyAlignment="1">
      <alignment horizontal="center"/>
    </xf>
    <xf numFmtId="0" fontId="14" fillId="0" borderId="202" xfId="4" applyFont="1" applyBorder="1" applyAlignment="1">
      <alignment horizontal="center"/>
    </xf>
    <xf numFmtId="0" fontId="12" fillId="0" borderId="78" xfId="4" applyFont="1" applyBorder="1"/>
    <xf numFmtId="0" fontId="12" fillId="0" borderId="106" xfId="4" applyFont="1" applyBorder="1"/>
    <xf numFmtId="0" fontId="12" fillId="0" borderId="304" xfId="4" applyFont="1" applyBorder="1"/>
    <xf numFmtId="0" fontId="12" fillId="3" borderId="305" xfId="4" applyFont="1" applyFill="1" applyBorder="1" applyProtection="1">
      <protection locked="0"/>
    </xf>
    <xf numFmtId="0" fontId="12" fillId="3" borderId="181" xfId="4" applyFont="1" applyFill="1" applyBorder="1" applyProtection="1">
      <protection locked="0"/>
    </xf>
    <xf numFmtId="0" fontId="12" fillId="0" borderId="117" xfId="4" applyFont="1" applyBorder="1"/>
    <xf numFmtId="0" fontId="12" fillId="0" borderId="9" xfId="4" applyFont="1" applyBorder="1"/>
    <xf numFmtId="0" fontId="7" fillId="0" borderId="0" xfId="4" applyFont="1" applyAlignment="1">
      <alignment horizontal="right"/>
    </xf>
    <xf numFmtId="37" fontId="7" fillId="3" borderId="181" xfId="4" applyNumberFormat="1" applyFont="1" applyFill="1" applyBorder="1" applyProtection="1">
      <protection locked="0"/>
    </xf>
    <xf numFmtId="166" fontId="7" fillId="0" borderId="0" xfId="1" applyNumberFormat="1" applyFont="1" applyBorder="1" applyAlignment="1" applyProtection="1">
      <alignment horizontal="left"/>
    </xf>
    <xf numFmtId="166" fontId="7" fillId="0" borderId="36" xfId="1" applyNumberFormat="1" applyFont="1" applyBorder="1" applyAlignment="1" applyProtection="1">
      <alignment horizontal="left"/>
    </xf>
    <xf numFmtId="37" fontId="7" fillId="3" borderId="190" xfId="4" applyNumberFormat="1" applyFont="1" applyFill="1" applyBorder="1" applyProtection="1">
      <protection locked="0"/>
    </xf>
    <xf numFmtId="166" fontId="7" fillId="0" borderId="0" xfId="1" applyNumberFormat="1" applyFont="1" applyBorder="1" applyAlignment="1" applyProtection="1">
      <alignment horizontal="center"/>
    </xf>
    <xf numFmtId="166" fontId="7" fillId="0" borderId="36" xfId="1" applyNumberFormat="1" applyFont="1" applyBorder="1" applyAlignment="1" applyProtection="1">
      <alignment horizontal="center"/>
    </xf>
    <xf numFmtId="37" fontId="7" fillId="5" borderId="1" xfId="4" applyNumberFormat="1" applyFont="1" applyFill="1" applyBorder="1"/>
    <xf numFmtId="166" fontId="7" fillId="0" borderId="0" xfId="1" applyNumberFormat="1" applyFont="1" applyFill="1" applyBorder="1" applyAlignment="1" applyProtection="1">
      <alignment horizontal="center"/>
    </xf>
    <xf numFmtId="166" fontId="7" fillId="0" borderId="36" xfId="1" applyNumberFormat="1" applyFont="1" applyFill="1" applyBorder="1" applyAlignment="1" applyProtection="1">
      <alignment horizontal="center"/>
    </xf>
    <xf numFmtId="0" fontId="7" fillId="0" borderId="70" xfId="4" applyFont="1" applyBorder="1"/>
    <xf numFmtId="37" fontId="7" fillId="3" borderId="74" xfId="4" applyNumberFormat="1" applyFont="1" applyFill="1" applyBorder="1" applyProtection="1">
      <protection locked="0"/>
    </xf>
    <xf numFmtId="166" fontId="7" fillId="0" borderId="47" xfId="1" applyNumberFormat="1" applyFont="1" applyBorder="1" applyAlignment="1" applyProtection="1">
      <alignment horizontal="center"/>
    </xf>
    <xf numFmtId="166" fontId="7" fillId="0" borderId="48" xfId="1" applyNumberFormat="1" applyFont="1" applyBorder="1" applyAlignment="1" applyProtection="1">
      <alignment horizontal="center"/>
    </xf>
    <xf numFmtId="0" fontId="12" fillId="3" borderId="305" xfId="4" applyFont="1" applyFill="1" applyBorder="1" applyAlignment="1" applyProtection="1">
      <alignment horizontal="center"/>
      <protection locked="0"/>
    </xf>
    <xf numFmtId="0" fontId="12" fillId="3" borderId="181" xfId="4" applyFont="1" applyFill="1" applyBorder="1" applyAlignment="1" applyProtection="1">
      <alignment horizontal="center"/>
      <protection locked="0"/>
    </xf>
    <xf numFmtId="0" fontId="7" fillId="0" borderId="174" xfId="4" applyFont="1" applyBorder="1"/>
    <xf numFmtId="0" fontId="12" fillId="0" borderId="205" xfId="4" applyFont="1" applyBorder="1"/>
    <xf numFmtId="0" fontId="12" fillId="0" borderId="45" xfId="4" applyFont="1" applyBorder="1"/>
    <xf numFmtId="0" fontId="12" fillId="0" borderId="42" xfId="4" applyFont="1" applyBorder="1"/>
    <xf numFmtId="0" fontId="12" fillId="3" borderId="206" xfId="4" applyFont="1" applyFill="1" applyBorder="1" applyAlignment="1" applyProtection="1">
      <alignment horizontal="center" wrapText="1"/>
      <protection locked="0"/>
    </xf>
    <xf numFmtId="0" fontId="12" fillId="3" borderId="206" xfId="4" applyFont="1" applyFill="1" applyBorder="1" applyAlignment="1" applyProtection="1">
      <alignment horizontal="center"/>
      <protection locked="0"/>
    </xf>
    <xf numFmtId="0" fontId="12" fillId="3" borderId="306" xfId="4" applyFont="1" applyFill="1" applyBorder="1" applyAlignment="1" applyProtection="1">
      <alignment horizontal="center"/>
      <protection locked="0"/>
    </xf>
    <xf numFmtId="0" fontId="7" fillId="0" borderId="307" xfId="4" applyFont="1" applyBorder="1"/>
    <xf numFmtId="0" fontId="12" fillId="0" borderId="206" xfId="4" applyFont="1" applyBorder="1"/>
    <xf numFmtId="0" fontId="12" fillId="0" borderId="306" xfId="4" applyFont="1" applyBorder="1"/>
    <xf numFmtId="0" fontId="12" fillId="3" borderId="177" xfId="4" applyFont="1" applyFill="1" applyBorder="1" applyAlignment="1" applyProtection="1">
      <alignment horizontal="center"/>
      <protection locked="0"/>
    </xf>
    <xf numFmtId="0" fontId="12" fillId="3" borderId="178" xfId="4" applyFont="1" applyFill="1" applyBorder="1" applyAlignment="1" applyProtection="1">
      <alignment horizontal="center"/>
      <protection locked="0"/>
    </xf>
    <xf numFmtId="0" fontId="7" fillId="0" borderId="71" xfId="4" applyFont="1" applyBorder="1"/>
    <xf numFmtId="0" fontId="7" fillId="0" borderId="14" xfId="4" applyFont="1" applyBorder="1" applyAlignment="1">
      <alignment vertical="center"/>
    </xf>
    <xf numFmtId="0" fontId="7" fillId="0" borderId="103" xfId="4" applyFont="1" applyBorder="1" applyAlignment="1">
      <alignment vertical="center"/>
    </xf>
    <xf numFmtId="0" fontId="5" fillId="0" borderId="33" xfId="4" applyFont="1" applyBorder="1" applyAlignment="1">
      <alignment wrapText="1"/>
    </xf>
    <xf numFmtId="0" fontId="6" fillId="0" borderId="90" xfId="4" applyFont="1" applyBorder="1" applyAlignment="1">
      <alignment horizontal="center" wrapText="1"/>
    </xf>
    <xf numFmtId="0" fontId="6" fillId="0" borderId="309" xfId="4" applyFont="1" applyBorder="1" applyAlignment="1">
      <alignment horizontal="center" wrapText="1"/>
    </xf>
    <xf numFmtId="0" fontId="6" fillId="0" borderId="16" xfId="4" applyFont="1" applyBorder="1" applyAlignment="1">
      <alignment horizontal="center" wrapText="1"/>
    </xf>
    <xf numFmtId="0" fontId="3" fillId="3" borderId="74" xfId="4" applyFill="1" applyBorder="1" applyAlignment="1" applyProtection="1">
      <alignment horizontal="left" wrapText="1"/>
      <protection locked="0"/>
    </xf>
    <xf numFmtId="1" fontId="3" fillId="3" borderId="42" xfId="4" applyNumberFormat="1" applyFill="1" applyBorder="1" applyAlignment="1" applyProtection="1">
      <alignment wrapText="1"/>
      <protection locked="0"/>
    </xf>
    <xf numFmtId="37" fontId="3" fillId="3" borderId="24" xfId="1" applyNumberFormat="1" applyFont="1" applyFill="1" applyBorder="1" applyAlignment="1" applyProtection="1">
      <alignment wrapText="1"/>
      <protection locked="0"/>
    </xf>
    <xf numFmtId="0" fontId="3" fillId="3" borderId="178" xfId="4" applyFill="1" applyBorder="1" applyAlignment="1" applyProtection="1">
      <alignment horizontal="left" wrapText="1"/>
      <protection locked="0"/>
    </xf>
    <xf numFmtId="1" fontId="3" fillId="3" borderId="311" xfId="4" applyNumberFormat="1" applyFill="1" applyBorder="1" applyAlignment="1" applyProtection="1">
      <alignment wrapText="1"/>
      <protection locked="0"/>
    </xf>
    <xf numFmtId="37" fontId="3" fillId="3" borderId="312" xfId="1" applyNumberFormat="1" applyFont="1" applyFill="1" applyBorder="1" applyAlignment="1" applyProtection="1">
      <alignment wrapText="1"/>
      <protection locked="0"/>
    </xf>
    <xf numFmtId="37" fontId="3" fillId="3" borderId="313" xfId="1" applyNumberFormat="1" applyFont="1" applyFill="1" applyBorder="1" applyAlignment="1" applyProtection="1">
      <alignment wrapText="1"/>
      <protection locked="0"/>
    </xf>
    <xf numFmtId="37" fontId="3" fillId="3" borderId="314" xfId="1" applyNumberFormat="1" applyFont="1" applyFill="1" applyBorder="1" applyAlignment="1" applyProtection="1">
      <alignment wrapText="1"/>
      <protection locked="0"/>
    </xf>
    <xf numFmtId="37" fontId="3" fillId="5" borderId="315" xfId="4" applyNumberFormat="1" applyFill="1" applyBorder="1" applyAlignment="1">
      <alignment wrapText="1"/>
    </xf>
    <xf numFmtId="0" fontId="14" fillId="0" borderId="0" xfId="4" applyFont="1" applyAlignment="1">
      <alignment horizontal="right"/>
    </xf>
    <xf numFmtId="37" fontId="3" fillId="3" borderId="47" xfId="1" applyNumberFormat="1" applyFont="1" applyFill="1" applyBorder="1" applyAlignment="1" applyProtection="1">
      <alignment wrapText="1"/>
      <protection locked="0"/>
    </xf>
    <xf numFmtId="37" fontId="3" fillId="5" borderId="316" xfId="1" applyNumberFormat="1" applyFont="1" applyFill="1" applyBorder="1" applyProtection="1"/>
    <xf numFmtId="37" fontId="3" fillId="5" borderId="47" xfId="1" applyNumberFormat="1" applyFont="1" applyFill="1" applyBorder="1" applyProtection="1"/>
    <xf numFmtId="37" fontId="3" fillId="5" borderId="205" xfId="1" applyNumberFormat="1" applyFont="1" applyFill="1" applyBorder="1" applyProtection="1"/>
    <xf numFmtId="166" fontId="9" fillId="0" borderId="0" xfId="1" applyNumberFormat="1" applyFont="1" applyFill="1" applyBorder="1" applyProtection="1"/>
    <xf numFmtId="0" fontId="7" fillId="0" borderId="317" xfId="4" applyFont="1" applyBorder="1" applyAlignment="1">
      <alignment horizontal="left"/>
    </xf>
    <xf numFmtId="0" fontId="7" fillId="0" borderId="316" xfId="4" applyFont="1" applyBorder="1" applyAlignment="1">
      <alignment horizontal="left"/>
    </xf>
    <xf numFmtId="0" fontId="7" fillId="0" borderId="318" xfId="4" applyFont="1" applyBorder="1" applyAlignment="1">
      <alignment horizontal="left"/>
    </xf>
    <xf numFmtId="0" fontId="7" fillId="0" borderId="317" xfId="4" applyFont="1" applyBorder="1"/>
    <xf numFmtId="14" fontId="7" fillId="0" borderId="318" xfId="4" applyNumberFormat="1" applyFont="1" applyBorder="1"/>
    <xf numFmtId="0" fontId="6" fillId="0" borderId="14" xfId="4" quotePrefix="1" applyFont="1" applyBorder="1" applyAlignment="1">
      <alignment vertical="top"/>
    </xf>
    <xf numFmtId="0" fontId="6" fillId="0" borderId="301" xfId="4" applyFont="1" applyBorder="1" applyAlignment="1">
      <alignment vertical="top"/>
    </xf>
    <xf numFmtId="0" fontId="6" fillId="0" borderId="300" xfId="4" applyFont="1" applyBorder="1" applyAlignment="1">
      <alignment vertical="top"/>
    </xf>
    <xf numFmtId="0" fontId="6" fillId="0" borderId="301" xfId="4" quotePrefix="1" applyFont="1" applyBorder="1" applyAlignment="1">
      <alignment horizontal="right" vertical="top"/>
    </xf>
    <xf numFmtId="0" fontId="3" fillId="0" borderId="301" xfId="4" quotePrefix="1" applyBorder="1" applyAlignment="1">
      <alignment vertical="top"/>
    </xf>
    <xf numFmtId="0" fontId="3" fillId="0" borderId="301" xfId="4" applyBorder="1" applyAlignment="1">
      <alignment vertical="top"/>
    </xf>
    <xf numFmtId="0" fontId="3" fillId="0" borderId="301" xfId="4" quotePrefix="1" applyBorder="1" applyAlignment="1">
      <alignment horizontal="right" vertical="top"/>
    </xf>
    <xf numFmtId="0" fontId="3" fillId="0" borderId="301" xfId="4" applyBorder="1" applyAlignment="1">
      <alignment horizontal="justify" vertical="top" wrapText="1"/>
    </xf>
    <xf numFmtId="0" fontId="3" fillId="0" borderId="301" xfId="4" applyBorder="1" applyAlignment="1">
      <alignment horizontal="justify" vertical="top"/>
    </xf>
    <xf numFmtId="0" fontId="3" fillId="0" borderId="301" xfId="4" applyBorder="1"/>
    <xf numFmtId="0" fontId="3" fillId="3" borderId="301" xfId="4" applyFill="1" applyBorder="1" applyAlignment="1">
      <alignment horizontal="left"/>
    </xf>
    <xf numFmtId="0" fontId="3" fillId="3" borderId="301" xfId="4" applyFill="1" applyBorder="1" applyAlignment="1" applyProtection="1">
      <alignment horizontal="left"/>
      <protection locked="0"/>
    </xf>
    <xf numFmtId="0" fontId="3" fillId="3" borderId="300" xfId="4" applyFill="1" applyBorder="1" applyAlignment="1" applyProtection="1">
      <alignment horizontal="left"/>
      <protection locked="0"/>
    </xf>
    <xf numFmtId="0" fontId="3" fillId="0" borderId="300" xfId="4" applyBorder="1"/>
    <xf numFmtId="0" fontId="7" fillId="0" borderId="318" xfId="4" applyFont="1" applyBorder="1" applyAlignment="1">
      <alignment horizontal="center" wrapText="1"/>
    </xf>
    <xf numFmtId="37" fontId="3" fillId="3" borderId="322" xfId="1" applyNumberFormat="1" applyFont="1" applyFill="1" applyBorder="1" applyAlignment="1" applyProtection="1">
      <alignment wrapText="1"/>
      <protection locked="0"/>
    </xf>
    <xf numFmtId="7" fontId="3" fillId="3" borderId="322" xfId="14" applyNumberFormat="1" applyFont="1" applyFill="1" applyBorder="1" applyAlignment="1" applyProtection="1">
      <alignment vertical="top" wrapText="1"/>
      <protection locked="0"/>
    </xf>
    <xf numFmtId="37" fontId="3" fillId="5" borderId="323" xfId="1" applyNumberFormat="1" applyFont="1" applyFill="1" applyBorder="1" applyAlignment="1" applyProtection="1"/>
    <xf numFmtId="37" fontId="3" fillId="3" borderId="1" xfId="1" applyNumberFormat="1" applyFont="1" applyFill="1" applyBorder="1" applyAlignment="1" applyProtection="1">
      <alignment wrapText="1"/>
      <protection locked="0"/>
    </xf>
    <xf numFmtId="37" fontId="3" fillId="5" borderId="309" xfId="1" applyNumberFormat="1" applyFont="1" applyFill="1" applyBorder="1" applyAlignment="1" applyProtection="1"/>
    <xf numFmtId="37" fontId="3" fillId="5" borderId="325" xfId="1" applyNumberFormat="1" applyFont="1" applyFill="1" applyBorder="1" applyAlignment="1" applyProtection="1"/>
    <xf numFmtId="0" fontId="3" fillId="6" borderId="326" xfId="4" applyFill="1" applyBorder="1"/>
    <xf numFmtId="37" fontId="3" fillId="5" borderId="327" xfId="1" applyNumberFormat="1" applyFont="1" applyFill="1" applyBorder="1" applyAlignment="1" applyProtection="1"/>
    <xf numFmtId="0" fontId="3" fillId="6" borderId="204" xfId="4" applyFill="1" applyBorder="1"/>
    <xf numFmtId="37" fontId="3" fillId="5" borderId="328" xfId="1" applyNumberFormat="1" applyFont="1" applyFill="1" applyBorder="1" applyAlignment="1" applyProtection="1"/>
    <xf numFmtId="0" fontId="3" fillId="0" borderId="14" xfId="4" applyBorder="1" applyAlignment="1">
      <alignment horizontal="left" indent="1"/>
    </xf>
    <xf numFmtId="0" fontId="3" fillId="0" borderId="301" xfId="4" applyBorder="1" applyAlignment="1">
      <alignment horizontal="left" indent="1"/>
    </xf>
    <xf numFmtId="0" fontId="3" fillId="6" borderId="36" xfId="4" applyFill="1" applyBorder="1"/>
    <xf numFmtId="37" fontId="3" fillId="3" borderId="329" xfId="1" applyNumberFormat="1" applyFont="1" applyFill="1" applyBorder="1" applyAlignment="1" applyProtection="1">
      <alignment wrapText="1"/>
      <protection locked="0"/>
    </xf>
    <xf numFmtId="0" fontId="3" fillId="0" borderId="330" xfId="4" applyBorder="1" applyAlignment="1">
      <alignment horizontal="left" indent="1"/>
    </xf>
    <xf numFmtId="0" fontId="3" fillId="0" borderId="330" xfId="4" applyBorder="1"/>
    <xf numFmtId="37" fontId="3" fillId="3" borderId="92" xfId="1" applyNumberFormat="1" applyFont="1" applyFill="1" applyBorder="1" applyAlignment="1" applyProtection="1">
      <alignment wrapText="1"/>
      <protection locked="0"/>
    </xf>
    <xf numFmtId="0" fontId="3" fillId="6" borderId="14" xfId="4" applyFill="1" applyBorder="1"/>
    <xf numFmtId="0" fontId="3" fillId="6" borderId="15" xfId="4" applyFill="1" applyBorder="1"/>
    <xf numFmtId="0" fontId="5" fillId="0" borderId="14" xfId="4" applyFont="1" applyBorder="1"/>
    <xf numFmtId="37" fontId="3" fillId="3" borderId="331" xfId="1" applyNumberFormat="1" applyFont="1" applyFill="1" applyBorder="1" applyAlignment="1" applyProtection="1">
      <alignment wrapText="1"/>
      <protection locked="0"/>
    </xf>
    <xf numFmtId="0" fontId="3" fillId="6" borderId="91" xfId="4" applyFill="1" applyBorder="1"/>
    <xf numFmtId="0" fontId="3" fillId="6" borderId="16" xfId="4" applyFill="1" applyBorder="1"/>
    <xf numFmtId="37" fontId="3" fillId="3" borderId="332" xfId="1" applyNumberFormat="1" applyFont="1" applyFill="1" applyBorder="1" applyAlignment="1" applyProtection="1">
      <alignment wrapText="1"/>
      <protection locked="0"/>
    </xf>
    <xf numFmtId="37" fontId="3" fillId="5" borderId="333" xfId="1" applyNumberFormat="1" applyFont="1" applyFill="1" applyBorder="1" applyProtection="1"/>
    <xf numFmtId="37" fontId="3" fillId="3" borderId="333" xfId="1" applyNumberFormat="1" applyFont="1" applyFill="1" applyBorder="1" applyProtection="1">
      <protection locked="0"/>
    </xf>
    <xf numFmtId="0" fontId="6" fillId="0" borderId="14" xfId="4" applyFont="1" applyBorder="1" applyAlignment="1">
      <alignment horizontal="left" indent="1"/>
    </xf>
    <xf numFmtId="0" fontId="6" fillId="0" borderId="330" xfId="4" applyFont="1" applyBorder="1"/>
    <xf numFmtId="37" fontId="3" fillId="5" borderId="333" xfId="1" applyNumberFormat="1" applyFont="1" applyFill="1" applyBorder="1" applyAlignment="1" applyProtection="1"/>
    <xf numFmtId="0" fontId="3" fillId="0" borderId="138" xfId="4" applyBorder="1"/>
    <xf numFmtId="0" fontId="3" fillId="0" borderId="334" xfId="4" applyBorder="1"/>
    <xf numFmtId="0" fontId="3" fillId="0" borderId="204" xfId="4" applyBorder="1"/>
    <xf numFmtId="37" fontId="3" fillId="5" borderId="92" xfId="1" applyNumberFormat="1" applyFont="1" applyFill="1" applyBorder="1" applyAlignment="1" applyProtection="1"/>
    <xf numFmtId="0" fontId="7" fillId="0" borderId="14" xfId="15" applyFont="1" applyBorder="1"/>
    <xf numFmtId="0" fontId="7" fillId="0" borderId="0" xfId="15" applyFont="1"/>
    <xf numFmtId="0" fontId="7" fillId="0" borderId="330" xfId="15" applyFont="1" applyBorder="1"/>
    <xf numFmtId="0" fontId="7" fillId="0" borderId="15" xfId="15" applyFont="1" applyBorder="1"/>
    <xf numFmtId="0" fontId="7" fillId="0" borderId="1" xfId="15" applyFont="1" applyBorder="1" applyAlignment="1">
      <alignment horizontal="center"/>
    </xf>
    <xf numFmtId="0" fontId="7" fillId="0" borderId="1" xfId="15" applyFont="1" applyBorder="1" applyAlignment="1">
      <alignment horizontal="center" wrapText="1"/>
    </xf>
    <xf numFmtId="49" fontId="3" fillId="0" borderId="14" xfId="15" applyNumberFormat="1" applyBorder="1" applyAlignment="1">
      <alignment horizontal="right"/>
    </xf>
    <xf numFmtId="0" fontId="3" fillId="0" borderId="330" xfId="15" applyBorder="1"/>
    <xf numFmtId="0" fontId="3" fillId="0" borderId="15" xfId="15" applyBorder="1"/>
    <xf numFmtId="0" fontId="3" fillId="6" borderId="1" xfId="4" applyFill="1" applyBorder="1"/>
    <xf numFmtId="37" fontId="3" fillId="3" borderId="1" xfId="16" applyNumberFormat="1" applyFont="1" applyFill="1" applyBorder="1" applyProtection="1">
      <protection locked="0"/>
    </xf>
    <xf numFmtId="0" fontId="3" fillId="0" borderId="0" xfId="15"/>
    <xf numFmtId="0" fontId="3" fillId="0" borderId="138" xfId="15" applyBorder="1"/>
    <xf numFmtId="49" fontId="3" fillId="0" borderId="334" xfId="15" applyNumberFormat="1" applyBorder="1" applyAlignment="1">
      <alignment horizontal="right"/>
    </xf>
    <xf numFmtId="0" fontId="3" fillId="0" borderId="334" xfId="15" applyBorder="1" applyAlignment="1">
      <alignment horizontal="left"/>
    </xf>
    <xf numFmtId="0" fontId="3" fillId="0" borderId="204" xfId="15" applyBorder="1"/>
    <xf numFmtId="0" fontId="3" fillId="6" borderId="92" xfId="4" applyFill="1" applyBorder="1"/>
    <xf numFmtId="0" fontId="14" fillId="0" borderId="335" xfId="15" applyFont="1" applyBorder="1"/>
    <xf numFmtId="49" fontId="3" fillId="0" borderId="33" xfId="15" applyNumberFormat="1" applyBorder="1" applyAlignment="1">
      <alignment vertical="top"/>
    </xf>
    <xf numFmtId="0" fontId="14" fillId="0" borderId="33" xfId="15" applyFont="1" applyBorder="1" applyAlignment="1">
      <alignment horizontal="left"/>
    </xf>
    <xf numFmtId="0" fontId="27" fillId="0" borderId="33" xfId="15" applyFont="1" applyBorder="1"/>
    <xf numFmtId="0" fontId="14" fillId="0" borderId="33" xfId="4" applyFont="1" applyBorder="1"/>
    <xf numFmtId="0" fontId="14" fillId="0" borderId="34" xfId="15" applyFont="1" applyBorder="1"/>
    <xf numFmtId="0" fontId="14" fillId="6" borderId="16" xfId="4" applyFont="1" applyFill="1" applyBorder="1"/>
    <xf numFmtId="0" fontId="14" fillId="0" borderId="0" xfId="15" applyFont="1"/>
    <xf numFmtId="0" fontId="3" fillId="0" borderId="14" xfId="15" applyBorder="1"/>
    <xf numFmtId="49" fontId="3" fillId="0" borderId="330" xfId="15" applyNumberFormat="1" applyBorder="1" applyAlignment="1">
      <alignment horizontal="right"/>
    </xf>
    <xf numFmtId="0" fontId="3" fillId="0" borderId="330" xfId="15" applyBorder="1" applyAlignment="1">
      <alignment horizontal="left"/>
    </xf>
    <xf numFmtId="37" fontId="3" fillId="3" borderId="16" xfId="16" applyNumberFormat="1" applyFont="1" applyFill="1" applyBorder="1" applyProtection="1">
      <protection locked="0"/>
    </xf>
    <xf numFmtId="37" fontId="3" fillId="3" borderId="1" xfId="15" applyNumberFormat="1" applyFill="1" applyBorder="1" applyProtection="1">
      <protection locked="0"/>
    </xf>
    <xf numFmtId="0" fontId="5" fillId="0" borderId="330" xfId="15" applyFont="1" applyBorder="1"/>
    <xf numFmtId="37" fontId="3" fillId="5" borderId="1" xfId="16" applyNumberFormat="1" applyFont="1" applyFill="1" applyBorder="1"/>
    <xf numFmtId="0" fontId="3" fillId="0" borderId="15" xfId="15" applyBorder="1" applyAlignment="1">
      <alignment horizontal="right"/>
    </xf>
    <xf numFmtId="0" fontId="3" fillId="0" borderId="16" xfId="15" applyBorder="1"/>
    <xf numFmtId="37" fontId="3" fillId="5" borderId="16" xfId="16" applyNumberFormat="1" applyFont="1" applyFill="1" applyBorder="1"/>
    <xf numFmtId="0" fontId="14" fillId="0" borderId="14" xfId="4" applyFont="1" applyBorder="1"/>
    <xf numFmtId="0" fontId="14" fillId="0" borderId="330" xfId="4" applyFont="1" applyBorder="1"/>
    <xf numFmtId="0" fontId="14" fillId="0" borderId="15" xfId="4" applyFont="1" applyBorder="1"/>
    <xf numFmtId="37" fontId="14" fillId="0" borderId="0" xfId="17" applyFont="1" applyAlignment="1">
      <alignment horizontal="centerContinuous"/>
    </xf>
    <xf numFmtId="37" fontId="7" fillId="0" borderId="8" xfId="17" applyFont="1" applyBorder="1" applyAlignment="1">
      <alignment horizontal="centerContinuous"/>
    </xf>
    <xf numFmtId="37" fontId="14" fillId="0" borderId="9" xfId="17" applyFont="1" applyBorder="1" applyAlignment="1">
      <alignment horizontal="centerContinuous"/>
    </xf>
    <xf numFmtId="37" fontId="7" fillId="0" borderId="1" xfId="17" applyFont="1" applyBorder="1"/>
    <xf numFmtId="37" fontId="7" fillId="0" borderId="14" xfId="17" applyFont="1" applyBorder="1"/>
    <xf numFmtId="37" fontId="7" fillId="0" borderId="15" xfId="17" applyFont="1" applyBorder="1"/>
    <xf numFmtId="37" fontId="3" fillId="0" borderId="0" xfId="17" applyAlignment="1">
      <alignment horizontal="right"/>
    </xf>
    <xf numFmtId="37" fontId="3" fillId="0" borderId="0" xfId="17"/>
    <xf numFmtId="37" fontId="3" fillId="0" borderId="206" xfId="17" applyBorder="1"/>
    <xf numFmtId="37" fontId="3" fillId="0" borderId="206" xfId="17" applyBorder="1" applyAlignment="1">
      <alignment horizontal="right"/>
    </xf>
    <xf numFmtId="37" fontId="7" fillId="0" borderId="205" xfId="17" applyFont="1" applyBorder="1" applyAlignment="1">
      <alignment horizontal="centerContinuous"/>
    </xf>
    <xf numFmtId="37" fontId="14" fillId="0" borderId="181" xfId="17" applyFont="1" applyBorder="1" applyAlignment="1">
      <alignment horizontal="center" wrapText="1"/>
    </xf>
    <xf numFmtId="37" fontId="7" fillId="0" borderId="33" xfId="17" applyFont="1" applyBorder="1" applyAlignment="1">
      <alignment horizontal="left" indent="1"/>
    </xf>
    <xf numFmtId="37" fontId="14" fillId="0" borderId="33" xfId="17" applyFont="1" applyBorder="1"/>
    <xf numFmtId="37" fontId="14" fillId="0" borderId="176" xfId="17" applyFont="1" applyBorder="1"/>
    <xf numFmtId="37" fontId="7" fillId="0" borderId="33" xfId="17" applyFont="1" applyBorder="1"/>
    <xf numFmtId="37" fontId="7" fillId="0" borderId="34" xfId="17" applyFont="1" applyBorder="1"/>
    <xf numFmtId="37" fontId="3" fillId="0" borderId="1" xfId="17" applyBorder="1"/>
    <xf numFmtId="37" fontId="3" fillId="3" borderId="33" xfId="17" applyFill="1" applyBorder="1" applyProtection="1">
      <protection locked="0"/>
    </xf>
    <xf numFmtId="37" fontId="3" fillId="0" borderId="178" xfId="17" applyBorder="1" applyAlignment="1">
      <alignment horizontal="right"/>
    </xf>
    <xf numFmtId="37" fontId="3" fillId="0" borderId="15" xfId="17" applyBorder="1"/>
    <xf numFmtId="37" fontId="7" fillId="0" borderId="330" xfId="17" applyFont="1" applyBorder="1"/>
    <xf numFmtId="37" fontId="3" fillId="0" borderId="33" xfId="17" applyBorder="1" applyAlignment="1">
      <alignment horizontal="right"/>
    </xf>
    <xf numFmtId="37" fontId="3" fillId="0" borderId="307" xfId="17" quotePrefix="1" applyBorder="1" applyAlignment="1">
      <alignment horizontal="left"/>
    </xf>
    <xf numFmtId="37" fontId="3" fillId="0" borderId="205" xfId="17" applyBorder="1"/>
    <xf numFmtId="37" fontId="3" fillId="0" borderId="208" xfId="17" applyBorder="1"/>
    <xf numFmtId="37" fontId="3" fillId="0" borderId="335" xfId="17" applyBorder="1"/>
    <xf numFmtId="37" fontId="3" fillId="0" borderId="335" xfId="17" applyBorder="1" applyAlignment="1">
      <alignment horizontal="right"/>
    </xf>
    <xf numFmtId="37" fontId="7" fillId="3" borderId="205" xfId="17" applyFont="1" applyFill="1" applyBorder="1" applyAlignment="1" applyProtection="1">
      <alignment horizontal="left" vertical="top" wrapText="1"/>
      <protection locked="0"/>
    </xf>
    <xf numFmtId="37" fontId="7" fillId="3" borderId="188" xfId="17" applyFont="1" applyFill="1" applyBorder="1" applyAlignment="1" applyProtection="1">
      <alignment horizontal="left" vertical="top" wrapText="1"/>
      <protection locked="0"/>
    </xf>
    <xf numFmtId="37" fontId="3" fillId="0" borderId="174" xfId="17" applyBorder="1" applyAlignment="1">
      <alignment horizontal="right"/>
    </xf>
    <xf numFmtId="37" fontId="3" fillId="0" borderId="14" xfId="17" applyBorder="1"/>
    <xf numFmtId="37" fontId="3" fillId="0" borderId="14" xfId="17" applyBorder="1" applyAlignment="1">
      <alignment horizontal="right"/>
    </xf>
    <xf numFmtId="37" fontId="7" fillId="3" borderId="208" xfId="17" applyFont="1" applyFill="1" applyBorder="1" applyAlignment="1" applyProtection="1">
      <alignment horizontal="left" vertical="top" wrapText="1"/>
      <protection locked="0"/>
    </xf>
    <xf numFmtId="37" fontId="3" fillId="0" borderId="14" xfId="17" quotePrefix="1" applyBorder="1" applyAlignment="1">
      <alignment horizontal="left"/>
    </xf>
    <xf numFmtId="37" fontId="3" fillId="0" borderId="205" xfId="17" applyBorder="1" applyAlignment="1">
      <alignment horizontal="right"/>
    </xf>
    <xf numFmtId="37" fontId="3" fillId="0" borderId="334" xfId="17" applyBorder="1"/>
    <xf numFmtId="37" fontId="3" fillId="0" borderId="334" xfId="17" applyBorder="1" applyAlignment="1">
      <alignment horizontal="right"/>
    </xf>
    <xf numFmtId="37" fontId="3" fillId="0" borderId="204" xfId="17" applyBorder="1"/>
    <xf numFmtId="37" fontId="3" fillId="0" borderId="0" xfId="17" applyAlignment="1">
      <alignment horizontal="left" indent="1"/>
    </xf>
    <xf numFmtId="37" fontId="7" fillId="0" borderId="0" xfId="17" applyFont="1" applyAlignment="1" applyProtection="1">
      <alignment wrapText="1"/>
      <protection locked="0"/>
    </xf>
    <xf numFmtId="0" fontId="7" fillId="0" borderId="0" xfId="4" applyFont="1" applyAlignment="1" applyProtection="1">
      <alignment wrapText="1"/>
      <protection locked="0"/>
    </xf>
    <xf numFmtId="0" fontId="7" fillId="0" borderId="334" xfId="4" applyFont="1" applyBorder="1" applyAlignment="1" applyProtection="1">
      <alignment wrapText="1"/>
      <protection locked="0"/>
    </xf>
    <xf numFmtId="37" fontId="3" fillId="0" borderId="0" xfId="17" quotePrefix="1" applyAlignment="1">
      <alignment horizontal="left"/>
    </xf>
    <xf numFmtId="37" fontId="7" fillId="3" borderId="33" xfId="17" applyFont="1" applyFill="1" applyBorder="1" applyAlignment="1" applyProtection="1">
      <alignment wrapText="1"/>
      <protection locked="0"/>
    </xf>
    <xf numFmtId="0" fontId="7" fillId="3" borderId="33" xfId="4" applyFont="1" applyFill="1" applyBorder="1" applyAlignment="1" applyProtection="1">
      <alignment wrapText="1"/>
      <protection locked="0"/>
    </xf>
    <xf numFmtId="14" fontId="7" fillId="0" borderId="318" xfId="4" applyNumberFormat="1" applyFont="1" applyBorder="1" applyAlignment="1">
      <alignment wrapText="1"/>
    </xf>
    <xf numFmtId="0" fontId="3" fillId="0" borderId="254" xfId="4" applyBorder="1"/>
    <xf numFmtId="37" fontId="7" fillId="0" borderId="336" xfId="17" applyFont="1" applyBorder="1"/>
    <xf numFmtId="37" fontId="7" fillId="0" borderId="337" xfId="17" applyFont="1" applyBorder="1"/>
    <xf numFmtId="37" fontId="7" fillId="0" borderId="338" xfId="17" applyFont="1" applyBorder="1" applyAlignment="1">
      <alignment horizontal="centerContinuous"/>
    </xf>
    <xf numFmtId="0" fontId="7" fillId="0" borderId="338" xfId="4" applyFont="1" applyBorder="1" applyAlignment="1">
      <alignment horizontal="centerContinuous"/>
    </xf>
    <xf numFmtId="0" fontId="7" fillId="0" borderId="339" xfId="4" applyFont="1" applyBorder="1" applyAlignment="1">
      <alignment horizontal="centerContinuous"/>
    </xf>
    <xf numFmtId="37" fontId="14" fillId="0" borderId="340" xfId="17" applyFont="1" applyBorder="1" applyAlignment="1">
      <alignment horizontal="center" wrapText="1"/>
    </xf>
    <xf numFmtId="37" fontId="14" fillId="0" borderId="0" xfId="17" applyFont="1"/>
    <xf numFmtId="37" fontId="7" fillId="0" borderId="341" xfId="17" applyFont="1" applyBorder="1" applyAlignment="1">
      <alignment horizontal="left" indent="1"/>
    </xf>
    <xf numFmtId="37" fontId="14" fillId="0" borderId="342" xfId="17" applyFont="1" applyBorder="1"/>
    <xf numFmtId="37" fontId="14" fillId="2" borderId="341" xfId="17" applyFont="1" applyFill="1" applyBorder="1"/>
    <xf numFmtId="37" fontId="14" fillId="2" borderId="342" xfId="17" applyFont="1" applyFill="1" applyBorder="1"/>
    <xf numFmtId="37" fontId="14" fillId="2" borderId="343" xfId="17" applyFont="1" applyFill="1" applyBorder="1"/>
    <xf numFmtId="37" fontId="3" fillId="0" borderId="345" xfId="17" applyBorder="1" applyAlignment="1">
      <alignment horizontal="right"/>
    </xf>
    <xf numFmtId="37" fontId="3" fillId="0" borderId="347" xfId="17" applyBorder="1" applyAlignment="1">
      <alignment horizontal="right"/>
    </xf>
    <xf numFmtId="37" fontId="3" fillId="0" borderId="351" xfId="17" applyBorder="1" applyAlignment="1">
      <alignment horizontal="right"/>
    </xf>
    <xf numFmtId="37" fontId="7" fillId="0" borderId="352" xfId="17" applyFont="1" applyBorder="1"/>
    <xf numFmtId="37" fontId="3" fillId="0" borderId="353" xfId="17" applyBorder="1"/>
    <xf numFmtId="37" fontId="3" fillId="0" borderId="356" xfId="17" applyBorder="1" applyAlignment="1">
      <alignment horizontal="right"/>
    </xf>
    <xf numFmtId="37" fontId="7" fillId="0" borderId="357" xfId="17" applyFont="1" applyBorder="1" applyAlignment="1">
      <alignment horizontal="left" indent="1"/>
    </xf>
    <xf numFmtId="37" fontId="14" fillId="0" borderId="358" xfId="17" applyFont="1" applyBorder="1"/>
    <xf numFmtId="37" fontId="14" fillId="2" borderId="357" xfId="17" applyFont="1" applyFill="1" applyBorder="1"/>
    <xf numFmtId="37" fontId="14" fillId="2" borderId="358" xfId="17" applyFont="1" applyFill="1" applyBorder="1"/>
    <xf numFmtId="37" fontId="14" fillId="2" borderId="359" xfId="17" applyFont="1" applyFill="1" applyBorder="1"/>
    <xf numFmtId="37" fontId="3" fillId="0" borderId="361" xfId="17" applyBorder="1" applyAlignment="1">
      <alignment horizontal="right"/>
    </xf>
    <xf numFmtId="37" fontId="3" fillId="0" borderId="365" xfId="17" applyBorder="1" applyAlignment="1">
      <alignment horizontal="right"/>
    </xf>
    <xf numFmtId="37" fontId="3" fillId="0" borderId="366" xfId="17" applyBorder="1" applyAlignment="1">
      <alignment horizontal="right"/>
    </xf>
    <xf numFmtId="37" fontId="3" fillId="0" borderId="366" xfId="17" applyBorder="1"/>
    <xf numFmtId="37" fontId="3" fillId="0" borderId="1" xfId="17" quotePrefix="1" applyBorder="1" applyAlignment="1">
      <alignment horizontal="center"/>
    </xf>
    <xf numFmtId="37" fontId="3" fillId="0" borderId="367" xfId="17" applyBorder="1"/>
    <xf numFmtId="37" fontId="3" fillId="0" borderId="368" xfId="17" applyBorder="1"/>
    <xf numFmtId="37" fontId="3" fillId="0" borderId="1" xfId="17" applyBorder="1" applyAlignment="1">
      <alignment horizontal="center"/>
    </xf>
    <xf numFmtId="37" fontId="3" fillId="0" borderId="1" xfId="17" applyBorder="1" applyAlignment="1">
      <alignment horizontal="right"/>
    </xf>
    <xf numFmtId="37" fontId="3" fillId="0" borderId="367" xfId="17" applyBorder="1" applyAlignment="1">
      <alignment horizontal="right"/>
    </xf>
    <xf numFmtId="37" fontId="3" fillId="0" borderId="371" xfId="17" applyBorder="1"/>
    <xf numFmtId="37" fontId="3" fillId="0" borderId="371" xfId="17" applyBorder="1" applyAlignment="1">
      <alignment horizontal="right"/>
    </xf>
    <xf numFmtId="37" fontId="3" fillId="0" borderId="372" xfId="17" applyBorder="1"/>
    <xf numFmtId="37" fontId="3" fillId="0" borderId="374" xfId="17" applyBorder="1" applyAlignment="1">
      <alignment horizontal="left" indent="1"/>
    </xf>
    <xf numFmtId="37" fontId="7" fillId="0" borderId="0" xfId="17" applyFont="1" applyAlignment="1">
      <alignment wrapText="1"/>
    </xf>
    <xf numFmtId="0" fontId="7" fillId="0" borderId="371" xfId="4" applyFont="1" applyBorder="1" applyAlignment="1">
      <alignment wrapText="1"/>
    </xf>
    <xf numFmtId="37" fontId="6" fillId="0" borderId="0" xfId="17" applyFont="1"/>
    <xf numFmtId="0" fontId="7" fillId="3" borderId="33" xfId="4" applyFont="1" applyFill="1" applyBorder="1" applyProtection="1">
      <protection locked="0"/>
    </xf>
    <xf numFmtId="0" fontId="7" fillId="0" borderId="33" xfId="4" applyFont="1" applyBorder="1" applyAlignment="1">
      <alignment wrapText="1"/>
    </xf>
    <xf numFmtId="37" fontId="3" fillId="3" borderId="1" xfId="17" applyFill="1" applyBorder="1" applyProtection="1">
      <protection locked="0"/>
    </xf>
    <xf numFmtId="37" fontId="7" fillId="0" borderId="357" xfId="17" applyFont="1" applyBorder="1"/>
    <xf numFmtId="37" fontId="7" fillId="0" borderId="359" xfId="17" applyFont="1" applyBorder="1"/>
    <xf numFmtId="37" fontId="7" fillId="0" borderId="367" xfId="17" applyFont="1" applyBorder="1" applyAlignment="1">
      <alignment horizontal="centerContinuous"/>
    </xf>
    <xf numFmtId="0" fontId="7" fillId="0" borderId="367" xfId="4" applyFont="1" applyBorder="1" applyAlignment="1">
      <alignment horizontal="centerContinuous"/>
    </xf>
    <xf numFmtId="0" fontId="7" fillId="0" borderId="368" xfId="4" applyFont="1" applyBorder="1" applyAlignment="1">
      <alignment horizontal="centerContinuous"/>
    </xf>
    <xf numFmtId="37" fontId="14" fillId="0" borderId="376" xfId="17" applyFont="1" applyBorder="1" applyAlignment="1">
      <alignment horizontal="center" wrapText="1"/>
    </xf>
    <xf numFmtId="37" fontId="14" fillId="0" borderId="363" xfId="17" applyFont="1" applyBorder="1"/>
    <xf numFmtId="37" fontId="14" fillId="2" borderId="33" xfId="17" applyFont="1" applyFill="1" applyBorder="1"/>
    <xf numFmtId="37" fontId="14" fillId="2" borderId="377" xfId="17" applyFont="1" applyFill="1" applyBorder="1"/>
    <xf numFmtId="37" fontId="3" fillId="0" borderId="381" xfId="17" applyBorder="1" applyAlignment="1">
      <alignment horizontal="right"/>
    </xf>
    <xf numFmtId="37" fontId="7" fillId="0" borderId="382" xfId="17" applyFont="1" applyBorder="1"/>
    <xf numFmtId="37" fontId="3" fillId="0" borderId="383" xfId="17" applyBorder="1"/>
    <xf numFmtId="37" fontId="3" fillId="0" borderId="386" xfId="17" applyBorder="1" applyAlignment="1">
      <alignment horizontal="right"/>
    </xf>
    <xf numFmtId="37" fontId="7" fillId="0" borderId="387" xfId="17" applyFont="1" applyBorder="1" applyAlignment="1">
      <alignment horizontal="left" indent="1"/>
    </xf>
    <xf numFmtId="37" fontId="14" fillId="0" borderId="388" xfId="17" applyFont="1" applyBorder="1"/>
    <xf numFmtId="37" fontId="14" fillId="2" borderId="389" xfId="17" applyFont="1" applyFill="1" applyBorder="1"/>
    <xf numFmtId="37" fontId="3" fillId="0" borderId="391" xfId="17" applyBorder="1" applyAlignment="1">
      <alignment horizontal="right"/>
    </xf>
    <xf numFmtId="37" fontId="3" fillId="0" borderId="392" xfId="17" applyBorder="1" applyAlignment="1">
      <alignment horizontal="right"/>
    </xf>
    <xf numFmtId="37" fontId="3" fillId="0" borderId="392" xfId="17" applyBorder="1"/>
    <xf numFmtId="37" fontId="3" fillId="0" borderId="393" xfId="17" applyBorder="1"/>
    <xf numFmtId="37" fontId="3" fillId="0" borderId="394" xfId="17" applyBorder="1"/>
    <xf numFmtId="37" fontId="3" fillId="0" borderId="393" xfId="17" applyBorder="1" applyAlignment="1">
      <alignment horizontal="right"/>
    </xf>
    <xf numFmtId="37" fontId="3" fillId="0" borderId="397" xfId="17" applyBorder="1"/>
    <xf numFmtId="37" fontId="3" fillId="0" borderId="397" xfId="17" applyBorder="1" applyAlignment="1">
      <alignment horizontal="right"/>
    </xf>
    <xf numFmtId="37" fontId="3" fillId="0" borderId="398" xfId="17" applyBorder="1"/>
    <xf numFmtId="0" fontId="7" fillId="0" borderId="397" xfId="4" applyFont="1" applyBorder="1" applyAlignment="1">
      <alignment wrapText="1"/>
    </xf>
    <xf numFmtId="0" fontId="7" fillId="0" borderId="401" xfId="4" applyFont="1" applyBorder="1"/>
    <xf numFmtId="0" fontId="7" fillId="0" borderId="395" xfId="4" applyFont="1" applyBorder="1"/>
    <xf numFmtId="0" fontId="7" fillId="0" borderId="396" xfId="4" applyFont="1" applyBorder="1"/>
    <xf numFmtId="37" fontId="7" fillId="0" borderId="402" xfId="18" applyFont="1" applyBorder="1" applyAlignment="1">
      <alignment horizontal="centerContinuous"/>
    </xf>
    <xf numFmtId="37" fontId="7" fillId="0" borderId="402" xfId="18" applyFont="1" applyBorder="1" applyAlignment="1">
      <alignment horizontal="centerContinuous" wrapText="1"/>
    </xf>
    <xf numFmtId="37" fontId="7" fillId="0" borderId="403" xfId="18" applyFont="1" applyBorder="1" applyAlignment="1">
      <alignment horizontal="centerContinuous" wrapText="1"/>
    </xf>
    <xf numFmtId="37" fontId="7" fillId="0" borderId="1" xfId="18" applyFont="1" applyBorder="1" applyAlignment="1">
      <alignment horizontal="centerContinuous" wrapText="1"/>
    </xf>
    <xf numFmtId="37" fontId="3" fillId="0" borderId="0" xfId="18"/>
    <xf numFmtId="0" fontId="3" fillId="0" borderId="401" xfId="18" applyNumberFormat="1" applyBorder="1" applyAlignment="1">
      <alignment horizontal="left"/>
    </xf>
    <xf numFmtId="0" fontId="3" fillId="2" borderId="402" xfId="1" applyNumberFormat="1" applyFont="1" applyFill="1" applyBorder="1" applyAlignment="1" applyProtection="1"/>
    <xf numFmtId="0" fontId="3" fillId="2" borderId="393" xfId="1" applyNumberFormat="1" applyFont="1" applyFill="1" applyBorder="1" applyAlignment="1" applyProtection="1"/>
    <xf numFmtId="0" fontId="3" fillId="2" borderId="394" xfId="1" applyNumberFormat="1" applyFont="1" applyFill="1" applyBorder="1" applyAlignment="1" applyProtection="1"/>
    <xf numFmtId="37" fontId="3" fillId="0" borderId="404" xfId="18" applyBorder="1"/>
    <xf numFmtId="38" fontId="3" fillId="3" borderId="401" xfId="1" applyNumberFormat="1" applyFont="1" applyFill="1" applyBorder="1" applyAlignment="1" applyProtection="1">
      <protection locked="0"/>
    </xf>
    <xf numFmtId="38" fontId="3" fillId="3" borderId="323" xfId="1" applyNumberFormat="1" applyFont="1" applyFill="1" applyBorder="1" applyAlignment="1" applyProtection="1">
      <protection locked="0"/>
    </xf>
    <xf numFmtId="38" fontId="3" fillId="5" borderId="405" xfId="1" applyNumberFormat="1" applyFont="1" applyFill="1" applyBorder="1" applyAlignment="1" applyProtection="1"/>
    <xf numFmtId="37" fontId="3" fillId="0" borderId="406" xfId="18" applyBorder="1" applyAlignment="1">
      <alignment horizontal="left" indent="1"/>
    </xf>
    <xf numFmtId="38" fontId="3" fillId="3" borderId="404" xfId="1" applyNumberFormat="1" applyFont="1" applyFill="1" applyBorder="1" applyAlignment="1" applyProtection="1">
      <protection locked="0"/>
    </xf>
    <xf numFmtId="38" fontId="3" fillId="5" borderId="403" xfId="1" applyNumberFormat="1" applyFont="1" applyFill="1" applyBorder="1" applyAlignment="1" applyProtection="1"/>
    <xf numFmtId="37" fontId="3" fillId="0" borderId="308" xfId="18" applyBorder="1" applyAlignment="1">
      <alignment horizontal="left" indent="1"/>
    </xf>
    <xf numFmtId="38" fontId="3" fillId="3" borderId="317" xfId="1" applyNumberFormat="1" applyFont="1" applyFill="1" applyBorder="1" applyAlignment="1" applyProtection="1">
      <protection locked="0"/>
    </xf>
    <xf numFmtId="37" fontId="3" fillId="0" borderId="317" xfId="18" applyBorder="1"/>
    <xf numFmtId="38" fontId="3" fillId="5" borderId="8" xfId="1" applyNumberFormat="1" applyFont="1" applyFill="1" applyBorder="1" applyAlignment="1" applyProtection="1"/>
    <xf numFmtId="38" fontId="3" fillId="5" borderId="407" xfId="1" applyNumberFormat="1" applyFont="1" applyFill="1" applyBorder="1" applyAlignment="1" applyProtection="1"/>
    <xf numFmtId="37" fontId="3" fillId="0" borderId="8" xfId="18" applyBorder="1"/>
    <xf numFmtId="38" fontId="3" fillId="3" borderId="8" xfId="1" applyNumberFormat="1" applyFont="1" applyFill="1" applyBorder="1" applyAlignment="1" applyProtection="1">
      <protection locked="0"/>
    </xf>
    <xf numFmtId="38" fontId="3" fillId="5" borderId="323" xfId="1" applyNumberFormat="1" applyFont="1" applyFill="1" applyBorder="1" applyAlignment="1" applyProtection="1"/>
    <xf numFmtId="38" fontId="3" fillId="5" borderId="408" xfId="1" applyNumberFormat="1" applyFont="1" applyFill="1" applyBorder="1" applyAlignment="1" applyProtection="1"/>
    <xf numFmtId="38" fontId="3" fillId="5" borderId="409" xfId="1" applyNumberFormat="1" applyFont="1" applyFill="1" applyBorder="1" applyAlignment="1" applyProtection="1"/>
    <xf numFmtId="37" fontId="14" fillId="0" borderId="0" xfId="18" applyFont="1"/>
    <xf numFmtId="0" fontId="27" fillId="0" borderId="0" xfId="4" applyFont="1"/>
    <xf numFmtId="37" fontId="14" fillId="0" borderId="110" xfId="18" applyFont="1" applyBorder="1" applyAlignment="1">
      <alignment horizontal="center"/>
    </xf>
    <xf numFmtId="37" fontId="14" fillId="0" borderId="0" xfId="18" applyFont="1" applyAlignment="1">
      <alignment horizontal="center"/>
    </xf>
    <xf numFmtId="37" fontId="3" fillId="0" borderId="14" xfId="18" applyBorder="1"/>
    <xf numFmtId="166" fontId="9" fillId="0" borderId="388" xfId="1" applyNumberFormat="1" applyFont="1" applyBorder="1" applyAlignment="1" applyProtection="1"/>
    <xf numFmtId="37" fontId="5" fillId="0" borderId="388" xfId="18" applyFont="1" applyBorder="1"/>
    <xf numFmtId="37" fontId="3" fillId="0" borderId="388" xfId="18" applyBorder="1"/>
    <xf numFmtId="0" fontId="3" fillId="0" borderId="388" xfId="4" applyBorder="1"/>
    <xf numFmtId="37" fontId="3" fillId="3" borderId="1" xfId="18" quotePrefix="1" applyFill="1" applyBorder="1" applyAlignment="1" applyProtection="1">
      <alignment horizontal="left"/>
      <protection locked="0"/>
    </xf>
    <xf numFmtId="37" fontId="3" fillId="0" borderId="0" xfId="18" applyAlignment="1">
      <alignment horizontal="center"/>
    </xf>
    <xf numFmtId="37" fontId="16" fillId="0" borderId="326" xfId="4" applyNumberFormat="1" applyFont="1" applyBorder="1"/>
    <xf numFmtId="0" fontId="7" fillId="0" borderId="316" xfId="4" applyFont="1" applyBorder="1"/>
    <xf numFmtId="0" fontId="7" fillId="0" borderId="318" xfId="4" applyFont="1" applyBorder="1"/>
    <xf numFmtId="37" fontId="7" fillId="0" borderId="312" xfId="19" applyFont="1" applyBorder="1" applyAlignment="1">
      <alignment horizontal="center"/>
    </xf>
    <xf numFmtId="37" fontId="7" fillId="0" borderId="313" xfId="19" applyFont="1" applyBorder="1" applyAlignment="1">
      <alignment horizontal="center"/>
    </xf>
    <xf numFmtId="37" fontId="7" fillId="0" borderId="313" xfId="19" applyFont="1" applyBorder="1" applyAlignment="1">
      <alignment horizontal="center" wrapText="1"/>
    </xf>
    <xf numFmtId="37" fontId="7" fillId="0" borderId="314" xfId="19" applyFont="1" applyBorder="1" applyAlignment="1">
      <alignment horizontal="center" wrapText="1"/>
    </xf>
    <xf numFmtId="0" fontId="3" fillId="3" borderId="322" xfId="12" applyFill="1" applyBorder="1" applyAlignment="1" applyProtection="1">
      <alignment wrapText="1"/>
      <protection locked="0"/>
    </xf>
    <xf numFmtId="37" fontId="3" fillId="3" borderId="322" xfId="1" applyNumberFormat="1" applyFont="1" applyFill="1" applyBorder="1" applyProtection="1">
      <protection locked="0"/>
    </xf>
    <xf numFmtId="10" fontId="3" fillId="3" borderId="322" xfId="3" applyNumberFormat="1" applyFont="1" applyFill="1" applyBorder="1" applyProtection="1">
      <protection locked="0"/>
    </xf>
    <xf numFmtId="37" fontId="7" fillId="0" borderId="395" xfId="19" applyFont="1" applyBorder="1" applyAlignment="1">
      <alignment horizontal="centerContinuous"/>
    </xf>
    <xf numFmtId="37" fontId="3" fillId="0" borderId="396" xfId="19" applyBorder="1" applyAlignment="1">
      <alignment horizontal="right"/>
    </xf>
    <xf numFmtId="37" fontId="3" fillId="5" borderId="209" xfId="1" applyNumberFormat="1" applyFont="1" applyFill="1" applyBorder="1" applyAlignment="1" applyProtection="1"/>
    <xf numFmtId="37" fontId="3" fillId="5" borderId="408" xfId="1" applyNumberFormat="1" applyFont="1" applyFill="1" applyBorder="1" applyAlignment="1" applyProtection="1"/>
    <xf numFmtId="166" fontId="3" fillId="6" borderId="1" xfId="1" applyNumberFormat="1" applyFont="1" applyFill="1" applyBorder="1" applyAlignment="1" applyProtection="1">
      <alignment horizontal="centerContinuous"/>
    </xf>
    <xf numFmtId="0" fontId="3" fillId="0" borderId="0" xfId="12"/>
    <xf numFmtId="0" fontId="3" fillId="0" borderId="14" xfId="12" applyBorder="1"/>
    <xf numFmtId="0" fontId="7" fillId="0" borderId="388" xfId="12" applyFont="1" applyBorder="1" applyAlignment="1">
      <alignment vertical="top"/>
    </xf>
    <xf numFmtId="0" fontId="7" fillId="0" borderId="388" xfId="12" applyFont="1" applyBorder="1"/>
    <xf numFmtId="0" fontId="7" fillId="0" borderId="383" xfId="12" applyFont="1" applyBorder="1"/>
    <xf numFmtId="0" fontId="7" fillId="0" borderId="0" xfId="12" applyFont="1"/>
    <xf numFmtId="0" fontId="7" fillId="0" borderId="410" xfId="12" applyFont="1" applyBorder="1"/>
    <xf numFmtId="0" fontId="7" fillId="0" borderId="397" xfId="12" applyFont="1" applyBorder="1"/>
    <xf numFmtId="0" fontId="7" fillId="0" borderId="397" xfId="12" applyFont="1" applyBorder="1" applyAlignment="1">
      <alignment horizontal="center"/>
    </xf>
    <xf numFmtId="0" fontId="7" fillId="0" borderId="14" xfId="12" applyFont="1" applyBorder="1" applyAlignment="1">
      <alignment horizontal="center" wrapText="1"/>
    </xf>
    <xf numFmtId="0" fontId="7" fillId="0" borderId="1" xfId="12" applyFont="1" applyBorder="1" applyAlignment="1">
      <alignment horizontal="center" wrapText="1"/>
    </xf>
    <xf numFmtId="0" fontId="3" fillId="0" borderId="14" xfId="12" quotePrefix="1" applyBorder="1" applyAlignment="1">
      <alignment horizontal="right"/>
    </xf>
    <xf numFmtId="0" fontId="3" fillId="0" borderId="388" xfId="12" applyBorder="1"/>
    <xf numFmtId="0" fontId="3" fillId="6" borderId="411" xfId="4" applyFill="1" applyBorder="1"/>
    <xf numFmtId="0" fontId="3" fillId="6" borderId="412" xfId="4" applyFill="1" applyBorder="1"/>
    <xf numFmtId="0" fontId="3" fillId="0" borderId="46" xfId="12" applyBorder="1" applyAlignment="1">
      <alignment horizontal="right"/>
    </xf>
    <xf numFmtId="0" fontId="3" fillId="0" borderId="388" xfId="12" applyBorder="1" applyAlignment="1">
      <alignment horizontal="left" indent="1"/>
    </xf>
    <xf numFmtId="0" fontId="3" fillId="0" borderId="388" xfId="12" applyBorder="1" applyAlignment="1">
      <alignment horizontal="left"/>
    </xf>
    <xf numFmtId="0" fontId="3" fillId="0" borderId="388" xfId="12" applyBorder="1" applyAlignment="1">
      <alignment horizontal="right"/>
    </xf>
    <xf numFmtId="37" fontId="3" fillId="0" borderId="388" xfId="12" applyNumberFormat="1" applyBorder="1"/>
    <xf numFmtId="37" fontId="3" fillId="3" borderId="46" xfId="12" applyNumberFormat="1" applyFill="1" applyBorder="1" applyProtection="1">
      <protection locked="0"/>
    </xf>
    <xf numFmtId="0" fontId="3" fillId="6" borderId="413" xfId="4" applyFill="1" applyBorder="1"/>
    <xf numFmtId="0" fontId="3" fillId="0" borderId="14" xfId="12" applyBorder="1" applyAlignment="1">
      <alignment horizontal="right"/>
    </xf>
    <xf numFmtId="8" fontId="3" fillId="3" borderId="14" xfId="12" applyNumberFormat="1" applyFill="1" applyBorder="1" applyProtection="1">
      <protection locked="0"/>
    </xf>
    <xf numFmtId="6" fontId="3" fillId="5" borderId="1" xfId="16" applyNumberFormat="1" applyFont="1" applyFill="1" applyBorder="1" applyProtection="1"/>
    <xf numFmtId="37" fontId="3" fillId="3" borderId="1" xfId="2" applyNumberFormat="1" applyFont="1" applyFill="1" applyBorder="1" applyProtection="1">
      <protection locked="0"/>
    </xf>
    <xf numFmtId="0" fontId="3" fillId="0" borderId="46" xfId="12" applyBorder="1"/>
    <xf numFmtId="0" fontId="3" fillId="0" borderId="326" xfId="12" applyBorder="1"/>
    <xf numFmtId="0" fontId="3" fillId="0" borderId="332" xfId="12" applyBorder="1"/>
    <xf numFmtId="0" fontId="3" fillId="0" borderId="14" xfId="15" applyBorder="1" applyAlignment="1">
      <alignment horizontal="centerContinuous"/>
    </xf>
    <xf numFmtId="0" fontId="3" fillId="0" borderId="388" xfId="15" applyBorder="1" applyAlignment="1">
      <alignment horizontal="centerContinuous"/>
    </xf>
    <xf numFmtId="0" fontId="3" fillId="0" borderId="383" xfId="15" applyBorder="1" applyAlignment="1">
      <alignment horizontal="centerContinuous"/>
    </xf>
    <xf numFmtId="0" fontId="7" fillId="0" borderId="410" xfId="15" applyFont="1" applyBorder="1" applyAlignment="1">
      <alignment wrapText="1"/>
    </xf>
    <xf numFmtId="0" fontId="7" fillId="0" borderId="397" xfId="15" applyFont="1" applyBorder="1" applyAlignment="1">
      <alignment wrapText="1"/>
    </xf>
    <xf numFmtId="0" fontId="7" fillId="0" borderId="398" xfId="15" applyFont="1" applyBorder="1" applyAlignment="1">
      <alignment wrapText="1"/>
    </xf>
    <xf numFmtId="0" fontId="7" fillId="0" borderId="414" xfId="15" applyFont="1" applyBorder="1" applyAlignment="1">
      <alignment wrapText="1"/>
    </xf>
    <xf numFmtId="0" fontId="7" fillId="0" borderId="46" xfId="15" applyFont="1" applyBorder="1" applyAlignment="1">
      <alignment horizontal="centerContinuous"/>
    </xf>
    <xf numFmtId="0" fontId="7" fillId="0" borderId="332" xfId="15" applyFont="1" applyBorder="1" applyAlignment="1">
      <alignment horizontal="centerContinuous"/>
    </xf>
    <xf numFmtId="0" fontId="7" fillId="0" borderId="46" xfId="4" applyFont="1" applyBorder="1" applyAlignment="1">
      <alignment horizontal="centerContinuous"/>
    </xf>
    <xf numFmtId="0" fontId="7" fillId="0" borderId="326" xfId="4" applyFont="1" applyBorder="1" applyAlignment="1">
      <alignment horizontal="centerContinuous"/>
    </xf>
    <xf numFmtId="0" fontId="7" fillId="0" borderId="332" xfId="4" applyFont="1" applyBorder="1" applyAlignment="1">
      <alignment horizontal="centerContinuous"/>
    </xf>
    <xf numFmtId="0" fontId="7" fillId="0" borderId="312" xfId="15" applyFont="1" applyBorder="1" applyAlignment="1">
      <alignment horizontal="center"/>
    </xf>
    <xf numFmtId="0" fontId="7" fillId="0" borderId="383" xfId="15" applyFont="1" applyBorder="1" applyAlignment="1">
      <alignment horizontal="center"/>
    </xf>
    <xf numFmtId="7" fontId="3" fillId="3" borderId="317" xfId="4" applyNumberFormat="1" applyFill="1" applyBorder="1" applyAlignment="1" applyProtection="1">
      <alignment wrapText="1"/>
      <protection locked="0"/>
    </xf>
    <xf numFmtId="165" fontId="3" fillId="3" borderId="1" xfId="4" applyNumberFormat="1" applyFill="1" applyBorder="1" applyProtection="1">
      <protection locked="0"/>
    </xf>
    <xf numFmtId="0" fontId="3" fillId="0" borderId="415" xfId="15" applyBorder="1"/>
    <xf numFmtId="0" fontId="7" fillId="0" borderId="1" xfId="4" applyFont="1" applyBorder="1" applyAlignment="1">
      <alignment horizontal="center" vertical="top" wrapText="1"/>
    </xf>
    <xf numFmtId="0" fontId="3" fillId="0" borderId="384" xfId="4" applyBorder="1"/>
    <xf numFmtId="37" fontId="3" fillId="3" borderId="316" xfId="4" applyNumberFormat="1" applyFill="1" applyBorder="1" applyProtection="1">
      <protection locked="0"/>
    </xf>
    <xf numFmtId="0" fontId="3" fillId="0" borderId="417" xfId="4" applyBorder="1" applyAlignment="1">
      <alignment horizontal="left" indent="1"/>
    </xf>
    <xf numFmtId="0" fontId="3" fillId="0" borderId="316" xfId="4" applyBorder="1"/>
    <xf numFmtId="0" fontId="3" fillId="0" borderId="331" xfId="4" applyBorder="1"/>
    <xf numFmtId="0" fontId="3" fillId="0" borderId="417" xfId="4" applyBorder="1" applyAlignment="1">
      <alignment horizontal="left" indent="2"/>
    </xf>
    <xf numFmtId="0" fontId="3" fillId="0" borderId="417" xfId="4" applyBorder="1"/>
    <xf numFmtId="37" fontId="3" fillId="5" borderId="8" xfId="4" applyNumberFormat="1" applyFill="1" applyBorder="1"/>
    <xf numFmtId="0" fontId="3" fillId="0" borderId="14" xfId="4" applyBorder="1" applyAlignment="1">
      <alignment horizontal="left" indent="2"/>
    </xf>
    <xf numFmtId="5" fontId="3" fillId="4" borderId="36" xfId="4" applyNumberFormat="1" applyFill="1" applyBorder="1"/>
    <xf numFmtId="0" fontId="3" fillId="0" borderId="326" xfId="4" applyBorder="1"/>
    <xf numFmtId="0" fontId="3" fillId="0" borderId="332" xfId="4" applyBorder="1"/>
    <xf numFmtId="37" fontId="3" fillId="5" borderId="317" xfId="4" applyNumberFormat="1" applyFill="1" applyBorder="1"/>
    <xf numFmtId="5" fontId="3" fillId="4" borderId="1" xfId="4" applyNumberFormat="1" applyFill="1" applyBorder="1"/>
    <xf numFmtId="43" fontId="7" fillId="0" borderId="0" xfId="1" applyFont="1" applyBorder="1" applyAlignment="1" applyProtection="1"/>
    <xf numFmtId="0" fontId="3" fillId="0" borderId="384" xfId="15" applyBorder="1"/>
    <xf numFmtId="0" fontId="7" fillId="0" borderId="312" xfId="4" applyFont="1" applyBorder="1" applyAlignment="1">
      <alignment horizontal="centerContinuous" wrapText="1"/>
    </xf>
    <xf numFmtId="0" fontId="7" fillId="0" borderId="313" xfId="4" applyFont="1" applyBorder="1" applyAlignment="1">
      <alignment horizontal="centerContinuous" wrapText="1"/>
    </xf>
    <xf numFmtId="0" fontId="7" fillId="0" borderId="314" xfId="4" applyFont="1" applyBorder="1" applyAlignment="1">
      <alignment horizontal="centerContinuous" wrapText="1"/>
    </xf>
    <xf numFmtId="0" fontId="3" fillId="0" borderId="384" xfId="4" applyBorder="1" applyAlignment="1">
      <alignment horizontal="left" indent="1"/>
    </xf>
    <xf numFmtId="37" fontId="3" fillId="3" borderId="1" xfId="4" applyNumberFormat="1" applyFill="1" applyBorder="1" applyAlignment="1" applyProtection="1">
      <alignment wrapText="1"/>
      <protection locked="0"/>
    </xf>
    <xf numFmtId="0" fontId="3" fillId="0" borderId="384" xfId="4" applyBorder="1" applyAlignment="1">
      <alignment horizontal="left" indent="2"/>
    </xf>
    <xf numFmtId="37" fontId="3" fillId="5" borderId="402" xfId="4" applyNumberFormat="1" applyFill="1" applyBorder="1"/>
    <xf numFmtId="37" fontId="3" fillId="5" borderId="403" xfId="4" applyNumberFormat="1" applyFill="1" applyBorder="1"/>
    <xf numFmtId="37" fontId="3" fillId="3" borderId="402" xfId="4" applyNumberFormat="1" applyFill="1" applyBorder="1" applyProtection="1">
      <protection locked="0"/>
    </xf>
    <xf numFmtId="37" fontId="3" fillId="3" borderId="407" xfId="4" applyNumberFormat="1" applyFill="1" applyBorder="1" applyProtection="1">
      <protection locked="0"/>
    </xf>
    <xf numFmtId="0" fontId="3" fillId="0" borderId="384" xfId="4" applyBorder="1" applyAlignment="1">
      <alignment horizontal="left"/>
    </xf>
    <xf numFmtId="7" fontId="3" fillId="5" borderId="402" xfId="4" applyNumberFormat="1" applyFill="1" applyBorder="1" applyAlignment="1">
      <alignment horizontal="right"/>
    </xf>
    <xf numFmtId="7" fontId="3" fillId="5" borderId="1" xfId="4" applyNumberFormat="1" applyFill="1" applyBorder="1" applyAlignment="1">
      <alignment horizontal="right"/>
    </xf>
    <xf numFmtId="7" fontId="3" fillId="5" borderId="1" xfId="1" applyNumberFormat="1" applyFont="1" applyFill="1" applyBorder="1" applyAlignment="1" applyProtection="1"/>
    <xf numFmtId="0" fontId="14" fillId="0" borderId="0" xfId="4" quotePrefix="1" applyFont="1" applyAlignment="1">
      <alignment horizontal="center"/>
    </xf>
    <xf numFmtId="37" fontId="3" fillId="0" borderId="322" xfId="4" applyNumberFormat="1" applyBorder="1"/>
    <xf numFmtId="0" fontId="3" fillId="0" borderId="0" xfId="4" applyAlignment="1">
      <alignment horizontal="center" vertical="center"/>
    </xf>
    <xf numFmtId="37" fontId="3" fillId="5" borderId="418" xfId="1" applyNumberFormat="1" applyFont="1" applyFill="1" applyBorder="1" applyProtection="1"/>
    <xf numFmtId="0" fontId="12" fillId="0" borderId="0" xfId="4" applyFont="1" applyAlignment="1">
      <alignment horizontal="center"/>
    </xf>
    <xf numFmtId="0" fontId="14" fillId="0" borderId="0" xfId="4" applyFont="1" applyAlignment="1">
      <alignment wrapText="1"/>
    </xf>
    <xf numFmtId="0" fontId="7" fillId="0" borderId="419" xfId="4" applyFont="1" applyBorder="1" applyAlignment="1">
      <alignment horizontal="center" wrapText="1"/>
    </xf>
    <xf numFmtId="0" fontId="7" fillId="0" borderId="420" xfId="4" applyFont="1" applyBorder="1" applyAlignment="1">
      <alignment horizontal="center" wrapText="1"/>
    </xf>
    <xf numFmtId="0" fontId="7" fillId="0" borderId="396" xfId="4" applyFont="1" applyBorder="1" applyAlignment="1">
      <alignment horizontal="center" wrapText="1"/>
    </xf>
    <xf numFmtId="37" fontId="3" fillId="3" borderId="421" xfId="1" applyNumberFormat="1" applyFont="1" applyFill="1" applyBorder="1" applyProtection="1">
      <protection locked="0"/>
    </xf>
    <xf numFmtId="37" fontId="3" fillId="3" borderId="420" xfId="1" applyNumberFormat="1" applyFont="1" applyFill="1" applyBorder="1" applyProtection="1">
      <protection locked="0"/>
    </xf>
    <xf numFmtId="37" fontId="3" fillId="5" borderId="421" xfId="1" applyNumberFormat="1" applyFont="1" applyFill="1" applyBorder="1" applyProtection="1"/>
    <xf numFmtId="37" fontId="3" fillId="5" borderId="394" xfId="1" applyNumberFormat="1" applyFont="1" applyFill="1" applyBorder="1" applyProtection="1"/>
    <xf numFmtId="0" fontId="6" fillId="0" borderId="14" xfId="4" applyFont="1" applyBorder="1" applyAlignment="1">
      <alignment horizontal="left" indent="2"/>
    </xf>
    <xf numFmtId="37" fontId="3" fillId="3" borderId="422" xfId="1" applyNumberFormat="1" applyFont="1" applyFill="1" applyBorder="1" applyProtection="1">
      <protection locked="0"/>
    </xf>
    <xf numFmtId="37" fontId="3" fillId="5" borderId="263" xfId="1" applyNumberFormat="1" applyFont="1" applyFill="1" applyBorder="1" applyProtection="1"/>
    <xf numFmtId="37" fontId="3" fillId="5" borderId="315" xfId="1" applyNumberFormat="1" applyFont="1" applyFill="1" applyBorder="1" applyProtection="1"/>
    <xf numFmtId="0" fontId="3" fillId="0" borderId="402" xfId="4" applyBorder="1"/>
    <xf numFmtId="0" fontId="3" fillId="0" borderId="392" xfId="4" applyBorder="1" applyAlignment="1">
      <alignment horizontal="centerContinuous"/>
    </xf>
    <xf numFmtId="0" fontId="3" fillId="0" borderId="389" xfId="4" applyBorder="1" applyAlignment="1">
      <alignment horizontal="centerContinuous"/>
    </xf>
    <xf numFmtId="0" fontId="14" fillId="0" borderId="401" xfId="4" applyFont="1" applyBorder="1" applyAlignment="1">
      <alignment horizontal="center" wrapText="1"/>
    </xf>
    <xf numFmtId="0" fontId="7" fillId="0" borderId="423" xfId="4" applyFont="1" applyBorder="1" applyAlignment="1">
      <alignment horizontal="center" wrapText="1"/>
    </xf>
    <xf numFmtId="0" fontId="7" fillId="0" borderId="424" xfId="4" applyFont="1" applyBorder="1" applyAlignment="1">
      <alignment horizontal="center" wrapText="1"/>
    </xf>
    <xf numFmtId="0" fontId="7" fillId="0" borderId="407" xfId="4" applyFont="1" applyBorder="1" applyAlignment="1">
      <alignment horizontal="center" wrapText="1"/>
    </xf>
    <xf numFmtId="0" fontId="7" fillId="0" borderId="425" xfId="20" applyFont="1" applyBorder="1" applyAlignment="1">
      <alignment horizontal="center" wrapText="1"/>
    </xf>
    <xf numFmtId="0" fontId="28" fillId="0" borderId="14" xfId="4" applyFont="1" applyBorder="1"/>
    <xf numFmtId="0" fontId="29" fillId="0" borderId="384" xfId="4" applyFont="1" applyBorder="1"/>
    <xf numFmtId="0" fontId="29" fillId="0" borderId="416" xfId="4" applyFont="1" applyBorder="1"/>
    <xf numFmtId="0" fontId="30" fillId="0" borderId="1" xfId="4" applyFont="1" applyBorder="1" applyAlignment="1">
      <alignment horizontal="center" wrapText="1"/>
    </xf>
    <xf numFmtId="0" fontId="31" fillId="0" borderId="1" xfId="4" applyFont="1" applyBorder="1" applyAlignment="1">
      <alignment horizontal="center" wrapText="1"/>
    </xf>
    <xf numFmtId="0" fontId="31" fillId="0" borderId="1" xfId="4" applyFont="1" applyBorder="1" applyAlignment="1">
      <alignment horizontal="center"/>
    </xf>
    <xf numFmtId="0" fontId="3" fillId="4" borderId="1" xfId="4" applyFill="1" applyBorder="1"/>
    <xf numFmtId="166" fontId="3" fillId="6" borderId="1" xfId="1" applyNumberFormat="1" applyFont="1" applyFill="1" applyBorder="1" applyProtection="1"/>
    <xf numFmtId="166" fontId="3" fillId="6" borderId="1" xfId="21" applyNumberFormat="1" applyFont="1" applyFill="1" applyBorder="1" applyProtection="1"/>
    <xf numFmtId="37" fontId="3" fillId="5" borderId="322" xfId="22" applyNumberFormat="1" applyFont="1" applyFill="1" applyBorder="1" applyProtection="1"/>
    <xf numFmtId="37" fontId="3" fillId="3" borderId="322" xfId="22" applyNumberFormat="1" applyFont="1" applyFill="1" applyBorder="1" applyProtection="1">
      <protection locked="0"/>
    </xf>
    <xf numFmtId="37" fontId="3" fillId="3" borderId="426" xfId="22" applyNumberFormat="1" applyFont="1" applyFill="1" applyBorder="1" applyProtection="1">
      <protection locked="0"/>
    </xf>
    <xf numFmtId="10" fontId="3" fillId="5" borderId="402" xfId="3" applyNumberFormat="1" applyFont="1" applyFill="1" applyBorder="1" applyProtection="1"/>
    <xf numFmtId="0" fontId="3" fillId="5" borderId="394" xfId="4" applyFill="1" applyBorder="1"/>
    <xf numFmtId="37" fontId="3" fillId="5" borderId="322" xfId="1" applyNumberFormat="1" applyFont="1" applyFill="1" applyBorder="1" applyProtection="1"/>
    <xf numFmtId="37" fontId="3" fillId="3" borderId="420" xfId="22" applyNumberFormat="1" applyFont="1" applyFill="1" applyBorder="1" applyProtection="1">
      <protection locked="0"/>
    </xf>
    <xf numFmtId="37" fontId="3" fillId="3" borderId="427" xfId="22" applyNumberFormat="1" applyFont="1" applyFill="1" applyBorder="1" applyProtection="1">
      <protection locked="0"/>
    </xf>
    <xf numFmtId="37" fontId="3" fillId="5" borderId="420" xfId="1" applyNumberFormat="1" applyFont="1" applyFill="1" applyBorder="1" applyProtection="1"/>
    <xf numFmtId="0" fontId="3" fillId="0" borderId="317" xfId="4" applyBorder="1"/>
    <xf numFmtId="37" fontId="3" fillId="5" borderId="24" xfId="22" applyNumberFormat="1" applyFont="1" applyFill="1" applyBorder="1" applyProtection="1"/>
    <xf numFmtId="37" fontId="3" fillId="3" borderId="424" xfId="22" applyNumberFormat="1" applyFont="1" applyFill="1" applyBorder="1" applyProtection="1">
      <protection locked="0"/>
    </xf>
    <xf numFmtId="37" fontId="3" fillId="3" borderId="428" xfId="22" applyNumberFormat="1" applyFont="1" applyFill="1" applyBorder="1" applyProtection="1">
      <protection locked="0"/>
    </xf>
    <xf numFmtId="0" fontId="3" fillId="6" borderId="1" xfId="22" applyNumberFormat="1" applyFont="1" applyFill="1" applyBorder="1" applyProtection="1"/>
    <xf numFmtId="0" fontId="32" fillId="0" borderId="393" xfId="4" applyFont="1" applyBorder="1"/>
    <xf numFmtId="0" fontId="3" fillId="0" borderId="393" xfId="4" applyBorder="1"/>
    <xf numFmtId="0" fontId="23" fillId="0" borderId="393" xfId="4" applyFont="1" applyBorder="1" applyAlignment="1">
      <alignment horizontal="left" indent="1"/>
    </xf>
    <xf numFmtId="0" fontId="3" fillId="0" borderId="402" xfId="4" applyBorder="1" applyAlignment="1">
      <alignment horizontal="left"/>
    </xf>
    <xf numFmtId="0" fontId="3" fillId="0" borderId="394" xfId="4" applyBorder="1"/>
    <xf numFmtId="0" fontId="3" fillId="0" borderId="395" xfId="4" applyBorder="1"/>
    <xf numFmtId="9" fontId="3" fillId="5" borderId="420" xfId="3" applyFont="1" applyFill="1" applyBorder="1" applyProtection="1"/>
    <xf numFmtId="10" fontId="3" fillId="5" borderId="420" xfId="3" applyNumberFormat="1" applyFont="1" applyFill="1" applyBorder="1" applyProtection="1"/>
    <xf numFmtId="0" fontId="32" fillId="0" borderId="0" xfId="4" applyFont="1"/>
    <xf numFmtId="0" fontId="3" fillId="0" borderId="401" xfId="4" applyBorder="1"/>
    <xf numFmtId="0" fontId="3" fillId="0" borderId="429" xfId="4" applyBorder="1"/>
    <xf numFmtId="0" fontId="5" fillId="0" borderId="393" xfId="4" applyFont="1" applyBorder="1"/>
    <xf numFmtId="166" fontId="23" fillId="0" borderId="0" xfId="1" applyNumberFormat="1" applyFont="1" applyFill="1" applyBorder="1" applyProtection="1"/>
    <xf numFmtId="0" fontId="7" fillId="0" borderId="401" xfId="4" applyFont="1" applyBorder="1" applyAlignment="1">
      <alignment horizontal="center" wrapText="1"/>
    </xf>
    <xf numFmtId="0" fontId="33" fillId="0" borderId="1" xfId="4" applyFont="1" applyBorder="1"/>
    <xf numFmtId="0" fontId="3" fillId="6" borderId="14" xfId="1" applyNumberFormat="1" applyFont="1" applyFill="1" applyBorder="1" applyProtection="1"/>
    <xf numFmtId="0" fontId="3" fillId="6" borderId="384" xfId="1" applyNumberFormat="1" applyFont="1" applyFill="1" applyBorder="1" applyProtection="1"/>
    <xf numFmtId="0" fontId="3" fillId="6" borderId="416" xfId="1" applyNumberFormat="1" applyFont="1" applyFill="1" applyBorder="1" applyProtection="1"/>
    <xf numFmtId="38" fontId="3" fillId="5" borderId="323" xfId="1" applyNumberFormat="1" applyFont="1" applyFill="1" applyBorder="1" applyProtection="1"/>
    <xf numFmtId="169" fontId="3" fillId="3" borderId="420" xfId="3" applyNumberFormat="1" applyFont="1" applyFill="1" applyBorder="1" applyProtection="1">
      <protection locked="0"/>
    </xf>
    <xf numFmtId="169" fontId="3" fillId="5" borderId="420" xfId="3" applyNumberFormat="1" applyFont="1" applyFill="1" applyBorder="1" applyProtection="1"/>
    <xf numFmtId="0" fontId="3" fillId="3" borderId="402" xfId="4" applyFill="1" applyBorder="1" applyAlignment="1" applyProtection="1">
      <alignment wrapText="1"/>
      <protection locked="0"/>
    </xf>
    <xf numFmtId="38" fontId="3" fillId="5" borderId="403" xfId="1" applyNumberFormat="1" applyFont="1" applyFill="1" applyBorder="1" applyProtection="1"/>
    <xf numFmtId="37" fontId="3" fillId="5" borderId="420" xfId="4" applyNumberFormat="1" applyFill="1" applyBorder="1"/>
    <xf numFmtId="0" fontId="3" fillId="2" borderId="415" xfId="4" applyFill="1" applyBorder="1"/>
    <xf numFmtId="0" fontId="3" fillId="2" borderId="430" xfId="4" applyFill="1" applyBorder="1"/>
    <xf numFmtId="0" fontId="3" fillId="2" borderId="431" xfId="4" applyFill="1" applyBorder="1"/>
    <xf numFmtId="10" fontId="3" fillId="5" borderId="420" xfId="3" applyNumberFormat="1" applyFont="1" applyFill="1" applyBorder="1"/>
    <xf numFmtId="0" fontId="3" fillId="2" borderId="40" xfId="4" applyFill="1" applyBorder="1"/>
    <xf numFmtId="0" fontId="3" fillId="2" borderId="36" xfId="4" applyFill="1" applyBorder="1"/>
    <xf numFmtId="0" fontId="3" fillId="0" borderId="420" xfId="4" applyBorder="1"/>
    <xf numFmtId="0" fontId="3" fillId="2" borderId="46" xfId="4" applyFill="1" applyBorder="1"/>
    <xf numFmtId="0" fontId="3" fillId="2" borderId="326" xfId="4" applyFill="1" applyBorder="1"/>
    <xf numFmtId="0" fontId="3" fillId="2" borderId="332" xfId="4" applyFill="1" applyBorder="1"/>
    <xf numFmtId="0" fontId="3" fillId="0" borderId="404" xfId="4" applyBorder="1"/>
    <xf numFmtId="0" fontId="3" fillId="0" borderId="392" xfId="4" applyBorder="1"/>
    <xf numFmtId="0" fontId="33" fillId="0" borderId="389" xfId="4" applyFont="1" applyBorder="1"/>
    <xf numFmtId="0" fontId="34" fillId="0" borderId="416" xfId="4" applyFont="1" applyBorder="1"/>
    <xf numFmtId="0" fontId="34" fillId="0" borderId="0" xfId="4" applyFont="1"/>
    <xf numFmtId="10" fontId="3" fillId="0" borderId="0" xfId="3" applyNumberFormat="1" applyFont="1" applyFill="1" applyBorder="1"/>
    <xf numFmtId="0" fontId="33" fillId="0" borderId="416" xfId="4" applyFont="1" applyBorder="1"/>
    <xf numFmtId="10" fontId="3" fillId="3" borderId="420" xfId="3" applyNumberFormat="1" applyFont="1" applyFill="1" applyBorder="1" applyProtection="1">
      <protection locked="0"/>
    </xf>
    <xf numFmtId="10" fontId="3" fillId="3" borderId="424" xfId="3" applyNumberFormat="1" applyFont="1" applyFill="1" applyBorder="1" applyProtection="1">
      <protection locked="0"/>
    </xf>
    <xf numFmtId="10" fontId="3" fillId="5" borderId="424" xfId="3" applyNumberFormat="1" applyFont="1" applyFill="1" applyBorder="1" applyProtection="1"/>
    <xf numFmtId="10" fontId="3" fillId="5" borderId="322" xfId="3" applyNumberFormat="1" applyFont="1" applyFill="1" applyBorder="1" applyProtection="1"/>
    <xf numFmtId="0" fontId="3" fillId="0" borderId="433" xfId="4" applyBorder="1"/>
    <xf numFmtId="0" fontId="33" fillId="0" borderId="433" xfId="4" applyFont="1" applyBorder="1"/>
    <xf numFmtId="0" fontId="7" fillId="0" borderId="416" xfId="4" applyFont="1" applyBorder="1" applyAlignment="1">
      <alignment horizontal="center" vertical="top" wrapText="1"/>
    </xf>
    <xf numFmtId="0" fontId="3" fillId="0" borderId="46" xfId="4" applyBorder="1" applyAlignment="1">
      <alignment horizontal="left" indent="1"/>
    </xf>
    <xf numFmtId="0" fontId="3" fillId="0" borderId="434" xfId="4" applyBorder="1"/>
    <xf numFmtId="0" fontId="3" fillId="0" borderId="435" xfId="4" applyBorder="1"/>
    <xf numFmtId="0" fontId="3" fillId="0" borderId="436" xfId="4" applyBorder="1"/>
    <xf numFmtId="0" fontId="3" fillId="6" borderId="402" xfId="16" applyNumberFormat="1" applyFont="1" applyFill="1" applyBorder="1" applyProtection="1"/>
    <xf numFmtId="0" fontId="3" fillId="6" borderId="393" xfId="16" applyNumberFormat="1" applyFont="1" applyFill="1" applyBorder="1" applyProtection="1"/>
    <xf numFmtId="0" fontId="3" fillId="6" borderId="437" xfId="16" applyNumberFormat="1" applyFont="1" applyFill="1" applyBorder="1" applyProtection="1"/>
    <xf numFmtId="0" fontId="3" fillId="6" borderId="438" xfId="16" applyNumberFormat="1" applyFont="1" applyFill="1" applyBorder="1" applyProtection="1"/>
    <xf numFmtId="37" fontId="5" fillId="6" borderId="439" xfId="1" applyNumberFormat="1" applyFont="1" applyFill="1" applyBorder="1" applyProtection="1"/>
    <xf numFmtId="37" fontId="5" fillId="6" borderId="394" xfId="1" applyNumberFormat="1" applyFont="1" applyFill="1" applyBorder="1" applyProtection="1"/>
    <xf numFmtId="37" fontId="3" fillId="2" borderId="440" xfId="16" applyNumberFormat="1" applyFont="1" applyFill="1" applyBorder="1" applyAlignment="1" applyProtection="1"/>
    <xf numFmtId="37" fontId="3" fillId="2" borderId="394" xfId="1" applyNumberFormat="1" applyFont="1" applyFill="1" applyBorder="1" applyAlignment="1" applyProtection="1"/>
    <xf numFmtId="37" fontId="3" fillId="2" borderId="322" xfId="1" applyNumberFormat="1" applyFont="1" applyFill="1" applyBorder="1" applyAlignment="1" applyProtection="1"/>
    <xf numFmtId="37" fontId="3" fillId="2" borderId="420" xfId="1" applyNumberFormat="1" applyFont="1" applyFill="1" applyBorder="1" applyAlignment="1" applyProtection="1"/>
    <xf numFmtId="0" fontId="3" fillId="0" borderId="415" xfId="8" applyBorder="1" applyAlignment="1">
      <alignment vertical="center"/>
    </xf>
    <xf numFmtId="0" fontId="3" fillId="0" borderId="431" xfId="8" applyBorder="1" applyAlignment="1">
      <alignment vertical="center"/>
    </xf>
    <xf numFmtId="0" fontId="3" fillId="0" borderId="46" xfId="8" applyBorder="1" applyAlignment="1">
      <alignment vertical="center"/>
    </xf>
    <xf numFmtId="0" fontId="3" fillId="0" borderId="332" xfId="8" applyBorder="1" applyAlignment="1">
      <alignment vertical="center"/>
    </xf>
    <xf numFmtId="0" fontId="3" fillId="2" borderId="434" xfId="8" applyFill="1" applyBorder="1" applyAlignment="1">
      <alignment vertical="center"/>
    </xf>
    <xf numFmtId="0" fontId="3" fillId="2" borderId="436" xfId="8" applyFill="1" applyBorder="1" applyAlignment="1">
      <alignment vertical="center"/>
    </xf>
    <xf numFmtId="0" fontId="3" fillId="3" borderId="24" xfId="4" applyFill="1" applyBorder="1" applyAlignment="1" applyProtection="1">
      <alignment horizontal="center" wrapText="1"/>
      <protection locked="0"/>
    </xf>
    <xf numFmtId="0" fontId="3" fillId="0" borderId="40" xfId="4" quotePrefix="1" applyBorder="1" applyAlignment="1">
      <alignment horizontal="right" vertical="top"/>
    </xf>
    <xf numFmtId="0" fontId="3" fillId="0" borderId="441" xfId="4" quotePrefix="1" applyBorder="1" applyAlignment="1">
      <alignment horizontal="right" vertical="top"/>
    </xf>
    <xf numFmtId="0" fontId="3" fillId="0" borderId="447" xfId="4" quotePrefix="1" applyBorder="1" applyAlignment="1">
      <alignment horizontal="right" vertical="top"/>
    </xf>
    <xf numFmtId="0" fontId="3" fillId="3" borderId="424" xfId="4" applyFill="1" applyBorder="1" applyAlignment="1" applyProtection="1">
      <alignment horizontal="center" wrapText="1"/>
      <protection locked="0"/>
    </xf>
    <xf numFmtId="0" fontId="3" fillId="3" borderId="396" xfId="4" applyFill="1" applyBorder="1" applyAlignment="1" applyProtection="1">
      <alignment horizontal="center" wrapText="1"/>
      <protection locked="0"/>
    </xf>
    <xf numFmtId="0" fontId="3" fillId="2" borderId="448" xfId="4" applyFill="1" applyBorder="1" applyAlignment="1" applyProtection="1">
      <alignment horizontal="center" wrapText="1"/>
      <protection locked="0"/>
    </xf>
    <xf numFmtId="0" fontId="3" fillId="2" borderId="449" xfId="4" applyFill="1" applyBorder="1" applyAlignment="1" applyProtection="1">
      <alignment horizontal="center" wrapText="1"/>
      <protection locked="0"/>
    </xf>
    <xf numFmtId="0" fontId="3" fillId="0" borderId="325" xfId="4" quotePrefix="1" applyBorder="1" applyAlignment="1">
      <alignment horizontal="right"/>
    </xf>
    <xf numFmtId="0" fontId="3" fillId="3" borderId="322" xfId="4" applyFill="1" applyBorder="1" applyAlignment="1" applyProtection="1">
      <alignment horizontal="center" wrapText="1"/>
      <protection locked="0"/>
    </xf>
    <xf numFmtId="0" fontId="3" fillId="0" borderId="386" xfId="4" quotePrefix="1" applyBorder="1" applyAlignment="1">
      <alignment horizontal="right" vertical="top"/>
    </xf>
    <xf numFmtId="0" fontId="3" fillId="0" borderId="316" xfId="4" applyBorder="1" applyAlignment="1">
      <alignment vertical="top"/>
    </xf>
    <xf numFmtId="0" fontId="3" fillId="0" borderId="420" xfId="4" quotePrefix="1" applyBorder="1" applyAlignment="1">
      <alignment horizontal="right" vertical="top"/>
    </xf>
    <xf numFmtId="49" fontId="3" fillId="0" borderId="452" xfId="4" quotePrefix="1" applyNumberFormat="1" applyBorder="1" applyAlignment="1">
      <alignment horizontal="right"/>
    </xf>
    <xf numFmtId="0" fontId="3" fillId="3" borderId="453" xfId="4" applyFill="1" applyBorder="1" applyAlignment="1" applyProtection="1">
      <alignment horizontal="center" wrapText="1"/>
      <protection locked="0"/>
    </xf>
    <xf numFmtId="0" fontId="3" fillId="3" borderId="454" xfId="4" applyFill="1" applyBorder="1" applyAlignment="1" applyProtection="1">
      <alignment horizontal="center" wrapText="1"/>
      <protection locked="0"/>
    </xf>
    <xf numFmtId="49" fontId="3" fillId="0" borderId="16" xfId="4" quotePrefix="1" applyNumberFormat="1" applyBorder="1" applyAlignment="1">
      <alignment horizontal="right"/>
    </xf>
    <xf numFmtId="37" fontId="3" fillId="4" borderId="455" xfId="16" applyNumberFormat="1" applyFont="1" applyFill="1" applyBorder="1" applyProtection="1"/>
    <xf numFmtId="37" fontId="3" fillId="4" borderId="451" xfId="16" applyNumberFormat="1" applyFont="1" applyFill="1" applyBorder="1" applyProtection="1"/>
    <xf numFmtId="49" fontId="3" fillId="0" borderId="425" xfId="4" quotePrefix="1" applyNumberFormat="1" applyBorder="1" applyAlignment="1">
      <alignment horizontal="right" vertical="top"/>
    </xf>
    <xf numFmtId="0" fontId="3" fillId="3" borderId="419" xfId="4" applyFill="1" applyBorder="1" applyAlignment="1" applyProtection="1">
      <alignment horizontal="center" wrapText="1"/>
      <protection locked="0"/>
    </xf>
    <xf numFmtId="0" fontId="3" fillId="3" borderId="407" xfId="4" applyFill="1" applyBorder="1" applyAlignment="1" applyProtection="1">
      <alignment horizontal="center" wrapText="1"/>
      <protection locked="0"/>
    </xf>
    <xf numFmtId="49" fontId="3" fillId="0" borderId="91" xfId="4" quotePrefix="1" applyNumberFormat="1" applyBorder="1" applyAlignment="1">
      <alignment horizontal="right"/>
    </xf>
    <xf numFmtId="170" fontId="3" fillId="3" borderId="419" xfId="16" applyNumberFormat="1" applyFont="1" applyFill="1" applyBorder="1" applyAlignment="1" applyProtection="1">
      <alignment horizontal="center" wrapText="1"/>
      <protection locked="0"/>
    </xf>
    <xf numFmtId="37" fontId="3" fillId="4" borderId="445" xfId="16" applyNumberFormat="1" applyFont="1" applyFill="1" applyBorder="1" applyProtection="1"/>
    <xf numFmtId="37" fontId="3" fillId="4" borderId="446" xfId="16" applyNumberFormat="1" applyFont="1" applyFill="1" applyBorder="1" applyProtection="1"/>
    <xf numFmtId="0" fontId="3" fillId="0" borderId="16" xfId="23" quotePrefix="1" applyBorder="1" applyAlignment="1">
      <alignment horizontal="right"/>
    </xf>
    <xf numFmtId="0" fontId="3" fillId="0" borderId="46" xfId="23" applyBorder="1"/>
    <xf numFmtId="37" fontId="3" fillId="4" borderId="317" xfId="16" applyNumberFormat="1" applyFont="1" applyFill="1" applyBorder="1" applyProtection="1"/>
    <xf numFmtId="37" fontId="3" fillId="4" borderId="318" xfId="16" applyNumberFormat="1" applyFont="1" applyFill="1" applyBorder="1" applyProtection="1"/>
    <xf numFmtId="49" fontId="3" fillId="0" borderId="432" xfId="4" quotePrefix="1" applyNumberFormat="1" applyBorder="1" applyAlignment="1">
      <alignment horizontal="right"/>
    </xf>
    <xf numFmtId="49" fontId="3" fillId="0" borderId="90" xfId="4" quotePrefix="1" applyNumberFormat="1" applyBorder="1" applyAlignment="1">
      <alignment horizontal="right"/>
    </xf>
    <xf numFmtId="14" fontId="6" fillId="3" borderId="1" xfId="4" applyNumberFormat="1" applyFont="1" applyFill="1" applyBorder="1" applyAlignment="1" applyProtection="1">
      <alignment horizontal="center" wrapText="1"/>
      <protection locked="0"/>
    </xf>
    <xf numFmtId="14" fontId="6" fillId="3" borderId="1" xfId="5" applyNumberFormat="1" applyFont="1" applyFill="1" applyBorder="1" applyAlignment="1" applyProtection="1">
      <alignment horizontal="center"/>
      <protection locked="0"/>
    </xf>
    <xf numFmtId="0" fontId="3" fillId="0" borderId="384" xfId="4" applyBorder="1" applyAlignment="1">
      <alignment horizontal="centerContinuous"/>
    </xf>
    <xf numFmtId="0" fontId="3" fillId="0" borderId="384" xfId="5" applyBorder="1" applyAlignment="1">
      <alignment horizontal="centerContinuous"/>
    </xf>
    <xf numFmtId="0" fontId="3" fillId="0" borderId="383" xfId="5" applyBorder="1" applyAlignment="1">
      <alignment horizontal="centerContinuous"/>
    </xf>
    <xf numFmtId="37" fontId="3" fillId="5" borderId="424" xfId="1" applyNumberFormat="1" applyFont="1" applyFill="1" applyBorder="1" applyProtection="1"/>
    <xf numFmtId="37" fontId="3" fillId="5" borderId="424" xfId="1" applyNumberFormat="1" applyFont="1" applyFill="1" applyBorder="1" applyAlignment="1" applyProtection="1">
      <alignment horizontal="center"/>
    </xf>
    <xf numFmtId="0" fontId="3" fillId="6" borderId="317" xfId="16" applyNumberFormat="1" applyFont="1" applyFill="1" applyBorder="1" applyProtection="1"/>
    <xf numFmtId="0" fontId="3" fillId="6" borderId="316" xfId="16" applyNumberFormat="1" applyFont="1" applyFill="1" applyBorder="1" applyProtection="1"/>
    <xf numFmtId="37" fontId="5" fillId="6" borderId="318" xfId="1" applyNumberFormat="1" applyFont="1" applyFill="1" applyBorder="1" applyProtection="1"/>
    <xf numFmtId="37" fontId="3" fillId="2" borderId="458" xfId="1" applyNumberFormat="1" applyFont="1" applyFill="1" applyBorder="1" applyProtection="1"/>
    <xf numFmtId="37" fontId="3" fillId="2" borderId="435" xfId="1" applyNumberFormat="1" applyFont="1" applyFill="1" applyBorder="1" applyProtection="1"/>
    <xf numFmtId="37" fontId="3" fillId="2" borderId="435" xfId="1" applyNumberFormat="1" applyFont="1" applyFill="1" applyBorder="1" applyAlignment="1" applyProtection="1">
      <alignment horizontal="center"/>
    </xf>
    <xf numFmtId="37" fontId="3" fillId="2" borderId="436" xfId="1" applyNumberFormat="1" applyFont="1" applyFill="1" applyBorder="1" applyProtection="1"/>
    <xf numFmtId="37" fontId="3" fillId="6" borderId="1" xfId="16" applyNumberFormat="1" applyFont="1" applyFill="1" applyBorder="1" applyProtection="1"/>
    <xf numFmtId="0" fontId="35" fillId="0" borderId="0" xfId="4" applyFont="1" applyAlignment="1">
      <alignment horizontal="center" wrapText="1"/>
    </xf>
    <xf numFmtId="37" fontId="4" fillId="0" borderId="0" xfId="4" applyNumberFormat="1" applyFont="1"/>
    <xf numFmtId="38" fontId="4" fillId="0" borderId="0" xfId="4" applyNumberFormat="1" applyFont="1"/>
    <xf numFmtId="0" fontId="35" fillId="0" borderId="0" xfId="4" applyFont="1" applyAlignment="1">
      <alignment horizontal="center"/>
    </xf>
    <xf numFmtId="0" fontId="3" fillId="0" borderId="456" xfId="4" applyBorder="1"/>
    <xf numFmtId="0" fontId="4" fillId="0" borderId="0" xfId="4" applyFont="1" applyFill="1"/>
    <xf numFmtId="0" fontId="35" fillId="0" borderId="0" xfId="4" applyFont="1" applyFill="1" applyAlignment="1">
      <alignment horizontal="center" wrapText="1"/>
    </xf>
    <xf numFmtId="0" fontId="3" fillId="0" borderId="0" xfId="4" quotePrefix="1" applyBorder="1" applyAlignment="1">
      <alignment horizontal="right"/>
    </xf>
    <xf numFmtId="0" fontId="3" fillId="3" borderId="484" xfId="4" applyFill="1" applyBorder="1" applyAlignment="1" applyProtection="1">
      <alignment horizontal="center" wrapText="1"/>
      <protection locked="0"/>
    </xf>
    <xf numFmtId="0" fontId="3" fillId="0" borderId="485" xfId="4" quotePrefix="1" applyBorder="1" applyAlignment="1">
      <alignment horizontal="right"/>
    </xf>
    <xf numFmtId="0" fontId="3" fillId="0" borderId="486" xfId="4" applyBorder="1"/>
    <xf numFmtId="0" fontId="3" fillId="0" borderId="487" xfId="4" applyBorder="1"/>
    <xf numFmtId="0" fontId="3" fillId="0" borderId="488" xfId="4" applyBorder="1"/>
    <xf numFmtId="0" fontId="3" fillId="0" borderId="0" xfId="4" applyAlignment="1">
      <alignment vertical="top"/>
    </xf>
    <xf numFmtId="0" fontId="4" fillId="0" borderId="0" xfId="24" applyFont="1" applyAlignment="1">
      <alignment horizontal="center"/>
    </xf>
    <xf numFmtId="0" fontId="4" fillId="0" borderId="0" xfId="24" applyFont="1"/>
    <xf numFmtId="0" fontId="4" fillId="2" borderId="1" xfId="24" applyFont="1" applyFill="1" applyBorder="1" applyAlignment="1">
      <alignment horizontal="center"/>
    </xf>
    <xf numFmtId="0" fontId="4" fillId="0" borderId="1" xfId="24" applyFont="1" applyBorder="1"/>
    <xf numFmtId="10" fontId="3" fillId="3" borderId="91" xfId="3" applyNumberFormat="1" applyFont="1" applyFill="1" applyBorder="1" applyAlignment="1" applyProtection="1">
      <alignment horizontal="center"/>
      <protection locked="0"/>
    </xf>
    <xf numFmtId="37" fontId="3" fillId="0" borderId="308" xfId="18" applyBorder="1" applyAlignment="1">
      <alignment horizontal="left" wrapText="1" indent="1"/>
    </xf>
    <xf numFmtId="0" fontId="3" fillId="3" borderId="38" xfId="5" applyFill="1" applyBorder="1" applyAlignment="1" applyProtection="1">
      <alignment wrapText="1"/>
      <protection locked="0"/>
    </xf>
    <xf numFmtId="0" fontId="3" fillId="3" borderId="39" xfId="4" applyFill="1" applyBorder="1" applyAlignment="1" applyProtection="1">
      <alignment wrapText="1"/>
      <protection locked="0"/>
    </xf>
    <xf numFmtId="37" fontId="7" fillId="0" borderId="0" xfId="17" applyFont="1" applyAlignment="1">
      <alignment horizontal="centerContinuous"/>
    </xf>
    <xf numFmtId="37" fontId="7" fillId="0" borderId="489" xfId="17" applyFont="1" applyBorder="1" applyAlignment="1">
      <alignment horizontal="centerContinuous"/>
    </xf>
    <xf numFmtId="37" fontId="7" fillId="3" borderId="127" xfId="1" applyNumberFormat="1" applyFont="1" applyFill="1" applyBorder="1" applyProtection="1">
      <protection locked="0"/>
    </xf>
    <xf numFmtId="10" fontId="3" fillId="0" borderId="117" xfId="1" applyNumberFormat="1" applyFont="1" applyFill="1" applyBorder="1" applyProtection="1"/>
    <xf numFmtId="10" fontId="3" fillId="0" borderId="0" xfId="1" applyNumberFormat="1" applyFont="1" applyFill="1" applyBorder="1" applyProtection="1"/>
    <xf numFmtId="37" fontId="6" fillId="5" borderId="95" xfId="1" applyNumberFormat="1" applyFont="1" applyFill="1" applyBorder="1" applyAlignment="1" applyProtection="1">
      <alignment horizontal="center" shrinkToFit="1"/>
    </xf>
    <xf numFmtId="0" fontId="3" fillId="0" borderId="0" xfId="4" applyFont="1"/>
    <xf numFmtId="0" fontId="7" fillId="0" borderId="0" xfId="4" applyFont="1"/>
    <xf numFmtId="0" fontId="14" fillId="0" borderId="0" xfId="4" applyFont="1"/>
    <xf numFmtId="0" fontId="4" fillId="0" borderId="490" xfId="29" applyFont="1" applyBorder="1"/>
    <xf numFmtId="0" fontId="6" fillId="6" borderId="316" xfId="16" applyNumberFormat="1" applyFont="1" applyFill="1" applyBorder="1" applyProtection="1"/>
    <xf numFmtId="37" fontId="6" fillId="2" borderId="440" xfId="16" applyNumberFormat="1" applyFont="1" applyFill="1" applyBorder="1" applyAlignment="1" applyProtection="1"/>
    <xf numFmtId="0" fontId="6" fillId="6" borderId="393" xfId="16" applyNumberFormat="1" applyFont="1" applyFill="1" applyBorder="1" applyProtection="1"/>
    <xf numFmtId="37" fontId="6" fillId="2" borderId="435" xfId="1" applyNumberFormat="1" applyFont="1" applyFill="1" applyBorder="1" applyAlignment="1" applyProtection="1">
      <alignment horizontal="center" wrapText="1"/>
    </xf>
    <xf numFmtId="37" fontId="6" fillId="5" borderId="424" xfId="1" applyNumberFormat="1" applyFont="1" applyFill="1" applyBorder="1" applyAlignment="1" applyProtection="1">
      <alignment horizontal="center" wrapText="1"/>
    </xf>
    <xf numFmtId="0" fontId="3" fillId="0" borderId="0" xfId="4" applyFont="1"/>
    <xf numFmtId="169" fontId="3" fillId="3" borderId="484" xfId="3" applyNumberFormat="1" applyFont="1" applyFill="1" applyBorder="1" applyProtection="1">
      <protection locked="0"/>
    </xf>
    <xf numFmtId="169" fontId="3" fillId="5" borderId="484" xfId="3" applyNumberFormat="1" applyFont="1" applyFill="1" applyBorder="1" applyProtection="1"/>
    <xf numFmtId="0" fontId="3" fillId="6" borderId="349" xfId="1" applyNumberFormat="1" applyFont="1" applyFill="1" applyBorder="1" applyProtection="1"/>
    <xf numFmtId="0" fontId="3" fillId="6" borderId="337" xfId="1" applyNumberFormat="1" applyFont="1" applyFill="1" applyBorder="1" applyProtection="1"/>
    <xf numFmtId="0" fontId="7" fillId="5" borderId="90" xfId="4" applyFont="1" applyFill="1" applyBorder="1" applyAlignment="1">
      <alignment shrinkToFit="1"/>
    </xf>
    <xf numFmtId="0" fontId="7" fillId="5" borderId="312" xfId="4" applyFont="1" applyFill="1" applyBorder="1" applyAlignment="1">
      <alignment shrinkToFit="1"/>
    </xf>
    <xf numFmtId="0" fontId="6" fillId="3" borderId="317" xfId="4" applyFont="1" applyFill="1" applyBorder="1" applyAlignment="1" applyProtection="1">
      <alignment wrapText="1"/>
      <protection locked="0"/>
    </xf>
    <xf numFmtId="0" fontId="6" fillId="3" borderId="402" xfId="4" applyFont="1" applyFill="1" applyBorder="1" applyAlignment="1" applyProtection="1">
      <alignment wrapText="1"/>
      <protection locked="0"/>
    </xf>
    <xf numFmtId="0" fontId="28" fillId="0" borderId="433" xfId="4" applyFont="1" applyBorder="1"/>
    <xf numFmtId="167" fontId="3" fillId="5" borderId="127" xfId="1" applyNumberFormat="1" applyFont="1" applyFill="1" applyBorder="1" applyAlignment="1" applyProtection="1">
      <alignment shrinkToFit="1"/>
    </xf>
    <xf numFmtId="37" fontId="3" fillId="5" borderId="322" xfId="4" applyNumberFormat="1" applyFill="1" applyBorder="1" applyProtection="1"/>
    <xf numFmtId="0" fontId="5" fillId="0" borderId="0" xfId="30" applyFont="1"/>
    <xf numFmtId="0" fontId="17" fillId="0" borderId="0" xfId="30" applyFont="1" applyAlignment="1">
      <alignment horizontal="centerContinuous"/>
    </xf>
    <xf numFmtId="0" fontId="7" fillId="0" borderId="0" xfId="30" applyFont="1" applyAlignment="1">
      <alignment horizontal="centerContinuous"/>
    </xf>
    <xf numFmtId="0" fontId="3" fillId="0" borderId="0" xfId="30" applyFont="1" applyAlignment="1">
      <alignment horizontal="centerContinuous"/>
    </xf>
    <xf numFmtId="0" fontId="3" fillId="0" borderId="0" xfId="30" applyFont="1"/>
    <xf numFmtId="0" fontId="1" fillId="0" borderId="0" xfId="30"/>
    <xf numFmtId="0" fontId="12" fillId="0" borderId="0" xfId="30" applyFont="1" applyAlignment="1">
      <alignment horizontal="centerContinuous"/>
    </xf>
    <xf numFmtId="0" fontId="7" fillId="0" borderId="491" xfId="30" applyFont="1" applyBorder="1"/>
    <xf numFmtId="0" fontId="7" fillId="0" borderId="492" xfId="30" applyFont="1" applyBorder="1"/>
    <xf numFmtId="0" fontId="7" fillId="0" borderId="493" xfId="30" applyFont="1" applyBorder="1"/>
    <xf numFmtId="0" fontId="7" fillId="0" borderId="0" xfId="30" applyFont="1"/>
    <xf numFmtId="0" fontId="7" fillId="0" borderId="33" xfId="30" applyFont="1" applyBorder="1"/>
    <xf numFmtId="0" fontId="7" fillId="0" borderId="344" xfId="30" applyFont="1" applyBorder="1"/>
    <xf numFmtId="0" fontId="12" fillId="0" borderId="0" xfId="30" applyFont="1"/>
    <xf numFmtId="0" fontId="7" fillId="0" borderId="494" xfId="30" applyFont="1" applyBorder="1"/>
    <xf numFmtId="0" fontId="7" fillId="0" borderId="9" xfId="30" applyFont="1" applyBorder="1"/>
    <xf numFmtId="0" fontId="3" fillId="0" borderId="490" xfId="30" applyFont="1" applyBorder="1" applyAlignment="1">
      <alignment horizontal="right"/>
    </xf>
    <xf numFmtId="0" fontId="3" fillId="5" borderId="495" xfId="25" applyNumberFormat="1" applyFont="1" applyFill="1" applyBorder="1" applyProtection="1"/>
    <xf numFmtId="0" fontId="3" fillId="5" borderId="430" xfId="25" applyNumberFormat="1" applyFont="1" applyFill="1" applyBorder="1" applyProtection="1"/>
    <xf numFmtId="0" fontId="3" fillId="5" borderId="446" xfId="25" applyNumberFormat="1" applyFont="1" applyFill="1" applyBorder="1" applyProtection="1"/>
    <xf numFmtId="0" fontId="3" fillId="0" borderId="14" xfId="30" applyFont="1" applyBorder="1" applyAlignment="1">
      <alignment horizontal="right"/>
    </xf>
    <xf numFmtId="0" fontId="3" fillId="0" borderId="417" xfId="30" applyFont="1" applyBorder="1"/>
    <xf numFmtId="0" fontId="7" fillId="0" borderId="317" xfId="4" applyFont="1" applyBorder="1" applyAlignment="1">
      <alignment horizontal="center"/>
    </xf>
    <xf numFmtId="0" fontId="3" fillId="0" borderId="496" xfId="30" applyFont="1" applyBorder="1"/>
    <xf numFmtId="0" fontId="3" fillId="6" borderId="497" xfId="25" applyNumberFormat="1" applyFont="1" applyFill="1" applyBorder="1" applyProtection="1"/>
    <xf numFmtId="0" fontId="3" fillId="0" borderId="496" xfId="30" applyFont="1" applyBorder="1" applyAlignment="1">
      <alignment horizontal="left" indent="1"/>
    </xf>
    <xf numFmtId="37" fontId="3" fillId="5" borderId="498" xfId="31" applyNumberFormat="1" applyFont="1" applyFill="1" applyBorder="1" applyProtection="1"/>
    <xf numFmtId="0" fontId="3" fillId="0" borderId="499" xfId="30" applyFont="1" applyBorder="1"/>
    <xf numFmtId="0" fontId="7" fillId="0" borderId="0" xfId="30" applyFont="1" applyAlignment="1">
      <alignment horizontal="left"/>
    </xf>
    <xf numFmtId="10" fontId="3" fillId="0" borderId="0" xfId="32" applyNumberFormat="1" applyFont="1" applyFill="1" applyBorder="1" applyProtection="1"/>
    <xf numFmtId="0" fontId="7" fillId="0" borderId="500" xfId="4" applyFont="1" applyBorder="1" applyAlignment="1">
      <alignment horizontal="center" wrapText="1"/>
    </xf>
    <xf numFmtId="0" fontId="7" fillId="0" borderId="501" xfId="4" applyFont="1" applyBorder="1" applyAlignment="1">
      <alignment horizontal="center" wrapText="1"/>
    </xf>
    <xf numFmtId="37" fontId="3" fillId="3" borderId="502" xfId="31" applyNumberFormat="1" applyFont="1" applyFill="1" applyBorder="1" applyProtection="1">
      <protection locked="0"/>
    </xf>
    <xf numFmtId="37" fontId="3" fillId="3" borderId="498" xfId="31" applyNumberFormat="1" applyFont="1" applyFill="1" applyBorder="1" applyProtection="1">
      <protection locked="0"/>
    </xf>
    <xf numFmtId="167" fontId="3" fillId="5" borderId="498" xfId="25" applyNumberFormat="1" applyFont="1" applyFill="1" applyBorder="1" applyProtection="1"/>
    <xf numFmtId="0" fontId="7" fillId="0" borderId="501" xfId="30" applyFont="1" applyBorder="1" applyAlignment="1">
      <alignment horizontal="center" wrapText="1"/>
    </xf>
    <xf numFmtId="0" fontId="1" fillId="2" borderId="0" xfId="30" applyFill="1"/>
    <xf numFmtId="0" fontId="3" fillId="0" borderId="17" xfId="30" applyFont="1" applyBorder="1"/>
    <xf numFmtId="0" fontId="1" fillId="0" borderId="18" xfId="30" applyBorder="1"/>
    <xf numFmtId="37" fontId="3" fillId="5" borderId="503" xfId="31" applyNumberFormat="1" applyFont="1" applyFill="1" applyBorder="1" applyProtection="1"/>
    <xf numFmtId="37" fontId="3" fillId="5" borderId="498" xfId="22" applyNumberFormat="1" applyFont="1" applyFill="1" applyBorder="1" applyProtection="1"/>
    <xf numFmtId="0" fontId="3" fillId="0" borderId="0" xfId="4" applyBorder="1"/>
    <xf numFmtId="0" fontId="5" fillId="3" borderId="504" xfId="4" applyFont="1" applyFill="1" applyBorder="1" applyAlignment="1" applyProtection="1">
      <alignment horizontal="center"/>
      <protection locked="0"/>
    </xf>
    <xf numFmtId="0" fontId="3" fillId="0" borderId="507" xfId="4" applyBorder="1" applyAlignment="1">
      <alignment vertical="center"/>
    </xf>
    <xf numFmtId="37" fontId="3" fillId="3" borderId="484" xfId="1" applyNumberFormat="1" applyFont="1" applyFill="1" applyBorder="1" applyAlignment="1" applyProtection="1">
      <alignment wrapText="1"/>
      <protection locked="0"/>
    </xf>
    <xf numFmtId="166" fontId="3" fillId="5" borderId="506" xfId="25" applyNumberFormat="1" applyFont="1" applyFill="1" applyBorder="1" applyAlignment="1" applyProtection="1">
      <alignment wrapText="1"/>
    </xf>
    <xf numFmtId="167" fontId="6" fillId="5" borderId="508" xfId="23" applyNumberFormat="1" applyFont="1" applyFill="1" applyBorder="1"/>
    <xf numFmtId="0" fontId="6" fillId="0" borderId="509" xfId="23" quotePrefix="1" applyFont="1" applyBorder="1" applyAlignment="1">
      <alignment horizontal="right" vertical="center"/>
    </xf>
    <xf numFmtId="0" fontId="7" fillId="0" borderId="0" xfId="4" applyFont="1" applyBorder="1"/>
    <xf numFmtId="0" fontId="7" fillId="0" borderId="509" xfId="23" quotePrefix="1" applyFont="1" applyBorder="1" applyAlignment="1">
      <alignment horizontal="right"/>
    </xf>
    <xf numFmtId="0" fontId="7" fillId="0" borderId="509" xfId="23" quotePrefix="1" applyFont="1" applyBorder="1" applyAlignment="1">
      <alignment horizontal="right" vertical="top"/>
    </xf>
    <xf numFmtId="0" fontId="7" fillId="0" borderId="0" xfId="23" applyFont="1"/>
    <xf numFmtId="0" fontId="7" fillId="0" borderId="0" xfId="23" applyFont="1" applyAlignment="1">
      <alignment horizontal="left" indent="2"/>
    </xf>
    <xf numFmtId="167" fontId="6" fillId="5" borderId="512" xfId="26" applyNumberFormat="1" applyFont="1" applyFill="1" applyBorder="1" applyAlignment="1" applyProtection="1">
      <alignment horizontal="right"/>
    </xf>
    <xf numFmtId="167" fontId="3" fillId="5" borderId="484" xfId="26" applyNumberFormat="1" applyFont="1" applyFill="1" applyBorder="1" applyAlignment="1" applyProtection="1">
      <alignment horizontal="right"/>
    </xf>
    <xf numFmtId="37" fontId="3" fillId="5" borderId="262" xfId="23" applyNumberFormat="1" applyFill="1" applyBorder="1"/>
    <xf numFmtId="0" fontId="7" fillId="0" borderId="0" xfId="9" applyFont="1" applyFill="1" applyBorder="1" applyAlignment="1">
      <alignment horizontal="center" wrapText="1"/>
    </xf>
    <xf numFmtId="0" fontId="3" fillId="0" borderId="0" xfId="1" applyNumberFormat="1" applyFont="1" applyFill="1" applyBorder="1" applyProtection="1"/>
    <xf numFmtId="37" fontId="3" fillId="0" borderId="0" xfId="10" applyNumberFormat="1" applyFont="1" applyFill="1" applyBorder="1" applyProtection="1">
      <protection locked="0"/>
    </xf>
    <xf numFmtId="0" fontId="3" fillId="6" borderId="513" xfId="1" applyNumberFormat="1" applyFont="1" applyFill="1" applyBorder="1" applyProtection="1"/>
    <xf numFmtId="37" fontId="3" fillId="5" borderId="514" xfId="10" applyNumberFormat="1" applyFont="1" applyFill="1" applyBorder="1" applyProtection="1"/>
    <xf numFmtId="38" fontId="7" fillId="0" borderId="504" xfId="4" applyNumberFormat="1" applyFont="1" applyBorder="1" applyAlignment="1">
      <alignment horizontal="center" wrapText="1"/>
    </xf>
    <xf numFmtId="0" fontId="3" fillId="0" borderId="515" xfId="4" applyBorder="1" applyAlignment="1">
      <alignment wrapText="1"/>
    </xf>
    <xf numFmtId="37" fontId="3" fillId="5" borderId="504" xfId="25" applyNumberFormat="1" applyFont="1" applyFill="1" applyBorder="1" applyProtection="1"/>
    <xf numFmtId="167" fontId="3" fillId="5" borderId="504" xfId="25" applyNumberFormat="1" applyFont="1" applyFill="1" applyBorder="1" applyProtection="1"/>
    <xf numFmtId="0" fontId="3" fillId="0" borderId="516" xfId="4" applyBorder="1" applyAlignment="1">
      <alignment horizontal="right"/>
    </xf>
    <xf numFmtId="0" fontId="3" fillId="0" borderId="91" xfId="4" applyBorder="1" applyAlignment="1">
      <alignment wrapText="1"/>
    </xf>
    <xf numFmtId="0" fontId="3" fillId="0" borderId="515" xfId="4" applyBorder="1" applyAlignment="1">
      <alignment horizontal="right" vertical="top"/>
    </xf>
    <xf numFmtId="0" fontId="3" fillId="0" borderId="16" xfId="4" applyBorder="1" applyAlignment="1">
      <alignment horizontal="right" vertical="top"/>
    </xf>
    <xf numFmtId="0" fontId="3" fillId="0" borderId="91" xfId="4" applyBorder="1" applyAlignment="1">
      <alignment horizontal="right" vertical="top"/>
    </xf>
    <xf numFmtId="0" fontId="3" fillId="0" borderId="333" xfId="4" applyBorder="1" applyAlignment="1">
      <alignment horizontal="right"/>
    </xf>
    <xf numFmtId="0" fontId="3" fillId="0" borderId="91" xfId="4" applyBorder="1" applyAlignment="1">
      <alignment horizontal="right"/>
    </xf>
    <xf numFmtId="166" fontId="3" fillId="6" borderId="484" xfId="25" applyNumberFormat="1" applyFont="1" applyFill="1" applyBorder="1" applyProtection="1"/>
    <xf numFmtId="0" fontId="3" fillId="0" borderId="92" xfId="4" applyFill="1" applyBorder="1" applyAlignment="1">
      <alignment vertical="top" wrapText="1"/>
    </xf>
    <xf numFmtId="0" fontId="3" fillId="0" borderId="494" xfId="4" applyBorder="1"/>
    <xf numFmtId="0" fontId="3" fillId="0" borderId="517" xfId="4" applyBorder="1"/>
    <xf numFmtId="0" fontId="3" fillId="0" borderId="515" xfId="4" applyBorder="1" applyAlignment="1">
      <alignment vertical="top" wrapText="1"/>
    </xf>
    <xf numFmtId="0" fontId="3" fillId="0" borderId="16" xfId="4" applyBorder="1" applyAlignment="1">
      <alignment wrapText="1"/>
    </xf>
    <xf numFmtId="0" fontId="3" fillId="0" borderId="0" xfId="4" applyFill="1"/>
    <xf numFmtId="37" fontId="3" fillId="5" borderId="506" xfId="25" applyNumberFormat="1" applyFont="1" applyFill="1" applyBorder="1" applyAlignment="1" applyProtection="1">
      <alignment horizontal="center"/>
    </xf>
    <xf numFmtId="0" fontId="3" fillId="3" borderId="41" xfId="4" applyFont="1" applyFill="1" applyBorder="1" applyProtection="1">
      <protection locked="0"/>
    </xf>
    <xf numFmtId="0" fontId="3" fillId="3" borderId="41" xfId="4" applyFont="1" applyFill="1" applyBorder="1" applyAlignment="1" applyProtection="1">
      <alignment horizontal="left"/>
      <protection locked="0"/>
    </xf>
    <xf numFmtId="0" fontId="4" fillId="0" borderId="512" xfId="24" applyFont="1" applyBorder="1"/>
    <xf numFmtId="171" fontId="3" fillId="3" borderId="95" xfId="1" applyNumberFormat="1" applyFont="1" applyFill="1" applyBorder="1" applyProtection="1">
      <protection locked="0"/>
    </xf>
    <xf numFmtId="0" fontId="3" fillId="0" borderId="509" xfId="4" applyBorder="1"/>
    <xf numFmtId="0" fontId="1" fillId="0" borderId="518" xfId="30" applyBorder="1"/>
    <xf numFmtId="0" fontId="3" fillId="0" borderId="518" xfId="30" applyFont="1" applyBorder="1"/>
    <xf numFmtId="0" fontId="3" fillId="0" borderId="519" xfId="4" applyBorder="1"/>
    <xf numFmtId="0" fontId="3" fillId="0" borderId="509" xfId="30" applyFont="1" applyBorder="1"/>
    <xf numFmtId="0" fontId="3" fillId="0" borderId="520" xfId="4" quotePrefix="1" applyBorder="1" applyAlignment="1">
      <alignment horizontal="right"/>
    </xf>
    <xf numFmtId="0" fontId="3" fillId="3" borderId="524" xfId="4" applyFill="1" applyBorder="1" applyAlignment="1" applyProtection="1">
      <alignment horizontal="center" wrapText="1"/>
      <protection locked="0"/>
    </xf>
    <xf numFmtId="0" fontId="3" fillId="0" borderId="525" xfId="4" quotePrefix="1" applyBorder="1" applyAlignment="1">
      <alignment horizontal="right"/>
    </xf>
    <xf numFmtId="37" fontId="3" fillId="4" borderId="526" xfId="25" applyNumberFormat="1" applyFont="1" applyFill="1" applyBorder="1" applyProtection="1"/>
    <xf numFmtId="37" fontId="3" fillId="4" borderId="527" xfId="25" applyNumberFormat="1" applyFont="1" applyFill="1" applyBorder="1" applyProtection="1"/>
    <xf numFmtId="37" fontId="3" fillId="4" borderId="509" xfId="25" applyNumberFormat="1" applyFont="1" applyFill="1" applyBorder="1" applyProtection="1"/>
    <xf numFmtId="37" fontId="3" fillId="4" borderId="523" xfId="25" applyNumberFormat="1" applyFont="1" applyFill="1" applyBorder="1" applyProtection="1"/>
    <xf numFmtId="0" fontId="12" fillId="0" borderId="0" xfId="4" applyFont="1" applyProtection="1"/>
    <xf numFmtId="0" fontId="12" fillId="0" borderId="36" xfId="4" applyFont="1" applyBorder="1" applyProtection="1"/>
    <xf numFmtId="0" fontId="3" fillId="3" borderId="1" xfId="17" applyNumberFormat="1" applyFill="1" applyBorder="1" applyAlignment="1" applyProtection="1">
      <alignment horizontal="center"/>
      <protection locked="0"/>
    </xf>
    <xf numFmtId="171" fontId="3" fillId="3" borderId="322" xfId="21" applyNumberFormat="1" applyFont="1" applyFill="1" applyBorder="1" applyProtection="1">
      <protection locked="0"/>
    </xf>
    <xf numFmtId="167" fontId="3" fillId="5" borderId="498" xfId="26" applyNumberFormat="1" applyFont="1" applyFill="1" applyBorder="1" applyProtection="1"/>
    <xf numFmtId="37" fontId="3" fillId="5" borderId="524" xfId="25" applyNumberFormat="1" applyFont="1" applyFill="1" applyBorder="1" applyProtection="1"/>
    <xf numFmtId="0" fontId="7" fillId="0" borderId="0" xfId="4" applyFont="1" applyProtection="1"/>
    <xf numFmtId="0" fontId="7" fillId="0" borderId="0" xfId="4" applyFont="1" applyAlignment="1" applyProtection="1">
      <alignment horizontal="centerContinuous"/>
    </xf>
    <xf numFmtId="0" fontId="12" fillId="0" borderId="0" xfId="4" applyFont="1" applyAlignment="1" applyProtection="1">
      <alignment horizontal="centerContinuous"/>
    </xf>
    <xf numFmtId="0" fontId="3" fillId="0" borderId="0" xfId="4" applyAlignment="1" applyProtection="1">
      <alignment horizontal="centerContinuous"/>
    </xf>
    <xf numFmtId="0" fontId="9" fillId="0" borderId="0" xfId="4" applyFont="1" applyProtection="1"/>
    <xf numFmtId="0" fontId="3" fillId="0" borderId="0" xfId="8" applyProtection="1"/>
    <xf numFmtId="0" fontId="7" fillId="0" borderId="0" xfId="8" applyFont="1" applyProtection="1"/>
    <xf numFmtId="0" fontId="3" fillId="0" borderId="0" xfId="4" applyProtection="1"/>
    <xf numFmtId="0" fontId="9" fillId="0" borderId="0" xfId="4" applyFont="1" applyAlignment="1" applyProtection="1">
      <alignment horizontal="centerContinuous"/>
    </xf>
    <xf numFmtId="0" fontId="5" fillId="0" borderId="0" xfId="4" applyFont="1" applyProtection="1"/>
    <xf numFmtId="0" fontId="6" fillId="0" borderId="0" xfId="4" applyFont="1" applyProtection="1"/>
    <xf numFmtId="0" fontId="3" fillId="0" borderId="459" xfId="4" applyBorder="1" applyProtection="1"/>
    <xf numFmtId="0" fontId="3" fillId="0" borderId="460" xfId="4" applyBorder="1" applyProtection="1"/>
    <xf numFmtId="0" fontId="3" fillId="0" borderId="461" xfId="4" applyBorder="1" applyProtection="1"/>
    <xf numFmtId="0" fontId="3" fillId="0" borderId="462" xfId="4" applyBorder="1" applyAlignment="1" applyProtection="1">
      <alignment horizontal="left"/>
    </xf>
    <xf numFmtId="0" fontId="3" fillId="0" borderId="316" xfId="4" applyBorder="1" applyAlignment="1" applyProtection="1">
      <alignment horizontal="left"/>
    </xf>
    <xf numFmtId="0" fontId="3" fillId="0" borderId="463" xfId="4" applyBorder="1" applyAlignment="1" applyProtection="1">
      <alignment horizontal="left"/>
    </xf>
    <xf numFmtId="0" fontId="3" fillId="0" borderId="464" xfId="4" applyBorder="1" applyProtection="1"/>
    <xf numFmtId="0" fontId="3" fillId="0" borderId="465" xfId="4" applyBorder="1" applyProtection="1"/>
    <xf numFmtId="0" fontId="3" fillId="0" borderId="466" xfId="4" applyBorder="1" applyProtection="1"/>
    <xf numFmtId="14" fontId="3" fillId="0" borderId="467" xfId="4" applyNumberFormat="1" applyBorder="1" applyProtection="1"/>
    <xf numFmtId="0" fontId="3" fillId="0" borderId="468" xfId="4" applyBorder="1" applyProtection="1"/>
    <xf numFmtId="14" fontId="3" fillId="0" borderId="469" xfId="4" applyNumberFormat="1" applyBorder="1" applyProtection="1"/>
    <xf numFmtId="0" fontId="3" fillId="2" borderId="470" xfId="4" applyFill="1" applyBorder="1" applyProtection="1"/>
    <xf numFmtId="0" fontId="3" fillId="2" borderId="471" xfId="4" applyFill="1" applyBorder="1" applyProtection="1"/>
    <xf numFmtId="0" fontId="3" fillId="0" borderId="472" xfId="4" applyBorder="1" applyProtection="1"/>
    <xf numFmtId="37" fontId="3" fillId="0" borderId="465" xfId="4" applyNumberFormat="1" applyBorder="1" applyProtection="1"/>
    <xf numFmtId="37" fontId="3" fillId="0" borderId="473" xfId="4" applyNumberFormat="1" applyBorder="1" applyProtection="1"/>
    <xf numFmtId="0" fontId="3" fillId="0" borderId="474" xfId="4" applyBorder="1" applyProtection="1"/>
    <xf numFmtId="37" fontId="3" fillId="0" borderId="475" xfId="4" applyNumberFormat="1" applyBorder="1" applyProtection="1"/>
    <xf numFmtId="37" fontId="3" fillId="0" borderId="0" xfId="4" applyNumberFormat="1" applyProtection="1"/>
    <xf numFmtId="0" fontId="3" fillId="2" borderId="476" xfId="4" applyFill="1" applyBorder="1" applyProtection="1"/>
    <xf numFmtId="0" fontId="7" fillId="0" borderId="16" xfId="8" applyFont="1" applyBorder="1" applyAlignment="1" applyProtection="1">
      <alignment horizontal="center" wrapText="1"/>
    </xf>
    <xf numFmtId="0" fontId="7" fillId="0" borderId="1" xfId="8" applyFont="1" applyBorder="1" applyAlignment="1" applyProtection="1">
      <alignment horizontal="center" wrapText="1"/>
    </xf>
    <xf numFmtId="0" fontId="7" fillId="0" borderId="477" xfId="8" applyFont="1" applyBorder="1" applyAlignment="1" applyProtection="1">
      <alignment horizontal="center" wrapText="1"/>
    </xf>
    <xf numFmtId="37" fontId="3" fillId="0" borderId="157" xfId="4" applyNumberFormat="1" applyBorder="1" applyProtection="1"/>
    <xf numFmtId="37" fontId="3" fillId="0" borderId="478" xfId="4" applyNumberFormat="1" applyBorder="1" applyProtection="1"/>
    <xf numFmtId="0" fontId="3" fillId="0" borderId="479" xfId="4" applyBorder="1" applyProtection="1"/>
    <xf numFmtId="37" fontId="3" fillId="0" borderId="33" xfId="4" applyNumberFormat="1" applyBorder="1" applyProtection="1"/>
    <xf numFmtId="0" fontId="3" fillId="0" borderId="481" xfId="4" applyBorder="1" applyProtection="1"/>
    <xf numFmtId="37" fontId="3" fillId="0" borderId="480" xfId="4" applyNumberFormat="1" applyBorder="1" applyProtection="1"/>
    <xf numFmtId="37" fontId="3" fillId="2" borderId="476" xfId="4" applyNumberFormat="1" applyFill="1" applyBorder="1" applyProtection="1"/>
    <xf numFmtId="37" fontId="6" fillId="0" borderId="16" xfId="4" applyNumberFormat="1" applyFont="1" applyBorder="1" applyAlignment="1" applyProtection="1">
      <alignment horizontal="center" wrapText="1"/>
    </xf>
    <xf numFmtId="0" fontId="6" fillId="0" borderId="16" xfId="4" applyFont="1" applyBorder="1" applyAlignment="1" applyProtection="1">
      <alignment horizontal="center" wrapText="1"/>
    </xf>
    <xf numFmtId="0" fontId="6" fillId="0" borderId="477" xfId="4" applyFont="1" applyBorder="1" applyAlignment="1" applyProtection="1">
      <alignment horizontal="center" wrapText="1"/>
    </xf>
    <xf numFmtId="37" fontId="3" fillId="0" borderId="326" xfId="4" applyNumberFormat="1" applyBorder="1" applyProtection="1"/>
    <xf numFmtId="37" fontId="3" fillId="0" borderId="505" xfId="4" applyNumberFormat="1" applyBorder="1" applyProtection="1"/>
    <xf numFmtId="0" fontId="3" fillId="0" borderId="482" xfId="4" applyBorder="1" applyProtection="1"/>
    <xf numFmtId="0" fontId="3" fillId="0" borderId="483" xfId="4" applyBorder="1" applyProtection="1"/>
    <xf numFmtId="37" fontId="3" fillId="0" borderId="469" xfId="4" applyNumberFormat="1" applyBorder="1" applyProtection="1"/>
    <xf numFmtId="0" fontId="7" fillId="3" borderId="71" xfId="4" applyFont="1" applyFill="1" applyBorder="1" applyAlignment="1" applyProtection="1">
      <alignment horizontal="left" wrapText="1"/>
      <protection locked="0"/>
    </xf>
    <xf numFmtId="0" fontId="7" fillId="3" borderId="47" xfId="4" applyFont="1" applyFill="1" applyBorder="1" applyAlignment="1" applyProtection="1">
      <alignment horizontal="left" wrapText="1"/>
      <protection locked="0"/>
    </xf>
    <xf numFmtId="0" fontId="7" fillId="3" borderId="48" xfId="4" applyFont="1" applyFill="1" applyBorder="1" applyAlignment="1" applyProtection="1">
      <alignment horizontal="left" wrapText="1"/>
      <protection locked="0"/>
    </xf>
    <xf numFmtId="0" fontId="12" fillId="0" borderId="51" xfId="5" applyFont="1" applyBorder="1" applyAlignment="1">
      <alignment vertical="justify" wrapText="1"/>
    </xf>
    <xf numFmtId="0" fontId="12" fillId="0" borderId="52" xfId="5" applyFont="1" applyBorder="1" applyAlignment="1">
      <alignment vertical="justify" wrapText="1"/>
    </xf>
    <xf numFmtId="0" fontId="12" fillId="0" borderId="53" xfId="5" applyFont="1" applyBorder="1" applyAlignment="1">
      <alignment vertical="justify" wrapText="1"/>
    </xf>
    <xf numFmtId="0" fontId="14" fillId="0" borderId="63" xfId="7" applyFont="1" applyBorder="1" applyAlignment="1">
      <alignment horizontal="justify" wrapText="1"/>
    </xf>
    <xf numFmtId="0" fontId="14" fillId="0" borderId="64" xfId="7" applyFont="1" applyBorder="1" applyAlignment="1">
      <alignment horizontal="justify" wrapText="1"/>
    </xf>
    <xf numFmtId="0" fontId="14" fillId="0" borderId="65" xfId="7" applyFont="1" applyBorder="1" applyAlignment="1">
      <alignment horizontal="justify" wrapText="1"/>
    </xf>
    <xf numFmtId="0" fontId="3" fillId="0" borderId="14" xfId="4" applyBorder="1" applyAlignment="1">
      <alignment wrapText="1"/>
    </xf>
    <xf numFmtId="0" fontId="3" fillId="0" borderId="384" xfId="4" applyBorder="1" applyAlignment="1">
      <alignment wrapText="1"/>
    </xf>
    <xf numFmtId="0" fontId="3" fillId="0" borderId="415" xfId="23" applyBorder="1" applyAlignment="1">
      <alignment wrapText="1"/>
    </xf>
    <xf numFmtId="0" fontId="3" fillId="0" borderId="157" xfId="23" applyBorder="1" applyAlignment="1">
      <alignment wrapText="1"/>
    </xf>
    <xf numFmtId="0" fontId="3" fillId="0" borderId="456" xfId="23" applyBorder="1" applyAlignment="1">
      <alignment wrapText="1"/>
    </xf>
    <xf numFmtId="0" fontId="7" fillId="3" borderId="73" xfId="4" applyFont="1" applyFill="1" applyBorder="1" applyAlignment="1" applyProtection="1">
      <alignment horizontal="center" wrapText="1"/>
      <protection locked="0"/>
    </xf>
    <xf numFmtId="0" fontId="7" fillId="3" borderId="94" xfId="4" applyFont="1" applyFill="1" applyBorder="1" applyAlignment="1" applyProtection="1">
      <alignment horizontal="center" wrapText="1"/>
      <protection locked="0"/>
    </xf>
    <xf numFmtId="0" fontId="3" fillId="0" borderId="434" xfId="4" applyFill="1" applyBorder="1" applyAlignment="1">
      <alignment horizontal="justify" wrapText="1"/>
    </xf>
    <xf numFmtId="0" fontId="3" fillId="0" borderId="435" xfId="4" applyFill="1" applyBorder="1" applyAlignment="1">
      <alignment horizontal="justify" wrapText="1"/>
    </xf>
    <xf numFmtId="0" fontId="3" fillId="0" borderId="88" xfId="4" applyBorder="1" applyAlignment="1">
      <alignment vertical="top" wrapText="1"/>
    </xf>
    <xf numFmtId="0" fontId="3" fillId="0" borderId="99" xfId="4" applyBorder="1" applyAlignment="1">
      <alignment vertical="top" wrapText="1"/>
    </xf>
    <xf numFmtId="0" fontId="7" fillId="0" borderId="47" xfId="4" applyFont="1" applyBorder="1" applyAlignment="1">
      <alignment horizontal="left" wrapText="1"/>
    </xf>
    <xf numFmtId="0" fontId="3" fillId="0" borderId="0" xfId="4" applyAlignment="1">
      <alignment wrapText="1"/>
    </xf>
    <xf numFmtId="0" fontId="7" fillId="0" borderId="45" xfId="4" applyFont="1" applyBorder="1" applyAlignment="1">
      <alignment wrapText="1"/>
    </xf>
    <xf numFmtId="0" fontId="3" fillId="0" borderId="108" xfId="4" applyBorder="1" applyAlignment="1">
      <alignment wrapText="1"/>
    </xf>
    <xf numFmtId="0" fontId="3" fillId="0" borderId="450" xfId="4" applyBorder="1" applyAlignment="1">
      <alignment wrapText="1"/>
    </xf>
    <xf numFmtId="0" fontId="3" fillId="0" borderId="451" xfId="4" applyBorder="1" applyAlignment="1">
      <alignment wrapText="1"/>
    </xf>
    <xf numFmtId="0" fontId="3" fillId="0" borderId="87" xfId="4" applyBorder="1" applyAlignment="1">
      <alignment wrapText="1"/>
    </xf>
    <xf numFmtId="0" fontId="3" fillId="0" borderId="88" xfId="4" applyBorder="1" applyAlignment="1">
      <alignment wrapText="1"/>
    </xf>
    <xf numFmtId="0" fontId="3" fillId="0" borderId="98" xfId="4" applyBorder="1" applyAlignment="1">
      <alignment wrapText="1"/>
    </xf>
    <xf numFmtId="0" fontId="3" fillId="0" borderId="33" xfId="4" applyBorder="1" applyAlignment="1">
      <alignment wrapText="1"/>
    </xf>
    <xf numFmtId="0" fontId="3" fillId="0" borderId="34" xfId="4" applyBorder="1" applyAlignment="1">
      <alignment wrapText="1"/>
    </xf>
    <xf numFmtId="0" fontId="3" fillId="0" borderId="105" xfId="4" applyBorder="1" applyAlignment="1">
      <alignment wrapText="1"/>
    </xf>
    <xf numFmtId="0" fontId="3" fillId="3" borderId="402" xfId="4" applyFill="1" applyBorder="1" applyAlignment="1" applyProtection="1">
      <alignment horizontal="center"/>
      <protection locked="0"/>
    </xf>
    <xf numFmtId="0" fontId="3" fillId="3" borderId="394" xfId="4" applyFill="1" applyBorder="1" applyAlignment="1" applyProtection="1">
      <alignment horizontal="center"/>
      <protection locked="0"/>
    </xf>
    <xf numFmtId="0" fontId="3" fillId="0" borderId="404" xfId="4" applyBorder="1" applyAlignment="1">
      <alignment horizontal="left" vertical="top"/>
    </xf>
    <xf numFmtId="0" fontId="3" fillId="0" borderId="392" xfId="4" applyBorder="1" applyAlignment="1">
      <alignment horizontal="left" vertical="top"/>
    </xf>
    <xf numFmtId="0" fontId="3" fillId="0" borderId="389" xfId="4" applyBorder="1" applyAlignment="1">
      <alignment horizontal="left" vertical="top"/>
    </xf>
    <xf numFmtId="0" fontId="3" fillId="0" borderId="442" xfId="4" applyBorder="1" applyAlignment="1">
      <alignment horizontal="left" wrapText="1"/>
    </xf>
    <xf numFmtId="0" fontId="3" fillId="0" borderId="443" xfId="4" applyBorder="1" applyAlignment="1">
      <alignment horizontal="left" wrapText="1"/>
    </xf>
    <xf numFmtId="0" fontId="3" fillId="0" borderId="444" xfId="4" applyBorder="1" applyAlignment="1">
      <alignment horizontal="left" wrapText="1"/>
    </xf>
    <xf numFmtId="0" fontId="3" fillId="0" borderId="40" xfId="4" applyBorder="1" applyAlignment="1">
      <alignment vertical="top" wrapText="1"/>
    </xf>
    <xf numFmtId="0" fontId="3" fillId="0" borderId="0" xfId="4" applyAlignment="1">
      <alignment vertical="top" wrapText="1"/>
    </xf>
    <xf numFmtId="0" fontId="3" fillId="0" borderId="9" xfId="4" applyBorder="1" applyAlignment="1">
      <alignment vertical="top" wrapText="1"/>
    </xf>
    <xf numFmtId="0" fontId="3" fillId="0" borderId="46" xfId="4" applyBorder="1"/>
    <xf numFmtId="0" fontId="3" fillId="0" borderId="33" xfId="4" applyBorder="1"/>
    <xf numFmtId="0" fontId="3" fillId="0" borderId="34" xfId="4" applyBorder="1"/>
    <xf numFmtId="0" fontId="3" fillId="0" borderId="99" xfId="4" applyBorder="1" applyAlignment="1">
      <alignment wrapText="1"/>
    </xf>
    <xf numFmtId="0" fontId="3" fillId="0" borderId="62" xfId="4" applyBorder="1" applyAlignment="1">
      <alignment wrapText="1"/>
    </xf>
    <xf numFmtId="0" fontId="3" fillId="0" borderId="15" xfId="4" applyBorder="1" applyAlignment="1">
      <alignment wrapText="1"/>
    </xf>
    <xf numFmtId="0" fontId="3" fillId="0" borderId="528" xfId="4" applyBorder="1" applyAlignment="1">
      <alignment wrapText="1"/>
    </xf>
    <xf numFmtId="0" fontId="3" fillId="0" borderId="529" xfId="4" applyBorder="1" applyAlignment="1">
      <alignment wrapText="1"/>
    </xf>
    <xf numFmtId="0" fontId="3" fillId="0" borderId="530" xfId="4" applyBorder="1" applyAlignment="1">
      <alignment wrapText="1"/>
    </xf>
    <xf numFmtId="0" fontId="3" fillId="0" borderId="497" xfId="4" applyBorder="1" applyAlignment="1">
      <alignment horizontal="left" wrapText="1"/>
    </xf>
    <xf numFmtId="0" fontId="3" fillId="0" borderId="316" xfId="4" applyBorder="1" applyAlignment="1">
      <alignment horizontal="left" wrapText="1"/>
    </xf>
    <xf numFmtId="0" fontId="3" fillId="0" borderId="331" xfId="4" applyBorder="1" applyAlignment="1">
      <alignment horizontal="left" wrapText="1"/>
    </xf>
    <xf numFmtId="44" fontId="3" fillId="3" borderId="14" xfId="2" applyFont="1" applyFill="1" applyBorder="1" applyAlignment="1" applyProtection="1">
      <alignment wrapText="1"/>
      <protection locked="0"/>
    </xf>
    <xf numFmtId="44" fontId="3" fillId="3" borderId="15" xfId="2" applyFont="1" applyFill="1" applyBorder="1" applyAlignment="1" applyProtection="1">
      <alignment wrapText="1"/>
      <protection locked="0"/>
    </xf>
    <xf numFmtId="0" fontId="3" fillId="0" borderId="80" xfId="4" applyBorder="1" applyAlignment="1">
      <alignment horizontal="left" vertical="top"/>
    </xf>
    <xf numFmtId="0" fontId="3" fillId="0" borderId="33" xfId="4" applyBorder="1" applyAlignment="1">
      <alignment horizontal="left" vertical="top"/>
    </xf>
    <xf numFmtId="0" fontId="3" fillId="0" borderId="81" xfId="4" applyBorder="1" applyAlignment="1">
      <alignment horizontal="left" vertical="top"/>
    </xf>
    <xf numFmtId="0" fontId="3" fillId="3" borderId="62" xfId="4" applyFill="1" applyBorder="1" applyAlignment="1" applyProtection="1">
      <alignment horizontal="center" vertical="top" wrapText="1"/>
      <protection locked="0"/>
    </xf>
    <xf numFmtId="0" fontId="3" fillId="3" borderId="83" xfId="4" applyFill="1" applyBorder="1" applyAlignment="1" applyProtection="1">
      <alignment horizontal="center" vertical="top" wrapText="1"/>
      <protection locked="0"/>
    </xf>
    <xf numFmtId="0" fontId="3" fillId="0" borderId="14" xfId="4" applyBorder="1" applyAlignment="1">
      <alignment vertical="top" wrapText="1"/>
    </xf>
    <xf numFmtId="0" fontId="3" fillId="0" borderId="62" xfId="4" applyBorder="1" applyAlignment="1">
      <alignment vertical="top" wrapText="1"/>
    </xf>
    <xf numFmtId="0" fontId="3" fillId="0" borderId="83" xfId="4" applyBorder="1" applyAlignment="1">
      <alignment vertical="top" wrapText="1"/>
    </xf>
    <xf numFmtId="0" fontId="3" fillId="0" borderId="406" xfId="4" applyBorder="1" applyAlignment="1">
      <alignment wrapText="1"/>
    </xf>
    <xf numFmtId="0" fontId="3" fillId="0" borderId="326" xfId="4" applyBorder="1" applyAlignment="1">
      <alignment wrapText="1"/>
    </xf>
    <xf numFmtId="0" fontId="3" fillId="0" borderId="521" xfId="4" applyBorder="1" applyAlignment="1">
      <alignment wrapText="1"/>
    </xf>
    <xf numFmtId="0" fontId="3" fillId="0" borderId="522" xfId="4" applyBorder="1" applyAlignment="1">
      <alignment wrapText="1"/>
    </xf>
    <xf numFmtId="0" fontId="3" fillId="0" borderId="523" xfId="4" applyBorder="1" applyAlignment="1">
      <alignment wrapText="1"/>
    </xf>
    <xf numFmtId="0" fontId="3" fillId="0" borderId="117" xfId="23" applyBorder="1" applyAlignment="1">
      <alignment horizontal="left"/>
    </xf>
    <xf numFmtId="0" fontId="3" fillId="0" borderId="36" xfId="23" applyBorder="1" applyAlignment="1">
      <alignment horizontal="left"/>
    </xf>
    <xf numFmtId="0" fontId="3" fillId="3" borderId="457" xfId="4" applyFill="1" applyBorder="1" applyAlignment="1" applyProtection="1">
      <alignment horizontal="center" wrapText="1"/>
      <protection locked="0"/>
    </xf>
    <xf numFmtId="0" fontId="3" fillId="3" borderId="400" xfId="4" applyFill="1" applyBorder="1" applyAlignment="1" applyProtection="1">
      <alignment horizontal="center" wrapText="1"/>
      <protection locked="0"/>
    </xf>
    <xf numFmtId="0" fontId="3" fillId="0" borderId="445" xfId="4" applyBorder="1" applyAlignment="1">
      <alignment wrapText="1"/>
    </xf>
    <xf numFmtId="0" fontId="3" fillId="0" borderId="430" xfId="4" applyBorder="1" applyAlignment="1">
      <alignment wrapText="1"/>
    </xf>
    <xf numFmtId="0" fontId="3" fillId="0" borderId="429" xfId="4" applyBorder="1" applyAlignment="1">
      <alignment wrapText="1"/>
    </xf>
    <xf numFmtId="0" fontId="3" fillId="0" borderId="100" xfId="4" applyBorder="1" applyAlignment="1">
      <alignment horizontal="left" wrapText="1"/>
    </xf>
    <xf numFmtId="0" fontId="3" fillId="0" borderId="101" xfId="4" applyBorder="1" applyAlignment="1">
      <alignment horizontal="left" wrapText="1"/>
    </xf>
    <xf numFmtId="0" fontId="3" fillId="0" borderId="102" xfId="4" applyBorder="1" applyAlignment="1">
      <alignment horizontal="left" wrapText="1"/>
    </xf>
    <xf numFmtId="0" fontId="3" fillId="0" borderId="84" xfId="4" applyBorder="1" applyAlignment="1">
      <alignment horizontal="justify" wrapText="1"/>
    </xf>
    <xf numFmtId="0" fontId="3" fillId="0" borderId="88" xfId="4" applyBorder="1" applyAlignment="1">
      <alignment horizontal="justify" wrapText="1"/>
    </xf>
    <xf numFmtId="0" fontId="3" fillId="0" borderId="93" xfId="4" applyBorder="1" applyAlignment="1">
      <alignment horizontal="justify" wrapText="1"/>
    </xf>
    <xf numFmtId="0" fontId="6" fillId="0" borderId="45" xfId="4" applyFont="1" applyBorder="1" applyAlignment="1">
      <alignment horizontal="center"/>
    </xf>
    <xf numFmtId="0" fontId="6" fillId="0" borderId="44" xfId="4" applyFont="1" applyBorder="1" applyAlignment="1">
      <alignment horizontal="center"/>
    </xf>
    <xf numFmtId="0" fontId="6" fillId="0" borderId="74" xfId="4" applyFont="1" applyBorder="1" applyAlignment="1">
      <alignment horizontal="center"/>
    </xf>
    <xf numFmtId="0" fontId="6" fillId="0" borderId="41" xfId="4" applyFont="1" applyBorder="1" applyAlignment="1">
      <alignment horizontal="center"/>
    </xf>
    <xf numFmtId="0" fontId="7" fillId="0" borderId="91" xfId="4" applyFont="1" applyBorder="1" applyAlignment="1">
      <alignment horizontal="center" wrapText="1"/>
    </xf>
    <xf numFmtId="0" fontId="7" fillId="0" borderId="16" xfId="4" applyFont="1" applyBorder="1" applyAlignment="1">
      <alignment wrapText="1"/>
    </xf>
    <xf numFmtId="0" fontId="3" fillId="3" borderId="14" xfId="9" applyFont="1" applyFill="1" applyBorder="1" applyAlignment="1" applyProtection="1">
      <alignment vertical="top"/>
      <protection locked="0"/>
    </xf>
    <xf numFmtId="0" fontId="3" fillId="3" borderId="62" xfId="9" applyFont="1" applyFill="1" applyBorder="1" applyAlignment="1" applyProtection="1">
      <alignment vertical="top"/>
      <protection locked="0"/>
    </xf>
    <xf numFmtId="0" fontId="3" fillId="3" borderId="85" xfId="9" applyFont="1" applyFill="1" applyBorder="1" applyAlignment="1" applyProtection="1">
      <alignment vertical="top"/>
      <protection locked="0"/>
    </xf>
    <xf numFmtId="0" fontId="3" fillId="3" borderId="164" xfId="9" applyFont="1" applyFill="1" applyBorder="1" applyAlignment="1" applyProtection="1">
      <alignment vertical="top"/>
      <protection locked="0"/>
    </xf>
    <xf numFmtId="0" fontId="3" fillId="3" borderId="165" xfId="9" applyFont="1" applyFill="1" applyBorder="1" applyAlignment="1" applyProtection="1">
      <alignment vertical="top"/>
      <protection locked="0"/>
    </xf>
    <xf numFmtId="0" fontId="3" fillId="3" borderId="172" xfId="9" applyFont="1" applyFill="1" applyBorder="1" applyAlignment="1" applyProtection="1">
      <alignment vertical="top"/>
      <protection locked="0"/>
    </xf>
    <xf numFmtId="0" fontId="3" fillId="3" borderId="173" xfId="9" applyFont="1" applyFill="1" applyBorder="1" applyAlignment="1" applyProtection="1">
      <alignment vertical="top"/>
      <protection locked="0"/>
    </xf>
    <xf numFmtId="0" fontId="3" fillId="3" borderId="200" xfId="9" applyFont="1" applyFill="1" applyBorder="1" applyAlignment="1" applyProtection="1">
      <alignment vertical="top"/>
      <protection locked="0"/>
    </xf>
    <xf numFmtId="0" fontId="3" fillId="3" borderId="201" xfId="9" applyFont="1" applyFill="1" applyBorder="1" applyAlignment="1" applyProtection="1">
      <alignment vertical="top"/>
      <protection locked="0"/>
    </xf>
    <xf numFmtId="0" fontId="3" fillId="3" borderId="14" xfId="30" applyFont="1" applyFill="1" applyBorder="1" applyAlignment="1" applyProtection="1">
      <alignment vertical="top"/>
      <protection locked="0"/>
    </xf>
    <xf numFmtId="0" fontId="3" fillId="3" borderId="349" xfId="30" applyFont="1" applyFill="1" applyBorder="1" applyAlignment="1" applyProtection="1">
      <alignment vertical="top"/>
      <protection locked="0"/>
    </xf>
    <xf numFmtId="0" fontId="3" fillId="3" borderId="337" xfId="30" applyFont="1" applyFill="1" applyBorder="1" applyAlignment="1" applyProtection="1">
      <alignment vertical="top"/>
      <protection locked="0"/>
    </xf>
    <xf numFmtId="0" fontId="7" fillId="3" borderId="174" xfId="4" applyFont="1" applyFill="1" applyBorder="1" applyAlignment="1" applyProtection="1">
      <alignment horizontal="left" wrapText="1"/>
      <protection locked="0"/>
    </xf>
    <xf numFmtId="0" fontId="3" fillId="3" borderId="205" xfId="4" applyFill="1" applyBorder="1" applyAlignment="1" applyProtection="1">
      <alignment wrapText="1"/>
      <protection locked="0"/>
    </xf>
    <xf numFmtId="0" fontId="7" fillId="3" borderId="205" xfId="4" applyFont="1" applyFill="1" applyBorder="1" applyAlignment="1" applyProtection="1">
      <alignment wrapText="1"/>
      <protection locked="0"/>
    </xf>
    <xf numFmtId="0" fontId="7" fillId="3" borderId="208" xfId="4" applyFont="1" applyFill="1" applyBorder="1" applyAlignment="1" applyProtection="1">
      <alignment wrapText="1"/>
      <protection locked="0"/>
    </xf>
    <xf numFmtId="0" fontId="14" fillId="0" borderId="0" xfId="4" applyFont="1" applyAlignment="1">
      <alignment horizontal="center"/>
    </xf>
    <xf numFmtId="0" fontId="7" fillId="3" borderId="205" xfId="4" applyFont="1" applyFill="1" applyBorder="1" applyAlignment="1" applyProtection="1">
      <alignment horizontal="left" wrapText="1"/>
      <protection locked="0"/>
    </xf>
    <xf numFmtId="0" fontId="7" fillId="3" borderId="208" xfId="4" applyFont="1" applyFill="1" applyBorder="1" applyAlignment="1" applyProtection="1">
      <alignment horizontal="left" wrapText="1"/>
      <protection locked="0"/>
    </xf>
    <xf numFmtId="0" fontId="3" fillId="0" borderId="205" xfId="4" applyBorder="1" applyAlignment="1">
      <alignment vertical="center" wrapText="1"/>
    </xf>
    <xf numFmtId="0" fontId="3" fillId="3" borderId="205" xfId="4" applyFill="1" applyBorder="1" applyAlignment="1" applyProtection="1">
      <alignment vertical="center" wrapText="1"/>
      <protection locked="0"/>
    </xf>
    <xf numFmtId="0" fontId="3" fillId="0" borderId="174" xfId="4" applyBorder="1" applyAlignment="1">
      <alignment vertical="center" wrapText="1"/>
    </xf>
    <xf numFmtId="0" fontId="3" fillId="0" borderId="208" xfId="4" applyBorder="1" applyAlignment="1">
      <alignment vertical="center" wrapText="1"/>
    </xf>
    <xf numFmtId="0" fontId="3" fillId="0" borderId="45" xfId="4" applyBorder="1" applyAlignment="1">
      <alignment vertical="center" wrapText="1"/>
    </xf>
    <xf numFmtId="0" fontId="3" fillId="3" borderId="78" xfId="4" applyFill="1" applyBorder="1" applyAlignment="1" applyProtection="1">
      <alignment vertical="center" wrapText="1"/>
      <protection locked="0"/>
    </xf>
    <xf numFmtId="0" fontId="3" fillId="3" borderId="79" xfId="4" applyFill="1" applyBorder="1" applyAlignment="1" applyProtection="1">
      <alignment vertical="center" wrapText="1"/>
      <protection locked="0"/>
    </xf>
    <xf numFmtId="37" fontId="3" fillId="3" borderId="245" xfId="1" applyNumberFormat="1" applyFont="1" applyFill="1" applyBorder="1" applyAlignment="1" applyProtection="1">
      <alignment horizontal="center" vertical="center" wrapText="1"/>
      <protection locked="0"/>
    </xf>
    <xf numFmtId="37" fontId="3" fillId="3" borderId="247" xfId="1" applyNumberFormat="1" applyFont="1" applyFill="1" applyBorder="1" applyAlignment="1" applyProtection="1">
      <alignment horizontal="center" vertical="center" wrapText="1"/>
      <protection locked="0"/>
    </xf>
    <xf numFmtId="0" fontId="3" fillId="0" borderId="250" xfId="4" applyBorder="1" applyAlignment="1">
      <alignment vertical="top" wrapText="1"/>
    </xf>
    <xf numFmtId="0" fontId="3" fillId="0" borderId="251" xfId="4" applyBorder="1" applyAlignment="1">
      <alignment vertical="top" wrapText="1"/>
    </xf>
    <xf numFmtId="0" fontId="14" fillId="0" borderId="0" xfId="4" applyFont="1" applyAlignment="1">
      <alignment horizontal="left" wrapText="1"/>
    </xf>
    <xf numFmtId="0" fontId="3" fillId="0" borderId="212" xfId="4" applyBorder="1" applyAlignment="1">
      <alignment vertical="top" wrapText="1"/>
    </xf>
    <xf numFmtId="0" fontId="3" fillId="0" borderId="182" xfId="4" applyBorder="1" applyAlignment="1">
      <alignment vertical="top" wrapText="1"/>
    </xf>
    <xf numFmtId="0" fontId="3" fillId="0" borderId="222" xfId="4" applyBorder="1" applyAlignment="1">
      <alignment vertical="top" wrapText="1"/>
    </xf>
    <xf numFmtId="37" fontId="3" fillId="3" borderId="230" xfId="1" applyNumberFormat="1" applyFont="1" applyFill="1" applyBorder="1" applyAlignment="1" applyProtection="1">
      <alignment horizontal="center" vertical="center" wrapText="1"/>
      <protection locked="0"/>
    </xf>
    <xf numFmtId="37" fontId="3" fillId="3" borderId="232" xfId="1" applyNumberFormat="1" applyFont="1" applyFill="1" applyBorder="1" applyAlignment="1" applyProtection="1">
      <alignment horizontal="center" vertical="center" wrapText="1"/>
      <protection locked="0"/>
    </xf>
    <xf numFmtId="0" fontId="3" fillId="0" borderId="238" xfId="4" applyBorder="1" applyAlignment="1">
      <alignment vertical="top" wrapText="1"/>
    </xf>
    <xf numFmtId="0" fontId="3" fillId="0" borderId="239" xfId="4" applyBorder="1" applyAlignment="1">
      <alignment vertical="top" wrapText="1"/>
    </xf>
    <xf numFmtId="0" fontId="6" fillId="0" borderId="510" xfId="23" applyFont="1" applyBorder="1" applyAlignment="1">
      <alignment horizontal="left" wrapText="1"/>
    </xf>
    <xf numFmtId="0" fontId="6" fillId="0" borderId="511" xfId="23" applyFont="1" applyBorder="1" applyAlignment="1">
      <alignment horizontal="left" wrapText="1"/>
    </xf>
    <xf numFmtId="0" fontId="6" fillId="3" borderId="249" xfId="4" applyFont="1" applyFill="1" applyBorder="1" applyAlignment="1" applyProtection="1">
      <alignment horizontal="left" vertical="center" wrapText="1"/>
      <protection locked="0"/>
    </xf>
    <xf numFmtId="0" fontId="6" fillId="3" borderId="250" xfId="4" applyFont="1" applyFill="1" applyBorder="1" applyAlignment="1" applyProtection="1">
      <alignment horizontal="left" vertical="center" wrapText="1"/>
      <protection locked="0"/>
    </xf>
    <xf numFmtId="0" fontId="6" fillId="3" borderId="256" xfId="4" applyFont="1" applyFill="1" applyBorder="1" applyAlignment="1" applyProtection="1">
      <alignment horizontal="left" vertical="center" wrapText="1"/>
      <protection locked="0"/>
    </xf>
    <xf numFmtId="0" fontId="6" fillId="0" borderId="250" xfId="4" applyFont="1" applyBorder="1" applyAlignment="1">
      <alignment horizontal="left" vertical="center" wrapText="1"/>
    </xf>
    <xf numFmtId="0" fontId="6" fillId="0" borderId="251" xfId="4" applyFont="1" applyBorder="1" applyAlignment="1">
      <alignment horizontal="left" vertical="center" wrapText="1"/>
    </xf>
    <xf numFmtId="0" fontId="3" fillId="3" borderId="1" xfId="4" applyFill="1" applyBorder="1" applyAlignment="1" applyProtection="1">
      <alignment horizontal="center"/>
      <protection locked="0"/>
    </xf>
    <xf numFmtId="0" fontId="3" fillId="3" borderId="230" xfId="4" applyFill="1" applyBorder="1" applyAlignment="1" applyProtection="1">
      <alignment horizontal="center" wrapText="1"/>
      <protection locked="0"/>
    </xf>
    <xf numFmtId="0" fontId="3" fillId="3" borderId="232" xfId="4" applyFill="1" applyBorder="1" applyAlignment="1" applyProtection="1">
      <alignment horizontal="center" wrapText="1"/>
      <protection locked="0"/>
    </xf>
    <xf numFmtId="0" fontId="7" fillId="0" borderId="0" xfId="4" applyFont="1" applyAlignment="1">
      <alignment horizontal="left" wrapText="1"/>
    </xf>
    <xf numFmtId="0" fontId="3" fillId="0" borderId="230" xfId="4" applyBorder="1" applyAlignment="1">
      <alignment horizontal="center"/>
    </xf>
    <xf numFmtId="0" fontId="3" fillId="0" borderId="232" xfId="4" applyBorder="1" applyAlignment="1">
      <alignment horizontal="center"/>
    </xf>
    <xf numFmtId="0" fontId="6" fillId="3" borderId="14" xfId="4" applyFont="1" applyFill="1" applyBorder="1" applyAlignment="1" applyProtection="1">
      <alignment horizontal="left" wrapText="1"/>
      <protection locked="0"/>
    </xf>
    <xf numFmtId="0" fontId="6" fillId="3" borderId="300" xfId="4" applyFont="1" applyFill="1" applyBorder="1" applyAlignment="1" applyProtection="1">
      <alignment horizontal="left" wrapText="1"/>
      <protection locked="0"/>
    </xf>
    <xf numFmtId="0" fontId="6" fillId="3" borderId="298" xfId="4" applyFont="1" applyFill="1" applyBorder="1" applyAlignment="1" applyProtection="1">
      <alignment horizontal="left" vertical="center" wrapText="1"/>
      <protection locked="0"/>
    </xf>
    <xf numFmtId="0" fontId="3" fillId="3" borderId="208" xfId="4" applyFill="1" applyBorder="1" applyAlignment="1" applyProtection="1">
      <alignment horizontal="left" vertical="center" wrapText="1"/>
      <protection locked="0"/>
    </xf>
    <xf numFmtId="0" fontId="3" fillId="3" borderId="212" xfId="4" applyFill="1" applyBorder="1" applyAlignment="1" applyProtection="1">
      <alignment wrapText="1"/>
      <protection locked="0"/>
    </xf>
    <xf numFmtId="0" fontId="3" fillId="3" borderId="289" xfId="4" applyFill="1" applyBorder="1" applyAlignment="1" applyProtection="1">
      <alignment wrapText="1"/>
      <protection locked="0"/>
    </xf>
    <xf numFmtId="0" fontId="3" fillId="0" borderId="296" xfId="4" applyBorder="1" applyAlignment="1">
      <alignment wrapText="1"/>
    </xf>
    <xf numFmtId="0" fontId="3" fillId="0" borderId="297" xfId="4" applyBorder="1" applyAlignment="1">
      <alignment wrapText="1"/>
    </xf>
    <xf numFmtId="0" fontId="6" fillId="0" borderId="298" xfId="4" applyFont="1" applyBorder="1" applyAlignment="1">
      <alignment horizontal="center"/>
    </xf>
    <xf numFmtId="0" fontId="3" fillId="0" borderId="208" xfId="4" applyBorder="1" applyAlignment="1">
      <alignment horizontal="center"/>
    </xf>
    <xf numFmtId="0" fontId="6" fillId="0" borderId="174" xfId="4" applyFont="1" applyBorder="1" applyAlignment="1">
      <alignment horizontal="center"/>
    </xf>
    <xf numFmtId="0" fontId="6" fillId="0" borderId="299" xfId="4" applyFont="1" applyBorder="1" applyAlignment="1">
      <alignment horizontal="center"/>
    </xf>
    <xf numFmtId="0" fontId="3" fillId="0" borderId="289" xfId="4" applyBorder="1" applyAlignment="1">
      <alignment horizontal="left" vertical="top" wrapText="1"/>
    </xf>
    <xf numFmtId="0" fontId="3" fillId="0" borderId="290" xfId="4" applyBorder="1" applyAlignment="1">
      <alignment horizontal="left" vertical="top" wrapText="1"/>
    </xf>
    <xf numFmtId="0" fontId="3" fillId="0" borderId="230" xfId="4" applyBorder="1" applyAlignment="1">
      <alignment horizontal="left" wrapText="1"/>
    </xf>
    <xf numFmtId="0" fontId="3" fillId="0" borderId="231" xfId="4" applyBorder="1" applyAlignment="1">
      <alignment horizontal="left" wrapText="1"/>
    </xf>
    <xf numFmtId="0" fontId="3" fillId="0" borderId="232" xfId="4" applyBorder="1" applyAlignment="1">
      <alignment horizontal="left" wrapText="1"/>
    </xf>
    <xf numFmtId="0" fontId="3" fillId="0" borderId="278" xfId="4" applyBorder="1" applyAlignment="1">
      <alignment horizontal="left" wrapText="1"/>
    </xf>
    <xf numFmtId="0" fontId="3" fillId="3" borderId="218" xfId="4" applyFill="1" applyBorder="1" applyAlignment="1" applyProtection="1">
      <alignment wrapText="1"/>
      <protection locked="0"/>
    </xf>
    <xf numFmtId="0" fontId="3" fillId="3" borderId="285" xfId="4" applyFill="1" applyBorder="1" applyAlignment="1" applyProtection="1">
      <alignment wrapText="1"/>
      <protection locked="0"/>
    </xf>
    <xf numFmtId="0" fontId="3" fillId="3" borderId="286" xfId="4" applyFill="1" applyBorder="1" applyAlignment="1" applyProtection="1">
      <alignment wrapText="1"/>
      <protection locked="0"/>
    </xf>
    <xf numFmtId="0" fontId="3" fillId="0" borderId="218" xfId="4" applyBorder="1" applyAlignment="1">
      <alignment horizontal="left" wrapText="1"/>
    </xf>
    <xf numFmtId="0" fontId="3" fillId="0" borderId="285" xfId="4" applyBorder="1" applyAlignment="1">
      <alignment horizontal="left" wrapText="1"/>
    </xf>
    <xf numFmtId="0" fontId="3" fillId="0" borderId="286" xfId="4" applyBorder="1" applyAlignment="1">
      <alignment horizontal="left" wrapText="1"/>
    </xf>
    <xf numFmtId="0" fontId="3" fillId="3" borderId="0" xfId="4" applyFill="1" applyAlignment="1" applyProtection="1">
      <alignment horizontal="left" wrapText="1"/>
      <protection locked="0"/>
    </xf>
    <xf numFmtId="0" fontId="3" fillId="3" borderId="44" xfId="4" applyFill="1" applyBorder="1" applyAlignment="1" applyProtection="1">
      <alignment horizontal="left" wrapText="1"/>
      <protection locked="0"/>
    </xf>
    <xf numFmtId="0" fontId="3" fillId="3" borderId="174" xfId="4" applyFill="1" applyBorder="1" applyAlignment="1" applyProtection="1">
      <alignment wrapText="1"/>
      <protection locked="0"/>
    </xf>
    <xf numFmtId="0" fontId="3" fillId="3" borderId="208" xfId="4" applyFill="1" applyBorder="1" applyAlignment="1" applyProtection="1">
      <alignment wrapText="1"/>
      <protection locked="0"/>
    </xf>
    <xf numFmtId="0" fontId="3" fillId="3" borderId="174" xfId="4" applyFill="1" applyBorder="1" applyAlignment="1" applyProtection="1">
      <alignment horizontal="left" wrapText="1"/>
      <protection locked="0"/>
    </xf>
    <xf numFmtId="0" fontId="3" fillId="3" borderId="205" xfId="4" applyFill="1" applyBorder="1" applyAlignment="1" applyProtection="1">
      <alignment horizontal="left" wrapText="1"/>
      <protection locked="0"/>
    </xf>
    <xf numFmtId="0" fontId="3" fillId="3" borderId="208" xfId="4" applyFill="1" applyBorder="1" applyAlignment="1" applyProtection="1">
      <alignment horizontal="left" wrapText="1"/>
      <protection locked="0"/>
    </xf>
    <xf numFmtId="1" fontId="3" fillId="3" borderId="310" xfId="4" applyNumberFormat="1" applyFill="1" applyBorder="1" applyAlignment="1" applyProtection="1">
      <alignment horizontal="center" wrapText="1"/>
      <protection locked="0"/>
    </xf>
    <xf numFmtId="1" fontId="3" fillId="3" borderId="79" xfId="4" applyNumberFormat="1" applyFill="1" applyBorder="1" applyAlignment="1" applyProtection="1">
      <alignment horizontal="center" wrapText="1"/>
      <protection locked="0"/>
    </xf>
    <xf numFmtId="0" fontId="3" fillId="0" borderId="0" xfId="4" applyAlignment="1">
      <alignment horizontal="right" wrapText="1"/>
    </xf>
    <xf numFmtId="0" fontId="7" fillId="0" borderId="14" xfId="4" applyFont="1" applyBorder="1" applyAlignment="1">
      <alignment horizontal="center"/>
    </xf>
    <xf numFmtId="0" fontId="7" fillId="0" borderId="203" xfId="4" applyFont="1" applyBorder="1" applyAlignment="1">
      <alignment horizontal="center"/>
    </xf>
    <xf numFmtId="0" fontId="7" fillId="0" borderId="15" xfId="4" applyFont="1" applyBorder="1" applyAlignment="1">
      <alignment horizontal="center"/>
    </xf>
    <xf numFmtId="0" fontId="3" fillId="3" borderId="203" xfId="4" applyFill="1" applyBorder="1" applyAlignment="1">
      <alignment horizontal="left"/>
    </xf>
    <xf numFmtId="0" fontId="3" fillId="3" borderId="15" xfId="4" applyFill="1" applyBorder="1" applyAlignment="1">
      <alignment horizontal="left"/>
    </xf>
    <xf numFmtId="0" fontId="5" fillId="3" borderId="33" xfId="4" applyFont="1" applyFill="1" applyBorder="1" applyAlignment="1">
      <alignment horizontal="left" wrapText="1"/>
    </xf>
    <xf numFmtId="0" fontId="5" fillId="3" borderId="34" xfId="4" applyFont="1" applyFill="1" applyBorder="1" applyAlignment="1">
      <alignment horizontal="left" wrapText="1"/>
    </xf>
    <xf numFmtId="0" fontId="6" fillId="0" borderId="308" xfId="4" applyFont="1" applyBorder="1" applyAlignment="1">
      <alignment horizontal="center" wrapText="1"/>
    </xf>
    <xf numFmtId="0" fontId="6" fillId="0" borderId="15" xfId="4" applyFont="1" applyBorder="1" applyAlignment="1">
      <alignment horizontal="center" wrapText="1"/>
    </xf>
    <xf numFmtId="0" fontId="14" fillId="0" borderId="14" xfId="4" applyFont="1" applyBorder="1" applyAlignment="1">
      <alignment horizontal="justify" wrapText="1"/>
    </xf>
    <xf numFmtId="0" fontId="14" fillId="0" borderId="330" xfId="4" applyFont="1" applyBorder="1" applyAlignment="1">
      <alignment horizontal="justify" wrapText="1"/>
    </xf>
    <xf numFmtId="0" fontId="14" fillId="0" borderId="330" xfId="4" applyFont="1" applyBorder="1" applyAlignment="1">
      <alignment horizontal="justify"/>
    </xf>
    <xf numFmtId="0" fontId="14" fillId="0" borderId="15" xfId="4" applyFont="1" applyBorder="1" applyAlignment="1">
      <alignment horizontal="justify"/>
    </xf>
    <xf numFmtId="0" fontId="7" fillId="0" borderId="301" xfId="4" applyFont="1" applyBorder="1" applyAlignment="1">
      <alignment horizontal="center"/>
    </xf>
    <xf numFmtId="0" fontId="7" fillId="0" borderId="300" xfId="4" applyFont="1" applyBorder="1" applyAlignment="1">
      <alignment horizontal="center"/>
    </xf>
    <xf numFmtId="0" fontId="3" fillId="3" borderId="319" xfId="4" applyFill="1" applyBorder="1" applyAlignment="1" applyProtection="1">
      <alignment horizontal="left" wrapText="1"/>
      <protection locked="0"/>
    </xf>
    <xf numFmtId="0" fontId="3" fillId="3" borderId="320" xfId="4" applyFill="1" applyBorder="1" applyAlignment="1" applyProtection="1">
      <alignment horizontal="left" wrapText="1"/>
      <protection locked="0"/>
    </xf>
    <xf numFmtId="0" fontId="3" fillId="3" borderId="321" xfId="4" applyFill="1" applyBorder="1" applyAlignment="1" applyProtection="1">
      <alignment horizontal="left" wrapText="1"/>
      <protection locked="0"/>
    </xf>
    <xf numFmtId="0" fontId="3" fillId="3" borderId="298" xfId="4" applyFill="1" applyBorder="1" applyAlignment="1" applyProtection="1">
      <alignment horizontal="left" wrapText="1"/>
      <protection locked="0"/>
    </xf>
    <xf numFmtId="0" fontId="3" fillId="3" borderId="324" xfId="4" applyFill="1" applyBorder="1" applyAlignment="1" applyProtection="1">
      <alignment horizontal="left" wrapText="1"/>
      <protection locked="0"/>
    </xf>
    <xf numFmtId="0" fontId="3" fillId="3" borderId="206" xfId="4" applyFill="1" applyBorder="1" applyAlignment="1" applyProtection="1">
      <alignment horizontal="left" wrapText="1"/>
      <protection locked="0"/>
    </xf>
    <xf numFmtId="0" fontId="3" fillId="3" borderId="306" xfId="4" applyFill="1" applyBorder="1" applyAlignment="1" applyProtection="1">
      <alignment horizontal="left" wrapText="1"/>
      <protection locked="0"/>
    </xf>
    <xf numFmtId="0" fontId="6" fillId="0" borderId="301" xfId="4" applyFont="1" applyBorder="1" applyAlignment="1">
      <alignment horizontal="left" vertical="top" wrapText="1"/>
    </xf>
    <xf numFmtId="0" fontId="6" fillId="0" borderId="300" xfId="4" applyFont="1" applyBorder="1" applyAlignment="1">
      <alignment horizontal="left" vertical="top" wrapText="1"/>
    </xf>
    <xf numFmtId="0" fontId="6" fillId="3" borderId="14" xfId="4" quotePrefix="1" applyFont="1" applyFill="1" applyBorder="1" applyAlignment="1" applyProtection="1">
      <alignment horizontal="left" vertical="top" wrapText="1"/>
      <protection locked="0"/>
    </xf>
    <xf numFmtId="0" fontId="6" fillId="3" borderId="301" xfId="4" quotePrefix="1" applyFont="1" applyFill="1" applyBorder="1" applyAlignment="1" applyProtection="1">
      <alignment horizontal="left" vertical="top" wrapText="1"/>
      <protection locked="0"/>
    </xf>
    <xf numFmtId="0" fontId="6" fillId="3" borderId="300" xfId="4" quotePrefix="1" applyFont="1" applyFill="1" applyBorder="1" applyAlignment="1" applyProtection="1">
      <alignment horizontal="left" vertical="top" wrapText="1"/>
      <protection locked="0"/>
    </xf>
    <xf numFmtId="0" fontId="14" fillId="0" borderId="14" xfId="4" applyFont="1" applyBorder="1" applyAlignment="1">
      <alignment wrapText="1"/>
    </xf>
    <xf numFmtId="0" fontId="14" fillId="0" borderId="301" xfId="4" applyFont="1" applyBorder="1" applyAlignment="1">
      <alignment wrapText="1"/>
    </xf>
    <xf numFmtId="0" fontId="3" fillId="0" borderId="301" xfId="4" applyBorder="1" applyAlignment="1">
      <alignment wrapText="1"/>
    </xf>
    <xf numFmtId="0" fontId="3" fillId="0" borderId="300" xfId="4" applyBorder="1" applyAlignment="1">
      <alignment wrapText="1"/>
    </xf>
    <xf numFmtId="0" fontId="6" fillId="0" borderId="301" xfId="4" applyFont="1" applyBorder="1" applyAlignment="1">
      <alignment horizontal="left" vertical="top"/>
    </xf>
    <xf numFmtId="0" fontId="6" fillId="0" borderId="300" xfId="4" applyFont="1" applyBorder="1" applyAlignment="1">
      <alignment horizontal="left" vertical="top"/>
    </xf>
    <xf numFmtId="37" fontId="7" fillId="3" borderId="205" xfId="17" applyFont="1" applyFill="1" applyBorder="1" applyAlignment="1" applyProtection="1">
      <alignment horizontal="left" vertical="top" wrapText="1"/>
      <protection locked="0"/>
    </xf>
    <xf numFmtId="37" fontId="7" fillId="3" borderId="208" xfId="17" applyFont="1" applyFill="1" applyBorder="1" applyAlignment="1" applyProtection="1">
      <alignment horizontal="left" vertical="top" wrapText="1"/>
      <protection locked="0"/>
    </xf>
    <xf numFmtId="37" fontId="7" fillId="3" borderId="33" xfId="17" applyFont="1" applyFill="1" applyBorder="1" applyAlignment="1" applyProtection="1">
      <alignment wrapText="1"/>
      <protection locked="0"/>
    </xf>
    <xf numFmtId="0" fontId="3" fillId="3" borderId="330" xfId="15" applyFill="1" applyBorder="1" applyAlignment="1" applyProtection="1">
      <alignment horizontal="left"/>
      <protection locked="0"/>
    </xf>
    <xf numFmtId="0" fontId="3" fillId="3" borderId="15" xfId="15" applyFill="1" applyBorder="1" applyAlignment="1" applyProtection="1">
      <alignment horizontal="left"/>
      <protection locked="0"/>
    </xf>
    <xf numFmtId="37" fontId="3" fillId="3" borderId="92" xfId="16" applyNumberFormat="1" applyFont="1" applyFill="1" applyBorder="1" applyAlignment="1" applyProtection="1">
      <alignment horizontal="right"/>
      <protection locked="0"/>
    </xf>
    <xf numFmtId="37" fontId="3" fillId="3" borderId="16" xfId="16" applyNumberFormat="1" applyFont="1" applyFill="1" applyBorder="1" applyAlignment="1" applyProtection="1">
      <alignment horizontal="right"/>
      <protection locked="0"/>
    </xf>
    <xf numFmtId="37" fontId="9" fillId="0" borderId="14" xfId="17" applyFont="1" applyBorder="1" applyAlignment="1">
      <alignment horizontal="left" vertical="center" wrapText="1"/>
    </xf>
    <xf numFmtId="37" fontId="9" fillId="0" borderId="330" xfId="17" applyFont="1" applyBorder="1" applyAlignment="1">
      <alignment horizontal="left" vertical="center" wrapText="1"/>
    </xf>
    <xf numFmtId="37" fontId="9" fillId="0" borderId="15" xfId="17" applyFont="1" applyBorder="1" applyAlignment="1">
      <alignment horizontal="left" vertical="center" wrapText="1"/>
    </xf>
    <xf numFmtId="37" fontId="7" fillId="3" borderId="1" xfId="17" applyFont="1" applyFill="1" applyBorder="1" applyAlignment="1" applyProtection="1">
      <alignment horizontal="left" wrapText="1"/>
      <protection locked="0"/>
    </xf>
    <xf numFmtId="0" fontId="7" fillId="3" borderId="1" xfId="4" applyFont="1" applyFill="1" applyBorder="1" applyAlignment="1" applyProtection="1">
      <alignment horizontal="left" wrapText="1"/>
      <protection locked="0"/>
    </xf>
    <xf numFmtId="168" fontId="7" fillId="3" borderId="1" xfId="3" applyNumberFormat="1" applyFont="1" applyFill="1" applyBorder="1" applyAlignment="1" applyProtection="1">
      <alignment wrapText="1"/>
      <protection locked="0"/>
    </xf>
    <xf numFmtId="37" fontId="7" fillId="3" borderId="395" xfId="17" applyFont="1" applyFill="1" applyBorder="1" applyAlignment="1" applyProtection="1">
      <alignment wrapText="1"/>
      <protection locked="0"/>
    </xf>
    <xf numFmtId="0" fontId="7" fillId="3" borderId="395" xfId="4" applyFont="1" applyFill="1" applyBorder="1" applyAlignment="1" applyProtection="1">
      <alignment wrapText="1"/>
      <protection locked="0"/>
    </xf>
    <xf numFmtId="0" fontId="7" fillId="3" borderId="399" xfId="4" applyFont="1" applyFill="1" applyBorder="1" applyAlignment="1" applyProtection="1">
      <alignment wrapText="1"/>
      <protection locked="0"/>
    </xf>
    <xf numFmtId="37" fontId="7" fillId="3" borderId="392" xfId="17" applyFont="1" applyFill="1" applyBorder="1" applyAlignment="1" applyProtection="1">
      <alignment wrapText="1"/>
      <protection locked="0"/>
    </xf>
    <xf numFmtId="0" fontId="7" fillId="3" borderId="392" xfId="4" applyFont="1" applyFill="1" applyBorder="1" applyAlignment="1" applyProtection="1">
      <alignment wrapText="1"/>
      <protection locked="0"/>
    </xf>
    <xf numFmtId="0" fontId="7" fillId="3" borderId="400" xfId="4" applyFont="1" applyFill="1" applyBorder="1" applyAlignment="1" applyProtection="1">
      <alignment wrapText="1"/>
      <protection locked="0"/>
    </xf>
    <xf numFmtId="0" fontId="7" fillId="3" borderId="396" xfId="4" applyFont="1" applyFill="1" applyBorder="1" applyAlignment="1" applyProtection="1">
      <alignment wrapText="1"/>
      <protection locked="0"/>
    </xf>
    <xf numFmtId="37" fontId="7" fillId="3" borderId="393" xfId="17" applyFont="1" applyFill="1" applyBorder="1" applyAlignment="1" applyProtection="1">
      <alignment wrapText="1"/>
      <protection locked="0"/>
    </xf>
    <xf numFmtId="0" fontId="7" fillId="3" borderId="393" xfId="4" applyFont="1" applyFill="1" applyBorder="1" applyAlignment="1" applyProtection="1">
      <alignment wrapText="1"/>
      <protection locked="0"/>
    </xf>
    <xf numFmtId="0" fontId="7" fillId="3" borderId="394" xfId="4" applyFont="1" applyFill="1" applyBorder="1" applyAlignment="1" applyProtection="1">
      <alignment wrapText="1"/>
      <protection locked="0"/>
    </xf>
    <xf numFmtId="37" fontId="7" fillId="3" borderId="397" xfId="17" applyFont="1" applyFill="1" applyBorder="1" applyAlignment="1" applyProtection="1">
      <alignment wrapText="1"/>
      <protection locked="0"/>
    </xf>
    <xf numFmtId="0" fontId="7" fillId="3" borderId="397" xfId="4" applyFont="1" applyFill="1" applyBorder="1" applyAlignment="1" applyProtection="1">
      <alignment wrapText="1"/>
      <protection locked="0"/>
    </xf>
    <xf numFmtId="0" fontId="7" fillId="3" borderId="398" xfId="4" applyFont="1" applyFill="1" applyBorder="1" applyAlignment="1" applyProtection="1">
      <alignment wrapText="1"/>
      <protection locked="0"/>
    </xf>
    <xf numFmtId="37" fontId="3" fillId="3" borderId="387" xfId="17" applyFill="1" applyBorder="1" applyAlignment="1" applyProtection="1">
      <alignment horizontal="center" wrapText="1"/>
      <protection locked="0"/>
    </xf>
    <xf numFmtId="37" fontId="3" fillId="3" borderId="388" xfId="17" applyFill="1" applyBorder="1" applyAlignment="1" applyProtection="1">
      <alignment horizontal="center" wrapText="1"/>
      <protection locked="0"/>
    </xf>
    <xf numFmtId="37" fontId="3" fillId="3" borderId="390" xfId="17" applyFill="1" applyBorder="1" applyAlignment="1" applyProtection="1">
      <alignment horizontal="center" wrapText="1"/>
      <protection locked="0"/>
    </xf>
    <xf numFmtId="37" fontId="7" fillId="3" borderId="369" xfId="17" applyFont="1" applyFill="1" applyBorder="1" applyAlignment="1" applyProtection="1">
      <alignment wrapText="1"/>
      <protection locked="0"/>
    </xf>
    <xf numFmtId="0" fontId="7" fillId="3" borderId="369" xfId="4" applyFont="1" applyFill="1" applyBorder="1" applyAlignment="1" applyProtection="1">
      <alignment wrapText="1"/>
      <protection locked="0"/>
    </xf>
    <xf numFmtId="0" fontId="7" fillId="3" borderId="373" xfId="4" applyFont="1" applyFill="1" applyBorder="1" applyAlignment="1" applyProtection="1">
      <alignment wrapText="1"/>
      <protection locked="0"/>
    </xf>
    <xf numFmtId="37" fontId="7" fillId="3" borderId="366" xfId="17" applyFont="1" applyFill="1" applyBorder="1" applyAlignment="1" applyProtection="1">
      <alignment wrapText="1"/>
      <protection locked="0"/>
    </xf>
    <xf numFmtId="0" fontId="7" fillId="3" borderId="366" xfId="4" applyFont="1" applyFill="1" applyBorder="1" applyAlignment="1" applyProtection="1">
      <alignment wrapText="1"/>
      <protection locked="0"/>
    </xf>
    <xf numFmtId="0" fontId="7" fillId="3" borderId="375" xfId="4" applyFont="1" applyFill="1" applyBorder="1" applyAlignment="1" applyProtection="1">
      <alignment wrapText="1"/>
      <protection locked="0"/>
    </xf>
    <xf numFmtId="37" fontId="3" fillId="3" borderId="378" xfId="17" applyFill="1" applyBorder="1" applyAlignment="1" applyProtection="1">
      <alignment horizontal="center" wrapText="1"/>
      <protection locked="0"/>
    </xf>
    <xf numFmtId="37" fontId="3" fillId="3" borderId="379" xfId="17" applyFill="1" applyBorder="1" applyAlignment="1" applyProtection="1">
      <alignment horizontal="center" wrapText="1"/>
      <protection locked="0"/>
    </xf>
    <xf numFmtId="37" fontId="3" fillId="3" borderId="380" xfId="17" applyFill="1" applyBorder="1" applyAlignment="1" applyProtection="1">
      <alignment horizontal="center" wrapText="1"/>
      <protection locked="0"/>
    </xf>
    <xf numFmtId="37" fontId="3" fillId="3" borderId="382" xfId="17" applyFill="1" applyBorder="1" applyAlignment="1" applyProtection="1">
      <alignment horizontal="center" wrapText="1"/>
      <protection locked="0"/>
    </xf>
    <xf numFmtId="37" fontId="3" fillId="3" borderId="384" xfId="17" applyFill="1" applyBorder="1" applyAlignment="1" applyProtection="1">
      <alignment horizontal="center" wrapText="1"/>
      <protection locked="0"/>
    </xf>
    <xf numFmtId="37" fontId="3" fillId="3" borderId="385" xfId="17" applyFill="1" applyBorder="1" applyAlignment="1" applyProtection="1">
      <alignment horizontal="center" wrapText="1"/>
      <protection locked="0"/>
    </xf>
    <xf numFmtId="0" fontId="7" fillId="3" borderId="370" xfId="4" applyFont="1" applyFill="1" applyBorder="1" applyAlignment="1" applyProtection="1">
      <alignment wrapText="1"/>
      <protection locked="0"/>
    </xf>
    <xf numFmtId="37" fontId="7" fillId="3" borderId="367" xfId="17" applyFont="1" applyFill="1" applyBorder="1" applyAlignment="1" applyProtection="1">
      <alignment wrapText="1"/>
      <protection locked="0"/>
    </xf>
    <xf numFmtId="0" fontId="7" fillId="3" borderId="367" xfId="4" applyFont="1" applyFill="1" applyBorder="1" applyAlignment="1" applyProtection="1">
      <alignment wrapText="1"/>
      <protection locked="0"/>
    </xf>
    <xf numFmtId="0" fontId="7" fillId="3" borderId="368" xfId="4" applyFont="1" applyFill="1" applyBorder="1" applyAlignment="1" applyProtection="1">
      <alignment wrapText="1"/>
      <protection locked="0"/>
    </xf>
    <xf numFmtId="37" fontId="7" fillId="3" borderId="371" xfId="17" applyFont="1" applyFill="1" applyBorder="1" applyAlignment="1" applyProtection="1">
      <alignment wrapText="1"/>
      <protection locked="0"/>
    </xf>
    <xf numFmtId="0" fontId="7" fillId="3" borderId="371" xfId="4" applyFont="1" applyFill="1" applyBorder="1" applyAlignment="1" applyProtection="1">
      <alignment wrapText="1"/>
      <protection locked="0"/>
    </xf>
    <xf numFmtId="0" fontId="7" fillId="3" borderId="372" xfId="4" applyFont="1" applyFill="1" applyBorder="1" applyAlignment="1" applyProtection="1">
      <alignment wrapText="1"/>
      <protection locked="0"/>
    </xf>
    <xf numFmtId="37" fontId="3" fillId="3" borderId="335" xfId="17" applyFill="1" applyBorder="1" applyAlignment="1" applyProtection="1">
      <alignment horizontal="center" wrapText="1"/>
      <protection locked="0"/>
    </xf>
    <xf numFmtId="37" fontId="3" fillId="3" borderId="33" xfId="17" applyFill="1" applyBorder="1" applyAlignment="1" applyProtection="1">
      <alignment horizontal="center" wrapText="1"/>
      <protection locked="0"/>
    </xf>
    <xf numFmtId="37" fontId="3" fillId="3" borderId="344" xfId="17" applyFill="1" applyBorder="1" applyAlignment="1" applyProtection="1">
      <alignment horizontal="center" wrapText="1"/>
      <protection locked="0"/>
    </xf>
    <xf numFmtId="37" fontId="3" fillId="3" borderId="341" xfId="17" applyFill="1" applyBorder="1" applyAlignment="1" applyProtection="1">
      <alignment horizontal="center" wrapText="1"/>
      <protection locked="0"/>
    </xf>
    <xf numFmtId="37" fontId="3" fillId="3" borderId="342" xfId="17" applyFill="1" applyBorder="1" applyAlignment="1" applyProtection="1">
      <alignment horizontal="center" wrapText="1"/>
      <protection locked="0"/>
    </xf>
    <xf numFmtId="37" fontId="3" fillId="3" borderId="346" xfId="17" applyFill="1" applyBorder="1" applyAlignment="1" applyProtection="1">
      <alignment horizontal="center" wrapText="1"/>
      <protection locked="0"/>
    </xf>
    <xf numFmtId="37" fontId="3" fillId="3" borderId="348" xfId="17" applyFill="1" applyBorder="1" applyAlignment="1" applyProtection="1">
      <alignment horizontal="center" wrapText="1"/>
      <protection locked="0"/>
    </xf>
    <xf numFmtId="37" fontId="3" fillId="3" borderId="349" xfId="17" applyFill="1" applyBorder="1" applyAlignment="1" applyProtection="1">
      <alignment horizontal="center" wrapText="1"/>
      <protection locked="0"/>
    </xf>
    <xf numFmtId="37" fontId="3" fillId="3" borderId="350" xfId="17" applyFill="1" applyBorder="1" applyAlignment="1" applyProtection="1">
      <alignment horizontal="center" wrapText="1"/>
      <protection locked="0"/>
    </xf>
    <xf numFmtId="37" fontId="3" fillId="3" borderId="352" xfId="17" applyFill="1" applyBorder="1" applyAlignment="1" applyProtection="1">
      <alignment horizontal="center" wrapText="1"/>
      <protection locked="0"/>
    </xf>
    <xf numFmtId="37" fontId="3" fillId="3" borderId="354" xfId="17" applyFill="1" applyBorder="1" applyAlignment="1" applyProtection="1">
      <alignment horizontal="center" wrapText="1"/>
      <protection locked="0"/>
    </xf>
    <xf numFmtId="37" fontId="3" fillId="3" borderId="355" xfId="17" applyFill="1" applyBorder="1" applyAlignment="1" applyProtection="1">
      <alignment horizontal="center" wrapText="1"/>
      <protection locked="0"/>
    </xf>
    <xf numFmtId="37" fontId="3" fillId="3" borderId="357" xfId="17" applyFill="1" applyBorder="1" applyAlignment="1" applyProtection="1">
      <alignment horizontal="center" wrapText="1"/>
      <protection locked="0"/>
    </xf>
    <xf numFmtId="37" fontId="3" fillId="3" borderId="358" xfId="17" applyFill="1" applyBorder="1" applyAlignment="1" applyProtection="1">
      <alignment horizontal="center" wrapText="1"/>
      <protection locked="0"/>
    </xf>
    <xf numFmtId="37" fontId="3" fillId="3" borderId="360" xfId="17" applyFill="1" applyBorder="1" applyAlignment="1" applyProtection="1">
      <alignment horizontal="center" wrapText="1"/>
      <protection locked="0"/>
    </xf>
    <xf numFmtId="37" fontId="3" fillId="3" borderId="362" xfId="17" applyFill="1" applyBorder="1" applyAlignment="1" applyProtection="1">
      <alignment horizontal="center" wrapText="1"/>
      <protection locked="0"/>
    </xf>
    <xf numFmtId="37" fontId="3" fillId="3" borderId="363" xfId="17" applyFill="1" applyBorder="1" applyAlignment="1" applyProtection="1">
      <alignment horizontal="center" wrapText="1"/>
      <protection locked="0"/>
    </xf>
    <xf numFmtId="37" fontId="3" fillId="3" borderId="364" xfId="17" applyFill="1" applyBorder="1" applyAlignment="1" applyProtection="1">
      <alignment horizontal="center" wrapText="1"/>
      <protection locked="0"/>
    </xf>
    <xf numFmtId="0" fontId="3" fillId="3" borderId="14" xfId="12" applyFill="1" applyBorder="1" applyAlignment="1" applyProtection="1">
      <alignment horizontal="left" wrapText="1"/>
      <protection locked="0"/>
    </xf>
    <xf numFmtId="0" fontId="3" fillId="3" borderId="384" xfId="12" applyFill="1" applyBorder="1" applyAlignment="1" applyProtection="1">
      <alignment horizontal="left" wrapText="1"/>
      <protection locked="0"/>
    </xf>
    <xf numFmtId="0" fontId="3" fillId="3" borderId="383" xfId="12" applyFill="1" applyBorder="1" applyAlignment="1" applyProtection="1">
      <alignment horizontal="left" wrapText="1"/>
      <protection locked="0"/>
    </xf>
    <xf numFmtId="0" fontId="3" fillId="3" borderId="14" xfId="4" applyFill="1" applyBorder="1" applyAlignment="1" applyProtection="1">
      <alignment horizontal="left" wrapText="1"/>
      <protection locked="0"/>
    </xf>
    <xf numFmtId="0" fontId="3" fillId="3" borderId="385" xfId="4" applyFill="1" applyBorder="1" applyAlignment="1" applyProtection="1">
      <alignment horizontal="left" wrapText="1"/>
      <protection locked="0"/>
    </xf>
    <xf numFmtId="0" fontId="3" fillId="3" borderId="388" xfId="12" applyFill="1" applyBorder="1" applyAlignment="1" applyProtection="1">
      <alignment horizontal="left" wrapText="1"/>
      <protection locked="0"/>
    </xf>
    <xf numFmtId="0" fontId="3" fillId="3" borderId="1" xfId="15" applyFill="1" applyBorder="1" applyProtection="1">
      <protection locked="0"/>
    </xf>
    <xf numFmtId="0" fontId="3" fillId="3" borderId="1" xfId="15" applyFill="1" applyBorder="1" applyAlignment="1" applyProtection="1">
      <alignment horizontal="left"/>
      <protection locked="0"/>
    </xf>
    <xf numFmtId="0" fontId="3" fillId="3" borderId="14" xfId="15" applyFill="1" applyBorder="1" applyAlignment="1" applyProtection="1">
      <alignment horizontal="left"/>
      <protection locked="0"/>
    </xf>
    <xf numFmtId="0" fontId="3" fillId="3" borderId="384" xfId="15" applyFill="1" applyBorder="1" applyAlignment="1" applyProtection="1">
      <alignment horizontal="left"/>
      <protection locked="0"/>
    </xf>
    <xf numFmtId="0" fontId="3" fillId="3" borderId="416" xfId="15" applyFill="1" applyBorder="1" applyAlignment="1" applyProtection="1">
      <alignment horizontal="left"/>
      <protection locked="0"/>
    </xf>
    <xf numFmtId="0" fontId="14" fillId="0" borderId="0" xfId="4" applyFont="1" applyAlignment="1">
      <alignment horizontal="justify" wrapText="1"/>
    </xf>
    <xf numFmtId="0" fontId="3" fillId="0" borderId="0" xfId="4" applyAlignment="1">
      <alignment horizontal="left" wrapText="1"/>
    </xf>
    <xf numFmtId="0" fontId="3" fillId="4" borderId="14" xfId="4" applyFill="1" applyBorder="1" applyAlignment="1">
      <alignment horizontal="center"/>
    </xf>
    <xf numFmtId="0" fontId="3" fillId="4" borderId="384" xfId="4" applyFill="1" applyBorder="1" applyAlignment="1">
      <alignment horizontal="center"/>
    </xf>
    <xf numFmtId="0" fontId="3" fillId="4" borderId="416" xfId="4" applyFill="1" applyBorder="1" applyAlignment="1">
      <alignment horizontal="center"/>
    </xf>
  </cellXfs>
  <cellStyles count="36">
    <cellStyle name="Comma" xfId="1" builtinId="3"/>
    <cellStyle name="Comma 2" xfId="25" xr:uid="{47A74C24-3056-40E2-A27E-9BE531D6D406}"/>
    <cellStyle name="Comma 2 2" xfId="16" xr:uid="{579C21F4-FBFB-44A0-92C1-66EF2713FE9E}"/>
    <cellStyle name="Comma 6" xfId="10" xr:uid="{7EE37DB2-E734-41CA-8BD5-301195B2ABB7}"/>
    <cellStyle name="Comma 6 2" xfId="21" xr:uid="{A9F9F7B1-AF90-4520-B687-600D69C080EC}"/>
    <cellStyle name="Comma 6 2 2" xfId="34" xr:uid="{D3D7EE00-905F-4340-9396-B957DD3050D9}"/>
    <cellStyle name="Comma 6 3" xfId="31" xr:uid="{D8FA75DB-9C4B-49C1-B821-F9D382771311}"/>
    <cellStyle name="Comma 7" xfId="22" xr:uid="{1A966537-6E83-409C-A176-F236F0A50D38}"/>
    <cellStyle name="Comma 7 2" xfId="35" xr:uid="{7915ECBB-2A5D-442C-AC63-8B96B596FD36}"/>
    <cellStyle name="Currency" xfId="2" builtinId="4"/>
    <cellStyle name="Currency 2" xfId="14" xr:uid="{7849728A-6FA5-43AC-BC9B-4F82C315B4C2}"/>
    <cellStyle name="Hyperlink" xfId="6" builtinId="8"/>
    <cellStyle name="Normal" xfId="0" builtinId="0"/>
    <cellStyle name="Normal 2" xfId="4" xr:uid="{ECF6867F-1FCA-47EB-8A52-E7945B32E272}"/>
    <cellStyle name="Normal 2 2" xfId="23" xr:uid="{10053C3B-D537-422F-B13A-7BF5AC672DDF}"/>
    <cellStyle name="Normal 3" xfId="24" xr:uid="{25632BEA-C1B3-4848-A53D-5577BCF3552E}"/>
    <cellStyle name="Normal 3 2" xfId="29" xr:uid="{8F57A05F-8CE9-4497-AA3E-3474488023B9}"/>
    <cellStyle name="Normal 4" xfId="27" xr:uid="{546848F8-000C-47A0-8D38-5599D3A5283D}"/>
    <cellStyle name="Normal 9" xfId="9" xr:uid="{1C84D071-C549-49B4-B971-68B20F975312}"/>
    <cellStyle name="Normal 9 2" xfId="20" xr:uid="{1D5227CA-DE14-4DAF-9357-8541B0F9F29D}"/>
    <cellStyle name="Normal 9 2 2" xfId="33" xr:uid="{C57BAB84-1CEF-4DDF-8724-7CE8AF423C18}"/>
    <cellStyle name="Normal 9 3" xfId="30" xr:uid="{3BE55D88-0039-4B0B-98C3-3F0ED35FEFB1}"/>
    <cellStyle name="Normal_bcrpt 2" xfId="8" xr:uid="{68E9A06F-DFBC-4E77-8AAE-5B3B3EB5EA27}"/>
    <cellStyle name="Normal_cover" xfId="5" xr:uid="{F673BDC0-BEF5-486E-8F00-120471FBDE7A}"/>
    <cellStyle name="Normal_Foster Care Cost Report" xfId="12" xr:uid="{B46CEEB8-982B-4199-A9C0-867CBEE11EBA}"/>
    <cellStyle name="Normal_Foster Care Cost Report 2" xfId="15" xr:uid="{D32A365B-D9FE-4420-9BAC-6D41D54B1432}"/>
    <cellStyle name="Normal_NHC-8" xfId="13" xr:uid="{2CBEBF58-5AF9-48C8-94D1-12C4B407EB4D}"/>
    <cellStyle name="Normal_rtcrpt" xfId="7" xr:uid="{16392DB1-7434-41CD-93C3-D524EC0BF335}"/>
    <cellStyle name="Normal_sch-g" xfId="18" xr:uid="{0FF34AEA-D71D-42BD-A750-DA40915A860E}"/>
    <cellStyle name="Normal_sch-h 2" xfId="19" xr:uid="{6C0B3513-63E4-4360-B81C-C5F49B0443BC}"/>
    <cellStyle name="Normal_sch-j-2 2" xfId="17" xr:uid="{26A41171-BBAE-4103-88AA-1CCF5C040443}"/>
    <cellStyle name="Percent" xfId="3" builtinId="5"/>
    <cellStyle name="Percent 2" xfId="11" xr:uid="{CB6B5969-7688-4DDA-9ED0-C359FC1D009F}"/>
    <cellStyle name="Percent 2 2" xfId="28" xr:uid="{721E9064-331C-458A-B14D-FCAE0137B7BC}"/>
    <cellStyle name="Percent 2 2 2" xfId="32" xr:uid="{234F8304-CD20-4B28-B80D-B9421B6B5F1F}"/>
    <cellStyle name="Percent 2 3" xfId="26" xr:uid="{16E11A30-A8BD-44E1-B1BD-EA547ACEB559}"/>
  </cellStyles>
  <dxfs count="2">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5D8E-C3EB-4A3E-B45D-0958BF131788}">
  <dimension ref="A1:R48"/>
  <sheetViews>
    <sheetView workbookViewId="0">
      <selection activeCell="D5" sqref="D5:D11"/>
    </sheetView>
  </sheetViews>
  <sheetFormatPr defaultColWidth="9.75" defaultRowHeight="16.5" x14ac:dyDescent="0.3"/>
  <cols>
    <col min="1" max="1" width="28.75" style="5" bestFit="1" customWidth="1"/>
    <col min="2" max="2" width="37.125" style="5" bestFit="1" customWidth="1"/>
    <col min="3" max="3" width="2.625" style="5" customWidth="1"/>
    <col min="4" max="4" width="11.375" style="5" bestFit="1" customWidth="1"/>
    <col min="5" max="5" width="2.625" style="5" customWidth="1"/>
    <col min="6" max="6" width="14.25" style="5" bestFit="1" customWidth="1"/>
    <col min="7" max="7" width="2.625" style="5" customWidth="1"/>
    <col min="8" max="8" width="12.25" style="5" bestFit="1" customWidth="1"/>
    <col min="9" max="9" width="2.625" style="5" customWidth="1"/>
    <col min="10" max="10" width="11.875" style="5" bestFit="1" customWidth="1"/>
    <col min="11" max="11" width="2.625" style="5" customWidth="1"/>
    <col min="12" max="12" width="11.875" style="5" bestFit="1" customWidth="1"/>
    <col min="13" max="13" width="2.625" style="5" customWidth="1"/>
    <col min="14" max="14" width="13" style="5" bestFit="1" customWidth="1"/>
    <col min="15" max="15" width="2.625" style="5" customWidth="1"/>
    <col min="16" max="16" width="10.25" style="5" bestFit="1" customWidth="1"/>
    <col min="17" max="17" width="9.75" style="5"/>
    <col min="18" max="18" width="12.625" style="5" bestFit="1" customWidth="1"/>
    <col min="19" max="16384" width="9.75" style="5"/>
  </cols>
  <sheetData>
    <row r="1" spans="1:18" x14ac:dyDescent="0.3">
      <c r="A1" s="3" t="s">
        <v>3</v>
      </c>
      <c r="B1" s="4" t="s">
        <v>4</v>
      </c>
      <c r="D1" s="1353" t="s">
        <v>973</v>
      </c>
      <c r="E1" s="1353"/>
      <c r="F1" s="1353" t="s">
        <v>974</v>
      </c>
      <c r="G1" s="1353"/>
      <c r="H1" s="1353" t="s">
        <v>1427</v>
      </c>
      <c r="I1" s="1353"/>
      <c r="J1" s="1353" t="s">
        <v>1428</v>
      </c>
      <c r="K1" s="1353"/>
      <c r="L1" s="1353" t="s">
        <v>1429</v>
      </c>
      <c r="M1" s="1353"/>
      <c r="N1" s="1353" t="s">
        <v>1430</v>
      </c>
      <c r="O1" s="1354"/>
      <c r="P1" s="1354" t="s">
        <v>1431</v>
      </c>
      <c r="R1" s="1353" t="s">
        <v>1461</v>
      </c>
    </row>
    <row r="2" spans="1:18" x14ac:dyDescent="0.3">
      <c r="A2" s="6" t="s">
        <v>5</v>
      </c>
      <c r="B2" s="6" t="s">
        <v>6</v>
      </c>
      <c r="D2" s="1355" t="s">
        <v>1432</v>
      </c>
      <c r="E2" s="1353"/>
      <c r="F2" s="1355" t="s">
        <v>1432</v>
      </c>
      <c r="G2" s="1353"/>
      <c r="H2" s="1355" t="s">
        <v>1432</v>
      </c>
      <c r="I2" s="1353"/>
      <c r="J2" s="1355" t="s">
        <v>1432</v>
      </c>
      <c r="K2" s="1353"/>
      <c r="L2" s="1355" t="s">
        <v>1432</v>
      </c>
      <c r="M2" s="1353"/>
      <c r="N2" s="1355" t="s">
        <v>1432</v>
      </c>
      <c r="O2" s="1354"/>
      <c r="P2" s="1355" t="s">
        <v>1432</v>
      </c>
      <c r="R2" s="1355" t="s">
        <v>1432</v>
      </c>
    </row>
    <row r="3" spans="1:18" x14ac:dyDescent="0.3">
      <c r="A3" s="6" t="s">
        <v>7</v>
      </c>
      <c r="B3" s="6" t="s">
        <v>8</v>
      </c>
      <c r="D3" s="1356">
        <v>1</v>
      </c>
      <c r="E3" s="1354"/>
      <c r="F3" s="1370" t="s">
        <v>0</v>
      </c>
      <c r="G3" s="1354"/>
      <c r="H3" s="1356">
        <v>1</v>
      </c>
      <c r="I3" s="1354"/>
      <c r="J3" s="1356">
        <v>11</v>
      </c>
      <c r="K3" s="1354"/>
      <c r="L3" s="1356">
        <v>11</v>
      </c>
      <c r="M3" s="1354"/>
      <c r="N3" s="1356">
        <v>11</v>
      </c>
      <c r="O3" s="1354"/>
      <c r="P3" s="1356">
        <v>3</v>
      </c>
      <c r="R3" s="1356"/>
    </row>
    <row r="4" spans="1:18" x14ac:dyDescent="0.3">
      <c r="A4" s="6" t="s">
        <v>9</v>
      </c>
      <c r="B4" s="6" t="s">
        <v>10</v>
      </c>
      <c r="D4" s="1356">
        <v>2</v>
      </c>
      <c r="E4" s="1354"/>
      <c r="F4" s="1370" t="s">
        <v>261</v>
      </c>
      <c r="G4" s="1354"/>
      <c r="H4" s="1356">
        <v>11</v>
      </c>
      <c r="I4" s="1354"/>
      <c r="J4" s="1356">
        <v>12</v>
      </c>
      <c r="K4" s="1354"/>
      <c r="L4" s="1356">
        <v>12</v>
      </c>
      <c r="M4" s="1354"/>
      <c r="N4" s="1356">
        <v>12</v>
      </c>
      <c r="O4" s="1354"/>
      <c r="P4" s="1356">
        <v>13</v>
      </c>
      <c r="R4" s="1356"/>
    </row>
    <row r="5" spans="1:18" x14ac:dyDescent="0.3">
      <c r="A5" s="6" t="s">
        <v>11</v>
      </c>
      <c r="B5" s="6" t="s">
        <v>12</v>
      </c>
      <c r="D5" s="1356">
        <v>3.1</v>
      </c>
      <c r="E5" s="1354"/>
      <c r="F5" s="1370" t="s">
        <v>1</v>
      </c>
      <c r="G5" s="1354"/>
      <c r="H5" s="1356">
        <v>12</v>
      </c>
      <c r="I5" s="1354"/>
      <c r="J5" s="1356">
        <v>13</v>
      </c>
      <c r="K5" s="1354"/>
      <c r="L5" s="1356">
        <v>13</v>
      </c>
      <c r="M5" s="1354"/>
      <c r="N5" s="1356">
        <v>13</v>
      </c>
      <c r="O5" s="1354"/>
      <c r="P5" s="1356">
        <v>14</v>
      </c>
      <c r="R5" s="1356">
        <v>9</v>
      </c>
    </row>
    <row r="6" spans="1:18" x14ac:dyDescent="0.3">
      <c r="A6" s="6" t="s">
        <v>13</v>
      </c>
      <c r="B6" s="6" t="s">
        <v>14</v>
      </c>
      <c r="D6" s="1470">
        <v>3.2</v>
      </c>
      <c r="E6" s="1354"/>
      <c r="F6" s="1370" t="s">
        <v>1439</v>
      </c>
      <c r="G6" s="1354"/>
      <c r="H6" s="1356">
        <v>13</v>
      </c>
      <c r="I6" s="1354"/>
      <c r="J6" s="1356">
        <v>14</v>
      </c>
      <c r="K6" s="1354"/>
      <c r="L6" s="1356">
        <v>14</v>
      </c>
      <c r="M6" s="1354"/>
      <c r="N6" s="1356">
        <v>14</v>
      </c>
      <c r="O6" s="1354"/>
      <c r="P6" s="1356">
        <v>15</v>
      </c>
      <c r="R6" s="1356">
        <v>13</v>
      </c>
    </row>
    <row r="7" spans="1:18" x14ac:dyDescent="0.3">
      <c r="A7" s="6" t="s">
        <v>15</v>
      </c>
      <c r="B7" s="6" t="s">
        <v>16</v>
      </c>
      <c r="D7" s="1470">
        <v>3.3</v>
      </c>
      <c r="E7" s="1354"/>
      <c r="F7" s="1370" t="s">
        <v>2</v>
      </c>
      <c r="G7" s="1354"/>
      <c r="H7" s="1356">
        <v>14</v>
      </c>
      <c r="I7" s="1354"/>
      <c r="J7" s="1356">
        <v>15</v>
      </c>
      <c r="K7" s="1354"/>
      <c r="L7" s="1356">
        <v>15</v>
      </c>
      <c r="M7" s="1354"/>
      <c r="N7" s="1356">
        <v>15</v>
      </c>
      <c r="O7" s="1354"/>
      <c r="P7" s="1356">
        <v>16</v>
      </c>
      <c r="R7" s="1356">
        <v>14</v>
      </c>
    </row>
    <row r="8" spans="1:18" x14ac:dyDescent="0.3">
      <c r="A8" s="6" t="s">
        <v>17</v>
      </c>
      <c r="B8" s="6" t="s">
        <v>18</v>
      </c>
      <c r="D8" s="1470">
        <v>3.4</v>
      </c>
      <c r="E8" s="1354"/>
      <c r="F8" s="1354"/>
      <c r="G8" s="1354"/>
      <c r="H8" s="1356">
        <v>15</v>
      </c>
      <c r="I8" s="1354"/>
      <c r="J8" s="1356">
        <v>17</v>
      </c>
      <c r="K8" s="1354"/>
      <c r="L8" s="1356">
        <v>17</v>
      </c>
      <c r="M8" s="1354"/>
      <c r="N8" s="1356">
        <v>17</v>
      </c>
      <c r="O8" s="1354"/>
      <c r="P8" s="1356">
        <v>17</v>
      </c>
      <c r="R8" s="1356">
        <v>15</v>
      </c>
    </row>
    <row r="9" spans="1:18" x14ac:dyDescent="0.3">
      <c r="A9" s="6" t="s">
        <v>19</v>
      </c>
      <c r="B9" s="6" t="s">
        <v>20</v>
      </c>
      <c r="D9" s="1470">
        <v>3.5</v>
      </c>
      <c r="E9" s="1354"/>
      <c r="F9" s="1354"/>
      <c r="G9" s="1354"/>
      <c r="H9" s="1356">
        <v>17</v>
      </c>
      <c r="I9" s="1354"/>
      <c r="J9" s="1356">
        <v>18</v>
      </c>
      <c r="K9" s="1354"/>
      <c r="L9" s="1356">
        <v>18</v>
      </c>
      <c r="M9" s="1354"/>
      <c r="N9" s="1356">
        <v>18</v>
      </c>
      <c r="O9" s="1354"/>
      <c r="P9" s="1356">
        <v>18</v>
      </c>
      <c r="R9" s="1356">
        <v>17</v>
      </c>
    </row>
    <row r="10" spans="1:18" x14ac:dyDescent="0.3">
      <c r="A10" s="6" t="s">
        <v>21</v>
      </c>
      <c r="B10" s="6" t="s">
        <v>22</v>
      </c>
      <c r="D10" s="1470">
        <v>3.6</v>
      </c>
      <c r="E10" s="1354"/>
      <c r="F10" s="1354"/>
      <c r="G10" s="1354"/>
      <c r="H10" s="1356">
        <v>18</v>
      </c>
      <c r="I10" s="1354"/>
      <c r="J10" s="1356">
        <v>19</v>
      </c>
      <c r="K10" s="1354"/>
      <c r="L10" s="1356">
        <v>19</v>
      </c>
      <c r="M10" s="1354"/>
      <c r="N10" s="1356">
        <v>19</v>
      </c>
      <c r="O10" s="1354"/>
      <c r="P10" s="1356">
        <v>19</v>
      </c>
      <c r="R10" s="1356">
        <v>18</v>
      </c>
    </row>
    <row r="11" spans="1:18" x14ac:dyDescent="0.3">
      <c r="A11" s="6" t="s">
        <v>23</v>
      </c>
      <c r="B11" s="6" t="s">
        <v>31</v>
      </c>
      <c r="D11" s="1470">
        <v>3.7</v>
      </c>
      <c r="E11" s="1354"/>
      <c r="F11" s="1354"/>
      <c r="G11" s="1354"/>
      <c r="H11" s="1356">
        <v>19</v>
      </c>
      <c r="I11" s="1354"/>
      <c r="J11" s="1356">
        <v>20</v>
      </c>
      <c r="K11" s="1354"/>
      <c r="L11" s="1356">
        <v>20</v>
      </c>
      <c r="M11" s="1354"/>
      <c r="N11" s="1356">
        <v>20</v>
      </c>
      <c r="O11" s="1354"/>
      <c r="P11" s="1356">
        <v>25</v>
      </c>
      <c r="R11" s="1356">
        <v>19</v>
      </c>
    </row>
    <row r="12" spans="1:18" x14ac:dyDescent="0.3">
      <c r="A12" s="6" t="s">
        <v>25</v>
      </c>
      <c r="B12" s="6" t="s">
        <v>26</v>
      </c>
      <c r="D12" s="1356">
        <v>4</v>
      </c>
      <c r="E12" s="1354"/>
      <c r="F12" s="1354"/>
      <c r="G12" s="1354"/>
      <c r="H12" s="1356">
        <v>20</v>
      </c>
      <c r="I12" s="1354"/>
      <c r="J12" s="1356">
        <v>21</v>
      </c>
      <c r="K12" s="1354"/>
      <c r="L12" s="1356">
        <v>21</v>
      </c>
      <c r="M12" s="1354"/>
      <c r="N12" s="1356">
        <v>21</v>
      </c>
      <c r="O12" s="1354"/>
      <c r="P12" s="1356">
        <v>26</v>
      </c>
      <c r="R12" s="1356">
        <v>20</v>
      </c>
    </row>
    <row r="13" spans="1:18" x14ac:dyDescent="0.3">
      <c r="A13" s="6" t="s">
        <v>27</v>
      </c>
      <c r="B13" s="6" t="s">
        <v>28</v>
      </c>
      <c r="D13" s="1356">
        <v>5</v>
      </c>
      <c r="E13" s="1354"/>
      <c r="F13" s="1354"/>
      <c r="G13" s="1354"/>
      <c r="H13" s="1356">
        <v>21</v>
      </c>
      <c r="I13" s="1354"/>
      <c r="J13" s="1356">
        <v>22</v>
      </c>
      <c r="K13" s="1354"/>
      <c r="L13" s="1356">
        <v>22</v>
      </c>
      <c r="M13" s="1354"/>
      <c r="N13" s="1356">
        <v>22</v>
      </c>
      <c r="O13" s="1354"/>
      <c r="P13" s="1356">
        <v>27</v>
      </c>
      <c r="R13" s="1356">
        <v>21</v>
      </c>
    </row>
    <row r="14" spans="1:18" x14ac:dyDescent="0.3">
      <c r="A14" s="6" t="s">
        <v>29</v>
      </c>
      <c r="B14" s="6" t="s">
        <v>30</v>
      </c>
      <c r="D14" s="1356">
        <v>6</v>
      </c>
      <c r="E14" s="1354"/>
      <c r="F14" s="1354"/>
      <c r="G14" s="1354"/>
      <c r="H14" s="1356">
        <v>22</v>
      </c>
      <c r="I14" s="1354"/>
      <c r="J14" s="1356">
        <v>23</v>
      </c>
      <c r="K14" s="1354"/>
      <c r="L14" s="1356">
        <v>23</v>
      </c>
      <c r="M14" s="1354"/>
      <c r="N14" s="1356">
        <v>23</v>
      </c>
      <c r="O14" s="1354"/>
      <c r="P14" s="1356">
        <v>28</v>
      </c>
      <c r="R14" s="1356">
        <v>22</v>
      </c>
    </row>
    <row r="15" spans="1:18" x14ac:dyDescent="0.3">
      <c r="A15" s="6" t="s">
        <v>31</v>
      </c>
      <c r="B15" s="6" t="s">
        <v>32</v>
      </c>
      <c r="D15" s="1356">
        <v>7</v>
      </c>
      <c r="E15" s="1354"/>
      <c r="F15" s="1354"/>
      <c r="G15" s="1354"/>
      <c r="H15" s="1356">
        <v>23</v>
      </c>
      <c r="I15" s="1354"/>
      <c r="J15" s="1356">
        <v>24</v>
      </c>
      <c r="K15" s="1354"/>
      <c r="L15" s="1356">
        <v>24</v>
      </c>
      <c r="M15" s="1354"/>
      <c r="N15" s="1356">
        <v>24</v>
      </c>
      <c r="O15" s="1354"/>
      <c r="P15" s="1356">
        <v>29</v>
      </c>
      <c r="R15" s="1356">
        <v>23</v>
      </c>
    </row>
    <row r="16" spans="1:18" x14ac:dyDescent="0.3">
      <c r="A16" s="6" t="s">
        <v>33</v>
      </c>
      <c r="B16" s="6" t="s">
        <v>34</v>
      </c>
      <c r="D16" s="1356">
        <v>8</v>
      </c>
      <c r="E16" s="1354"/>
      <c r="F16" s="1354"/>
      <c r="G16" s="1354"/>
      <c r="H16" s="1356">
        <v>24</v>
      </c>
      <c r="I16" s="1354"/>
      <c r="J16" s="1356">
        <v>25</v>
      </c>
      <c r="K16" s="1354"/>
      <c r="L16" s="1356">
        <v>25</v>
      </c>
      <c r="M16" s="1354"/>
      <c r="N16" s="1356">
        <v>25</v>
      </c>
      <c r="O16" s="1354"/>
      <c r="P16" s="1356">
        <v>30</v>
      </c>
      <c r="R16" s="1356">
        <v>24</v>
      </c>
    </row>
    <row r="17" spans="1:18" x14ac:dyDescent="0.3">
      <c r="A17" s="6" t="s">
        <v>35</v>
      </c>
      <c r="B17" s="6" t="s">
        <v>36</v>
      </c>
      <c r="D17" s="1356">
        <v>9</v>
      </c>
      <c r="E17" s="1354"/>
      <c r="F17" s="1354"/>
      <c r="G17" s="1354"/>
      <c r="H17" s="1356">
        <v>25</v>
      </c>
      <c r="I17" s="1354"/>
      <c r="J17" s="1356">
        <v>26</v>
      </c>
      <c r="K17" s="1354"/>
      <c r="L17" s="1356">
        <v>26</v>
      </c>
      <c r="M17" s="1354"/>
      <c r="N17" s="1356">
        <v>26</v>
      </c>
      <c r="O17" s="1354"/>
      <c r="P17" s="1356">
        <v>31</v>
      </c>
      <c r="R17" s="1356">
        <v>25</v>
      </c>
    </row>
    <row r="18" spans="1:18" x14ac:dyDescent="0.3">
      <c r="A18" s="6" t="s">
        <v>37</v>
      </c>
      <c r="D18" s="1356">
        <v>10</v>
      </c>
      <c r="E18" s="1354"/>
      <c r="F18" s="1354"/>
      <c r="G18" s="1354"/>
      <c r="H18" s="1356">
        <v>26</v>
      </c>
      <c r="I18" s="1354"/>
      <c r="J18" s="1356">
        <v>27</v>
      </c>
      <c r="K18" s="1354"/>
      <c r="L18" s="1356">
        <v>27</v>
      </c>
      <c r="M18" s="1354"/>
      <c r="N18" s="1356">
        <v>27</v>
      </c>
      <c r="O18" s="1354"/>
      <c r="P18" s="1356">
        <v>32</v>
      </c>
      <c r="R18" s="1356">
        <v>26</v>
      </c>
    </row>
    <row r="19" spans="1:18" x14ac:dyDescent="0.3">
      <c r="A19" s="6" t="s">
        <v>38</v>
      </c>
      <c r="D19" s="1356">
        <v>11</v>
      </c>
      <c r="E19" s="1354"/>
      <c r="F19" s="1354"/>
      <c r="G19" s="1354"/>
      <c r="H19" s="1356">
        <v>27</v>
      </c>
      <c r="I19" s="1354"/>
      <c r="J19" s="1356">
        <v>28</v>
      </c>
      <c r="K19" s="1354"/>
      <c r="L19" s="1356">
        <v>28</v>
      </c>
      <c r="M19" s="1354"/>
      <c r="N19" s="1356">
        <v>28</v>
      </c>
      <c r="O19" s="1354"/>
      <c r="P19" s="1356">
        <v>33</v>
      </c>
      <c r="R19" s="1356">
        <v>27</v>
      </c>
    </row>
    <row r="20" spans="1:18" x14ac:dyDescent="0.3">
      <c r="A20" s="6" t="s">
        <v>39</v>
      </c>
      <c r="D20" s="1356">
        <v>12</v>
      </c>
      <c r="E20" s="1354"/>
      <c r="F20" s="1354"/>
      <c r="G20" s="1354"/>
      <c r="H20" s="1356">
        <v>28</v>
      </c>
      <c r="I20" s="1354"/>
      <c r="J20" s="1356">
        <v>29</v>
      </c>
      <c r="K20" s="1354"/>
      <c r="L20" s="1356">
        <v>29</v>
      </c>
      <c r="M20" s="1354"/>
      <c r="N20" s="1356">
        <v>29</v>
      </c>
      <c r="O20" s="1354"/>
      <c r="P20" s="1356">
        <v>34</v>
      </c>
      <c r="R20" s="1356">
        <v>28</v>
      </c>
    </row>
    <row r="21" spans="1:18" x14ac:dyDescent="0.3">
      <c r="D21" s="1356">
        <v>13</v>
      </c>
      <c r="E21" s="1354"/>
      <c r="F21" s="1354"/>
      <c r="G21" s="1354"/>
      <c r="H21" s="1356">
        <v>29</v>
      </c>
      <c r="I21" s="1354"/>
      <c r="J21" s="1356">
        <v>30</v>
      </c>
      <c r="K21" s="1354"/>
      <c r="L21" s="1356">
        <v>30</v>
      </c>
      <c r="M21" s="1354"/>
      <c r="N21" s="1356">
        <v>30</v>
      </c>
      <c r="O21" s="1354"/>
      <c r="P21" s="1356">
        <v>35</v>
      </c>
      <c r="R21" s="1356">
        <v>29</v>
      </c>
    </row>
    <row r="22" spans="1:18" x14ac:dyDescent="0.3">
      <c r="D22" s="1356">
        <v>14</v>
      </c>
      <c r="E22" s="1354"/>
      <c r="F22" s="1354"/>
      <c r="G22" s="1354"/>
      <c r="H22" s="1356">
        <v>30</v>
      </c>
      <c r="I22" s="1354"/>
      <c r="J22" s="1356">
        <v>31</v>
      </c>
      <c r="K22" s="1354"/>
      <c r="L22" s="1356">
        <v>31</v>
      </c>
      <c r="M22" s="1354"/>
      <c r="N22" s="1356">
        <v>31</v>
      </c>
      <c r="O22" s="1354"/>
      <c r="P22" s="1356">
        <v>36</v>
      </c>
      <c r="R22" s="1356">
        <v>30</v>
      </c>
    </row>
    <row r="23" spans="1:18" x14ac:dyDescent="0.3">
      <c r="D23" s="1356">
        <v>15</v>
      </c>
      <c r="E23" s="1354"/>
      <c r="F23" s="1354"/>
      <c r="G23" s="1354"/>
      <c r="H23" s="1356">
        <v>31</v>
      </c>
      <c r="I23" s="1354"/>
      <c r="J23" s="1356">
        <v>32</v>
      </c>
      <c r="K23" s="1354"/>
      <c r="L23" s="1356">
        <v>32</v>
      </c>
      <c r="M23" s="1354"/>
      <c r="N23" s="1356">
        <v>32</v>
      </c>
      <c r="O23" s="1354"/>
      <c r="P23" s="1356">
        <v>37</v>
      </c>
      <c r="R23" s="1356">
        <v>31</v>
      </c>
    </row>
    <row r="24" spans="1:18" x14ac:dyDescent="0.3">
      <c r="D24" s="1356">
        <v>16</v>
      </c>
      <c r="E24" s="1354"/>
      <c r="F24" s="1354"/>
      <c r="G24" s="1354"/>
      <c r="H24" s="1356">
        <v>32</v>
      </c>
      <c r="I24" s="1354"/>
      <c r="J24" s="1356">
        <v>33</v>
      </c>
      <c r="K24" s="1354"/>
      <c r="L24" s="1356">
        <v>33</v>
      </c>
      <c r="M24" s="1354"/>
      <c r="N24" s="1356">
        <v>33</v>
      </c>
      <c r="O24" s="1354"/>
      <c r="P24" s="1356">
        <v>38</v>
      </c>
      <c r="R24" s="1356">
        <v>32</v>
      </c>
    </row>
    <row r="25" spans="1:18" x14ac:dyDescent="0.3">
      <c r="D25" s="1356">
        <v>17</v>
      </c>
      <c r="E25" s="1354"/>
      <c r="F25" s="1354"/>
      <c r="G25" s="1354"/>
      <c r="H25" s="1356">
        <v>33</v>
      </c>
      <c r="I25" s="1354"/>
      <c r="J25" s="1356">
        <v>34</v>
      </c>
      <c r="K25" s="1354"/>
      <c r="L25" s="1356">
        <v>34</v>
      </c>
      <c r="M25" s="1354"/>
      <c r="N25" s="1356">
        <v>34</v>
      </c>
      <c r="O25" s="1354"/>
      <c r="P25" s="1356">
        <v>39</v>
      </c>
      <c r="R25" s="1356">
        <v>33</v>
      </c>
    </row>
    <row r="26" spans="1:18" x14ac:dyDescent="0.3">
      <c r="D26" s="1356">
        <v>18</v>
      </c>
      <c r="E26" s="1354"/>
      <c r="F26" s="1354"/>
      <c r="G26" s="1354"/>
      <c r="H26" s="1356">
        <v>34</v>
      </c>
      <c r="I26" s="1354"/>
      <c r="J26" s="1356">
        <v>35</v>
      </c>
      <c r="K26" s="1354"/>
      <c r="L26" s="1356">
        <v>35</v>
      </c>
      <c r="M26" s="1354"/>
      <c r="N26" s="1356">
        <v>35</v>
      </c>
      <c r="O26" s="1354"/>
      <c r="P26" s="1356">
        <v>40</v>
      </c>
      <c r="R26" s="1356">
        <v>34</v>
      </c>
    </row>
    <row r="27" spans="1:18" x14ac:dyDescent="0.3">
      <c r="D27" s="1356">
        <v>19</v>
      </c>
      <c r="E27" s="1354"/>
      <c r="F27" s="1354"/>
      <c r="G27" s="1354"/>
      <c r="H27" s="1356">
        <v>35</v>
      </c>
      <c r="I27" s="1354"/>
      <c r="J27" s="1356">
        <v>36</v>
      </c>
      <c r="K27" s="1354"/>
      <c r="L27" s="1356">
        <v>36</v>
      </c>
      <c r="M27" s="1354"/>
      <c r="N27" s="1356">
        <v>36</v>
      </c>
      <c r="O27" s="1354"/>
      <c r="P27" s="1354"/>
      <c r="R27" s="1356">
        <v>35</v>
      </c>
    </row>
    <row r="28" spans="1:18" x14ac:dyDescent="0.3">
      <c r="D28" s="1356">
        <v>20</v>
      </c>
      <c r="E28" s="1354"/>
      <c r="F28" s="1354"/>
      <c r="G28" s="1354"/>
      <c r="H28" s="1356">
        <v>36</v>
      </c>
      <c r="I28" s="1354"/>
      <c r="J28" s="1356">
        <v>37</v>
      </c>
      <c r="K28" s="1354"/>
      <c r="L28" s="1356">
        <v>37</v>
      </c>
      <c r="M28" s="1354"/>
      <c r="N28" s="1356">
        <v>37</v>
      </c>
      <c r="O28" s="1354"/>
      <c r="P28" s="1354"/>
      <c r="R28" s="1356">
        <v>36</v>
      </c>
    </row>
    <row r="29" spans="1:18" x14ac:dyDescent="0.3">
      <c r="D29" s="1356">
        <v>21</v>
      </c>
      <c r="E29" s="1354"/>
      <c r="F29" s="1354"/>
      <c r="G29" s="1354"/>
      <c r="H29" s="1356">
        <v>37</v>
      </c>
      <c r="I29" s="1354"/>
      <c r="J29" s="1356">
        <v>38</v>
      </c>
      <c r="K29" s="1354"/>
      <c r="L29" s="1356">
        <v>38</v>
      </c>
      <c r="M29" s="1354"/>
      <c r="N29" s="1356">
        <v>38</v>
      </c>
      <c r="O29" s="1354"/>
      <c r="P29" s="1354"/>
      <c r="R29" s="1356">
        <v>37</v>
      </c>
    </row>
    <row r="30" spans="1:18" x14ac:dyDescent="0.3">
      <c r="D30" s="1356">
        <v>22</v>
      </c>
      <c r="E30" s="1354"/>
      <c r="F30" s="1354"/>
      <c r="G30" s="1354"/>
      <c r="H30" s="1356">
        <v>38</v>
      </c>
      <c r="I30" s="1354"/>
      <c r="J30" s="1356">
        <v>39</v>
      </c>
      <c r="K30" s="1354"/>
      <c r="L30" s="1356">
        <v>39</v>
      </c>
      <c r="M30" s="1354"/>
      <c r="N30" s="1356">
        <v>39</v>
      </c>
      <c r="O30" s="1354"/>
      <c r="P30" s="1354"/>
      <c r="R30" s="1356">
        <v>38</v>
      </c>
    </row>
    <row r="31" spans="1:18" x14ac:dyDescent="0.3">
      <c r="D31" s="1356">
        <v>23</v>
      </c>
      <c r="E31" s="1354"/>
      <c r="F31" s="1354"/>
      <c r="G31" s="1354"/>
      <c r="H31" s="1356">
        <v>39</v>
      </c>
      <c r="I31" s="1354"/>
      <c r="J31" s="1356">
        <v>40</v>
      </c>
      <c r="K31" s="1354"/>
      <c r="L31" s="1356">
        <v>40</v>
      </c>
      <c r="M31" s="1354"/>
      <c r="N31" s="1356">
        <v>40</v>
      </c>
      <c r="O31" s="1354"/>
      <c r="P31" s="1354"/>
      <c r="R31" s="1356">
        <v>39</v>
      </c>
    </row>
    <row r="32" spans="1:18" x14ac:dyDescent="0.3">
      <c r="D32" s="1356">
        <v>24</v>
      </c>
      <c r="E32" s="1354"/>
      <c r="F32" s="1354"/>
      <c r="G32" s="1354"/>
      <c r="H32" s="1356">
        <v>40</v>
      </c>
      <c r="I32" s="1354"/>
      <c r="J32" s="1354"/>
      <c r="K32" s="1354"/>
      <c r="L32" s="1354"/>
      <c r="M32" s="1354"/>
      <c r="N32" s="1354"/>
      <c r="O32" s="1354"/>
      <c r="P32" s="1354"/>
      <c r="R32" s="1356">
        <v>40</v>
      </c>
    </row>
    <row r="33" spans="4:16" x14ac:dyDescent="0.3">
      <c r="D33" s="1356">
        <v>25</v>
      </c>
      <c r="E33" s="1354"/>
      <c r="F33" s="1354"/>
      <c r="G33" s="1354"/>
      <c r="H33" s="1354"/>
      <c r="I33" s="1354"/>
      <c r="J33" s="1354"/>
      <c r="K33" s="1354"/>
      <c r="L33" s="1354"/>
      <c r="M33" s="1354"/>
      <c r="N33" s="1354"/>
      <c r="O33" s="1354"/>
      <c r="P33" s="1354"/>
    </row>
    <row r="34" spans="4:16" x14ac:dyDescent="0.3">
      <c r="D34" s="1356">
        <v>26</v>
      </c>
      <c r="E34" s="1354"/>
      <c r="F34" s="1354"/>
      <c r="G34" s="1354"/>
      <c r="H34" s="1354"/>
      <c r="I34" s="1354"/>
      <c r="J34" s="1354"/>
      <c r="K34" s="1354"/>
      <c r="L34" s="1354"/>
      <c r="M34" s="1354"/>
      <c r="N34" s="1354"/>
      <c r="O34" s="1354"/>
      <c r="P34" s="1354"/>
    </row>
    <row r="35" spans="4:16" x14ac:dyDescent="0.3">
      <c r="D35" s="1356">
        <v>27</v>
      </c>
      <c r="E35" s="1354"/>
      <c r="F35" s="1354"/>
      <c r="G35" s="1354"/>
      <c r="H35" s="1354"/>
      <c r="I35" s="1354"/>
      <c r="J35" s="1354"/>
      <c r="K35" s="1354"/>
      <c r="L35" s="1354"/>
      <c r="M35" s="1354"/>
      <c r="N35" s="1354"/>
      <c r="O35" s="1354"/>
      <c r="P35" s="1354"/>
    </row>
    <row r="36" spans="4:16" x14ac:dyDescent="0.3">
      <c r="D36" s="1356">
        <v>28</v>
      </c>
      <c r="E36" s="1354"/>
      <c r="F36" s="1354"/>
      <c r="G36" s="1354"/>
      <c r="H36" s="1354"/>
      <c r="I36" s="1354"/>
      <c r="J36" s="1354"/>
      <c r="K36" s="1354"/>
      <c r="L36" s="1354"/>
      <c r="M36" s="1354"/>
      <c r="N36" s="1354"/>
      <c r="O36" s="1354"/>
      <c r="P36" s="1354"/>
    </row>
    <row r="37" spans="4:16" x14ac:dyDescent="0.3">
      <c r="D37" s="1356">
        <v>29</v>
      </c>
      <c r="E37" s="1354"/>
      <c r="F37" s="1354"/>
      <c r="G37" s="1354"/>
      <c r="H37" s="1354"/>
      <c r="I37" s="1354"/>
      <c r="J37" s="1354"/>
      <c r="K37" s="1354"/>
      <c r="L37" s="1354"/>
      <c r="M37" s="1354"/>
      <c r="N37" s="1354"/>
      <c r="O37" s="1354"/>
      <c r="P37" s="1354"/>
    </row>
    <row r="38" spans="4:16" x14ac:dyDescent="0.3">
      <c r="D38" s="1356">
        <v>30</v>
      </c>
      <c r="E38" s="1354"/>
      <c r="F38" s="1354"/>
      <c r="G38" s="1354"/>
      <c r="H38" s="1354"/>
      <c r="I38" s="1354"/>
      <c r="J38" s="1354"/>
      <c r="K38" s="1354"/>
      <c r="L38" s="1354"/>
      <c r="M38" s="1354"/>
      <c r="N38" s="1354"/>
      <c r="O38" s="1354"/>
      <c r="P38" s="1354"/>
    </row>
    <row r="39" spans="4:16" x14ac:dyDescent="0.3">
      <c r="D39" s="1356">
        <v>31</v>
      </c>
      <c r="E39" s="1354"/>
      <c r="F39" s="1354"/>
      <c r="G39" s="1354"/>
      <c r="H39" s="1354"/>
      <c r="I39" s="1354"/>
      <c r="J39" s="1354"/>
      <c r="K39" s="1354"/>
      <c r="L39" s="1354"/>
      <c r="M39" s="1354"/>
      <c r="N39" s="1354"/>
      <c r="O39" s="1354"/>
      <c r="P39" s="1354"/>
    </row>
    <row r="40" spans="4:16" x14ac:dyDescent="0.3">
      <c r="D40" s="1356">
        <v>32</v>
      </c>
      <c r="E40" s="1354"/>
      <c r="F40" s="1354"/>
      <c r="G40" s="1354"/>
      <c r="H40" s="1354"/>
      <c r="I40" s="1354"/>
      <c r="J40" s="1354"/>
      <c r="K40" s="1354"/>
      <c r="L40" s="1354"/>
      <c r="M40" s="1354"/>
      <c r="N40" s="1354"/>
      <c r="O40" s="1354"/>
      <c r="P40" s="1354"/>
    </row>
    <row r="41" spans="4:16" x14ac:dyDescent="0.3">
      <c r="D41" s="1356">
        <v>33</v>
      </c>
      <c r="E41" s="1354"/>
      <c r="F41" s="1354"/>
      <c r="G41" s="1354"/>
      <c r="H41" s="1354"/>
      <c r="I41" s="1354"/>
      <c r="J41" s="1354"/>
      <c r="K41" s="1354"/>
      <c r="L41" s="1354"/>
      <c r="M41" s="1354"/>
      <c r="N41" s="1354"/>
      <c r="O41" s="1354"/>
      <c r="P41" s="1354"/>
    </row>
    <row r="42" spans="4:16" x14ac:dyDescent="0.3">
      <c r="D42" s="1356">
        <v>34</v>
      </c>
      <c r="E42" s="1354"/>
      <c r="F42" s="1354"/>
      <c r="G42" s="1354"/>
      <c r="H42" s="1354"/>
      <c r="I42" s="1354"/>
      <c r="J42" s="1354"/>
      <c r="K42" s="1354"/>
      <c r="L42" s="1354"/>
      <c r="M42" s="1354"/>
      <c r="N42" s="1354"/>
      <c r="O42" s="1354"/>
      <c r="P42" s="1354"/>
    </row>
    <row r="43" spans="4:16" x14ac:dyDescent="0.3">
      <c r="D43" s="1356">
        <v>35</v>
      </c>
      <c r="H43" s="1354"/>
      <c r="N43" s="1354"/>
    </row>
    <row r="44" spans="4:16" x14ac:dyDescent="0.3">
      <c r="D44" s="1356">
        <v>36</v>
      </c>
      <c r="N44" s="1354"/>
    </row>
    <row r="45" spans="4:16" x14ac:dyDescent="0.3">
      <c r="D45" s="1356">
        <v>37</v>
      </c>
    </row>
    <row r="46" spans="4:16" x14ac:dyDescent="0.3">
      <c r="D46" s="1356">
        <v>38</v>
      </c>
    </row>
    <row r="47" spans="4:16" x14ac:dyDescent="0.3">
      <c r="D47" s="1356">
        <v>39</v>
      </c>
    </row>
    <row r="48" spans="4:16" x14ac:dyDescent="0.3">
      <c r="D48" s="1356">
        <v>40</v>
      </c>
    </row>
  </sheetData>
  <sheetProtection algorithmName="SHA-512" hashValue="O+PPNYhmUj5sKgq5u1GpMn55EAYRJ47rGEEOGAon4iudjO1s6NNupBp8nwv0gZa+CcZubMFmRlD92cmgpTpX3Q==" saltValue="a6GWPj7kQ0fMSeozS+I0m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AD67-27A1-47D9-9636-A80C9AFEB5A1}">
  <dimension ref="A1:J156"/>
  <sheetViews>
    <sheetView zoomScaleNormal="100" workbookViewId="0"/>
  </sheetViews>
  <sheetFormatPr defaultColWidth="8.875" defaultRowHeight="15" x14ac:dyDescent="0.2"/>
  <cols>
    <col min="1" max="1" width="33.875" style="2" customWidth="1"/>
    <col min="2" max="10" width="13.375" style="2" customWidth="1"/>
    <col min="11" max="16384" width="8.875" style="2"/>
  </cols>
  <sheetData>
    <row r="1" spans="1:8" ht="15" customHeight="1" x14ac:dyDescent="0.25">
      <c r="A1" s="7" t="s">
        <v>226</v>
      </c>
      <c r="B1" s="250"/>
      <c r="C1" s="43"/>
      <c r="D1" s="8"/>
      <c r="E1" s="8"/>
      <c r="F1" s="8"/>
    </row>
    <row r="2" spans="1:8" ht="13.35" customHeight="1" x14ac:dyDescent="0.2">
      <c r="A2" s="1490" t="s">
        <v>42</v>
      </c>
      <c r="B2" s="251"/>
      <c r="C2" s="8"/>
      <c r="D2" s="129" t="s">
        <v>43</v>
      </c>
      <c r="E2" s="130"/>
      <c r="F2" s="130"/>
      <c r="G2" s="131"/>
    </row>
    <row r="3" spans="1:8" ht="13.35" customHeight="1" x14ac:dyDescent="0.2">
      <c r="A3" s="1490" t="s">
        <v>1459</v>
      </c>
      <c r="B3" s="43"/>
      <c r="C3" s="10"/>
      <c r="D3" s="132">
        <f>+'Sch A'!$A$6</f>
        <v>0</v>
      </c>
      <c r="E3" s="133"/>
      <c r="F3" s="133"/>
      <c r="G3" s="134"/>
    </row>
    <row r="4" spans="1:8" ht="13.35" customHeight="1" x14ac:dyDescent="0.2">
      <c r="A4" s="10"/>
      <c r="B4" s="252"/>
      <c r="D4" s="18" t="s">
        <v>131</v>
      </c>
      <c r="E4" s="10"/>
      <c r="F4" s="10"/>
      <c r="G4" s="19"/>
    </row>
    <row r="5" spans="1:8" ht="13.35" customHeight="1" x14ac:dyDescent="0.2">
      <c r="B5" s="252"/>
      <c r="D5" s="135" t="s">
        <v>132</v>
      </c>
      <c r="E5" s="136">
        <f>+'Sch A'!$F$12</f>
        <v>0</v>
      </c>
      <c r="F5" s="135" t="s">
        <v>133</v>
      </c>
      <c r="G5" s="136">
        <f>+'Sch A'!$H$12</f>
        <v>0</v>
      </c>
    </row>
    <row r="6" spans="1:8" ht="13.35" customHeight="1" x14ac:dyDescent="0.2">
      <c r="A6" s="8"/>
    </row>
    <row r="7" spans="1:8" ht="15" customHeight="1" x14ac:dyDescent="0.2">
      <c r="A7" s="253" t="s">
        <v>227</v>
      </c>
      <c r="B7" s="254" t="s">
        <v>228</v>
      </c>
      <c r="C7" s="255"/>
      <c r="D7" s="255"/>
      <c r="E7" s="255"/>
      <c r="F7" s="255"/>
      <c r="G7" s="255"/>
      <c r="H7" s="256"/>
    </row>
    <row r="8" spans="1:8" ht="26.1" customHeight="1" x14ac:dyDescent="0.2">
      <c r="A8" s="257"/>
      <c r="B8" s="258" t="s">
        <v>142</v>
      </c>
      <c r="C8" s="259" t="s">
        <v>138</v>
      </c>
      <c r="D8" s="260" t="s">
        <v>33</v>
      </c>
      <c r="E8" s="261" t="s">
        <v>35</v>
      </c>
      <c r="F8" s="262" t="s">
        <v>37</v>
      </c>
      <c r="G8" s="263" t="s">
        <v>38</v>
      </c>
      <c r="H8" s="263" t="s">
        <v>39</v>
      </c>
    </row>
    <row r="9" spans="1:8" ht="15" customHeight="1" x14ac:dyDescent="0.2">
      <c r="A9" s="143" t="s">
        <v>31</v>
      </c>
      <c r="B9" s="264"/>
      <c r="C9" s="264"/>
      <c r="D9" s="264"/>
      <c r="E9" s="264"/>
      <c r="F9" s="264"/>
      <c r="G9" s="264"/>
      <c r="H9" s="264"/>
    </row>
    <row r="10" spans="1:8" ht="15" customHeight="1" x14ac:dyDescent="0.2">
      <c r="A10" s="257" t="s">
        <v>229</v>
      </c>
      <c r="B10" s="238">
        <f>SUM(C10:H10)</f>
        <v>0</v>
      </c>
      <c r="C10" s="238">
        <f>E88</f>
        <v>0</v>
      </c>
      <c r="D10" s="238">
        <f t="shared" ref="D10:H10" si="0">F88</f>
        <v>0</v>
      </c>
      <c r="E10" s="238">
        <f t="shared" si="0"/>
        <v>0</v>
      </c>
      <c r="F10" s="238">
        <f t="shared" si="0"/>
        <v>0</v>
      </c>
      <c r="G10" s="238">
        <f t="shared" si="0"/>
        <v>0</v>
      </c>
      <c r="H10" s="238">
        <f t="shared" si="0"/>
        <v>0</v>
      </c>
    </row>
    <row r="11" spans="1:8" ht="15" customHeight="1" x14ac:dyDescent="0.2">
      <c r="A11" s="257" t="s">
        <v>230</v>
      </c>
      <c r="B11" s="238">
        <f t="shared" ref="B11:B14" si="1">SUM(C11:H11)</f>
        <v>0</v>
      </c>
      <c r="C11" s="238">
        <f>E113</f>
        <v>0</v>
      </c>
      <c r="D11" s="238">
        <f t="shared" ref="D11:H11" si="2">F113</f>
        <v>0</v>
      </c>
      <c r="E11" s="238">
        <f t="shared" si="2"/>
        <v>0</v>
      </c>
      <c r="F11" s="238">
        <f t="shared" si="2"/>
        <v>0</v>
      </c>
      <c r="G11" s="238">
        <f t="shared" si="2"/>
        <v>0</v>
      </c>
      <c r="H11" s="238">
        <f t="shared" si="2"/>
        <v>0</v>
      </c>
    </row>
    <row r="12" spans="1:8" ht="15" customHeight="1" x14ac:dyDescent="0.2">
      <c r="A12" s="257" t="s">
        <v>231</v>
      </c>
      <c r="B12" s="238">
        <f t="shared" si="1"/>
        <v>0</v>
      </c>
      <c r="C12" s="238">
        <f>E142</f>
        <v>0</v>
      </c>
      <c r="D12" s="238">
        <f t="shared" ref="D12:H12" si="3">F142</f>
        <v>0</v>
      </c>
      <c r="E12" s="238">
        <f t="shared" si="3"/>
        <v>0</v>
      </c>
      <c r="F12" s="238">
        <f t="shared" si="3"/>
        <v>0</v>
      </c>
      <c r="G12" s="238">
        <f t="shared" si="3"/>
        <v>0</v>
      </c>
      <c r="H12" s="238">
        <f t="shared" si="3"/>
        <v>0</v>
      </c>
    </row>
    <row r="13" spans="1:8" ht="15" customHeight="1" x14ac:dyDescent="0.2">
      <c r="A13" s="257" t="s">
        <v>232</v>
      </c>
      <c r="B13" s="238">
        <f t="shared" si="1"/>
        <v>0</v>
      </c>
      <c r="C13" s="238">
        <f>E129</f>
        <v>0</v>
      </c>
      <c r="D13" s="238">
        <f t="shared" ref="D13:H13" si="4">F129</f>
        <v>0</v>
      </c>
      <c r="E13" s="238">
        <f t="shared" si="4"/>
        <v>0</v>
      </c>
      <c r="F13" s="238">
        <f t="shared" si="4"/>
        <v>0</v>
      </c>
      <c r="G13" s="238">
        <f t="shared" si="4"/>
        <v>0</v>
      </c>
      <c r="H13" s="238">
        <f t="shared" si="4"/>
        <v>0</v>
      </c>
    </row>
    <row r="14" spans="1:8" ht="15" customHeight="1" x14ac:dyDescent="0.2">
      <c r="A14" s="257" t="s">
        <v>233</v>
      </c>
      <c r="B14" s="238">
        <f t="shared" si="1"/>
        <v>0</v>
      </c>
      <c r="C14" s="238">
        <f>E155</f>
        <v>0</v>
      </c>
      <c r="D14" s="238">
        <f t="shared" ref="D14:H14" si="5">F155</f>
        <v>0</v>
      </c>
      <c r="E14" s="238">
        <f t="shared" si="5"/>
        <v>0</v>
      </c>
      <c r="F14" s="238">
        <f t="shared" si="5"/>
        <v>0</v>
      </c>
      <c r="G14" s="238">
        <f t="shared" si="5"/>
        <v>0</v>
      </c>
      <c r="H14" s="238">
        <f t="shared" si="5"/>
        <v>0</v>
      </c>
    </row>
    <row r="15" spans="1:8" ht="15" customHeight="1" x14ac:dyDescent="0.2">
      <c r="A15" s="143" t="s">
        <v>234</v>
      </c>
      <c r="B15" s="238">
        <f>SUM(C15:H15)</f>
        <v>0</v>
      </c>
      <c r="C15" s="238">
        <f t="shared" ref="C15:H15" si="6">SUM(C10:C14)</f>
        <v>0</v>
      </c>
      <c r="D15" s="238">
        <f t="shared" si="6"/>
        <v>0</v>
      </c>
      <c r="E15" s="238">
        <f t="shared" si="6"/>
        <v>0</v>
      </c>
      <c r="F15" s="238">
        <f t="shared" si="6"/>
        <v>0</v>
      </c>
      <c r="G15" s="238">
        <f t="shared" si="6"/>
        <v>0</v>
      </c>
      <c r="H15" s="238">
        <f t="shared" si="6"/>
        <v>0</v>
      </c>
    </row>
    <row r="16" spans="1:8" ht="15" customHeight="1" x14ac:dyDescent="0.2">
      <c r="A16" s="143"/>
      <c r="B16" s="264"/>
      <c r="C16" s="264"/>
      <c r="D16" s="264"/>
      <c r="E16" s="264"/>
      <c r="F16" s="264"/>
      <c r="G16" s="264"/>
      <c r="H16" s="264"/>
    </row>
    <row r="17" spans="1:10" ht="15" customHeight="1" x14ac:dyDescent="0.2">
      <c r="A17" s="143" t="s">
        <v>235</v>
      </c>
      <c r="B17" s="264"/>
      <c r="C17" s="264"/>
      <c r="D17" s="264"/>
      <c r="E17" s="264"/>
      <c r="F17" s="264"/>
      <c r="G17" s="264"/>
      <c r="H17" s="264"/>
    </row>
    <row r="18" spans="1:10" ht="15" customHeight="1" x14ac:dyDescent="0.2">
      <c r="A18" s="257" t="s">
        <v>236</v>
      </c>
      <c r="B18" s="238">
        <f t="shared" ref="B18:B20" si="7">SUM(C18:H18)</f>
        <v>0</v>
      </c>
      <c r="C18" s="240"/>
      <c r="D18" s="240"/>
      <c r="E18" s="240"/>
      <c r="F18" s="240"/>
      <c r="G18" s="265"/>
      <c r="H18" s="265"/>
    </row>
    <row r="19" spans="1:10" ht="15" customHeight="1" x14ac:dyDescent="0.2">
      <c r="A19" s="143" t="s">
        <v>237</v>
      </c>
      <c r="B19" s="238">
        <f t="shared" si="7"/>
        <v>0</v>
      </c>
      <c r="C19" s="266">
        <f t="shared" ref="C19:H19" si="8">SUM(C18:C18)</f>
        <v>0</v>
      </c>
      <c r="D19" s="266">
        <f t="shared" si="8"/>
        <v>0</v>
      </c>
      <c r="E19" s="266">
        <f t="shared" si="8"/>
        <v>0</v>
      </c>
      <c r="F19" s="266">
        <f t="shared" si="8"/>
        <v>0</v>
      </c>
      <c r="G19" s="266">
        <f t="shared" si="8"/>
        <v>0</v>
      </c>
      <c r="H19" s="266">
        <f t="shared" si="8"/>
        <v>0</v>
      </c>
      <c r="I19" s="267"/>
      <c r="J19" s="268"/>
    </row>
    <row r="20" spans="1:10" ht="15" customHeight="1" x14ac:dyDescent="0.2">
      <c r="A20" s="269" t="s">
        <v>238</v>
      </c>
      <c r="B20" s="238">
        <f t="shared" si="7"/>
        <v>0</v>
      </c>
      <c r="C20" s="270">
        <f t="shared" ref="C20:H20" si="9">+C15+C19</f>
        <v>0</v>
      </c>
      <c r="D20" s="270">
        <f t="shared" si="9"/>
        <v>0</v>
      </c>
      <c r="E20" s="270">
        <f t="shared" si="9"/>
        <v>0</v>
      </c>
      <c r="F20" s="270">
        <f t="shared" si="9"/>
        <v>0</v>
      </c>
      <c r="G20" s="271">
        <f t="shared" si="9"/>
        <v>0</v>
      </c>
      <c r="H20" s="271">
        <f t="shared" si="9"/>
        <v>0</v>
      </c>
      <c r="I20" s="272">
        <f>'Sch C-1'!E62</f>
        <v>0</v>
      </c>
      <c r="J20" s="226" t="s">
        <v>239</v>
      </c>
    </row>
    <row r="21" spans="1:10" ht="15" customHeight="1" x14ac:dyDescent="0.2">
      <c r="B21" s="273"/>
      <c r="C21" s="273"/>
      <c r="D21" s="273"/>
      <c r="E21" s="273"/>
      <c r="F21" s="273"/>
      <c r="G21" s="273"/>
      <c r="I21" s="272">
        <f>B20-I20</f>
        <v>0</v>
      </c>
      <c r="J21" s="226" t="s">
        <v>218</v>
      </c>
    </row>
    <row r="22" spans="1:10" ht="15" customHeight="1" x14ac:dyDescent="0.2">
      <c r="A22" s="10"/>
      <c r="B22" s="10"/>
      <c r="C22" s="10"/>
      <c r="D22" s="10"/>
      <c r="E22" s="10"/>
      <c r="F22" s="10"/>
      <c r="G22" s="10"/>
    </row>
    <row r="23" spans="1:10" ht="15" customHeight="1" x14ac:dyDescent="0.25">
      <c r="A23" s="100" t="s">
        <v>240</v>
      </c>
      <c r="B23" s="100"/>
      <c r="C23" s="100"/>
      <c r="D23" s="274"/>
      <c r="E23" s="100"/>
      <c r="F23" s="100"/>
      <c r="G23" s="100"/>
      <c r="H23" s="100"/>
      <c r="I23" s="101"/>
      <c r="J23" s="101"/>
    </row>
    <row r="24" spans="1:10" ht="26.1" customHeight="1" x14ac:dyDescent="0.2">
      <c r="A24" s="275" t="s">
        <v>241</v>
      </c>
      <c r="B24" s="276" t="s">
        <v>242</v>
      </c>
      <c r="C24" s="276" t="s">
        <v>1451</v>
      </c>
      <c r="D24" s="277" t="s">
        <v>142</v>
      </c>
      <c r="E24" s="278" t="s">
        <v>138</v>
      </c>
      <c r="F24" s="279" t="s">
        <v>33</v>
      </c>
      <c r="G24" s="280" t="s">
        <v>35</v>
      </c>
      <c r="H24" s="281" t="s">
        <v>37</v>
      </c>
      <c r="I24" s="282" t="s">
        <v>38</v>
      </c>
      <c r="J24" s="282" t="s">
        <v>39</v>
      </c>
    </row>
    <row r="25" spans="1:10" ht="15" customHeight="1" x14ac:dyDescent="0.2">
      <c r="A25" s="1" t="s">
        <v>244</v>
      </c>
      <c r="B25" s="283" t="s">
        <v>245</v>
      </c>
      <c r="C25" s="1460"/>
      <c r="D25" s="285">
        <f>SUM(E25:J25)</f>
        <v>0</v>
      </c>
      <c r="E25" s="1386">
        <f>'Sch C-3'!E$14</f>
        <v>0</v>
      </c>
      <c r="F25" s="1386">
        <f>'Sch C-3'!F$14</f>
        <v>0</v>
      </c>
      <c r="G25" s="1386">
        <f>'Sch C-3'!G$14</f>
        <v>0</v>
      </c>
      <c r="H25" s="1386">
        <f>'Sch C-3'!H$14</f>
        <v>0</v>
      </c>
      <c r="I25" s="1386">
        <f>'Sch C-3'!I$14</f>
        <v>0</v>
      </c>
      <c r="J25" s="1386">
        <f>'Sch C-3'!J$14</f>
        <v>0</v>
      </c>
    </row>
    <row r="26" spans="1:10" ht="15" customHeight="1" x14ac:dyDescent="0.2">
      <c r="A26" s="286" t="s">
        <v>246</v>
      </c>
      <c r="B26" s="283" t="s">
        <v>247</v>
      </c>
      <c r="C26" s="1460"/>
      <c r="D26" s="285">
        <f t="shared" ref="D26:D55" si="10">SUM(E26:J26)</f>
        <v>0</v>
      </c>
      <c r="E26" s="1386">
        <f>'Sch C-3'!E$16</f>
        <v>0</v>
      </c>
      <c r="F26" s="1386">
        <f>'Sch C-3'!F$16</f>
        <v>0</v>
      </c>
      <c r="G26" s="1386">
        <f>'Sch C-3'!G$16</f>
        <v>0</v>
      </c>
      <c r="H26" s="1386">
        <f>'Sch C-3'!H$16</f>
        <v>0</v>
      </c>
      <c r="I26" s="1386">
        <f>'Sch C-3'!I$16</f>
        <v>0</v>
      </c>
      <c r="J26" s="1386">
        <f>'Sch C-3'!J$16</f>
        <v>0</v>
      </c>
    </row>
    <row r="27" spans="1:10" ht="15" customHeight="1" x14ac:dyDescent="0.2">
      <c r="A27" s="1" t="s">
        <v>248</v>
      </c>
      <c r="B27" s="283" t="s">
        <v>249</v>
      </c>
      <c r="C27" s="1460"/>
      <c r="D27" s="285">
        <f t="shared" si="10"/>
        <v>0</v>
      </c>
      <c r="E27" s="1386">
        <f>'Sch C-3'!E$18</f>
        <v>0</v>
      </c>
      <c r="F27" s="1386">
        <f>'Sch C-3'!F$18</f>
        <v>0</v>
      </c>
      <c r="G27" s="1386">
        <f>'Sch C-3'!G$18</f>
        <v>0</v>
      </c>
      <c r="H27" s="1386">
        <f>'Sch C-3'!H$18</f>
        <v>0</v>
      </c>
      <c r="I27" s="1386">
        <f>'Sch C-3'!I$18</f>
        <v>0</v>
      </c>
      <c r="J27" s="1386">
        <f>'Sch C-3'!J$18</f>
        <v>0</v>
      </c>
    </row>
    <row r="28" spans="1:10" ht="15" customHeight="1" x14ac:dyDescent="0.2">
      <c r="A28" s="1" t="s">
        <v>250</v>
      </c>
      <c r="B28" s="283" t="s">
        <v>251</v>
      </c>
      <c r="C28" s="1460"/>
      <c r="D28" s="285">
        <f t="shared" si="10"/>
        <v>0</v>
      </c>
      <c r="E28" s="1386">
        <f>'Sch C-3'!E$20</f>
        <v>0</v>
      </c>
      <c r="F28" s="1386">
        <f>'Sch C-3'!F$20</f>
        <v>0</v>
      </c>
      <c r="G28" s="1386">
        <f>'Sch C-3'!G$20</f>
        <v>0</v>
      </c>
      <c r="H28" s="1386">
        <f>'Sch C-3'!H$20</f>
        <v>0</v>
      </c>
      <c r="I28" s="1386">
        <f>'Sch C-3'!I$20</f>
        <v>0</v>
      </c>
      <c r="J28" s="1386">
        <f>'Sch C-3'!J$20</f>
        <v>0</v>
      </c>
    </row>
    <row r="29" spans="1:10" ht="15" customHeight="1" x14ac:dyDescent="0.2">
      <c r="A29" s="1" t="s">
        <v>252</v>
      </c>
      <c r="B29" s="283" t="s">
        <v>253</v>
      </c>
      <c r="C29" s="1460"/>
      <c r="D29" s="285">
        <f t="shared" si="10"/>
        <v>0</v>
      </c>
      <c r="E29" s="1386">
        <f>'Sch C-3'!E$22</f>
        <v>0</v>
      </c>
      <c r="F29" s="1386">
        <f>'Sch C-3'!F$22</f>
        <v>0</v>
      </c>
      <c r="G29" s="1386">
        <f>'Sch C-3'!G$22</f>
        <v>0</v>
      </c>
      <c r="H29" s="1386">
        <f>'Sch C-3'!H$22</f>
        <v>0</v>
      </c>
      <c r="I29" s="1386">
        <f>'Sch C-3'!I$22</f>
        <v>0</v>
      </c>
      <c r="J29" s="1386">
        <f>'Sch C-3'!J$22</f>
        <v>0</v>
      </c>
    </row>
    <row r="30" spans="1:10" ht="15" customHeight="1" x14ac:dyDescent="0.2">
      <c r="A30" s="1" t="s">
        <v>254</v>
      </c>
      <c r="B30" s="283" t="s">
        <v>255</v>
      </c>
      <c r="C30" s="1460"/>
      <c r="D30" s="285">
        <f t="shared" si="10"/>
        <v>0</v>
      </c>
      <c r="E30" s="1386">
        <f>'Sch C-3'!E$24</f>
        <v>0</v>
      </c>
      <c r="F30" s="1386">
        <f>'Sch C-3'!F$24</f>
        <v>0</v>
      </c>
      <c r="G30" s="1386">
        <f>'Sch C-3'!G$24</f>
        <v>0</v>
      </c>
      <c r="H30" s="1386">
        <f>'Sch C-3'!H$24</f>
        <v>0</v>
      </c>
      <c r="I30" s="1386">
        <f>'Sch C-3'!I$24</f>
        <v>0</v>
      </c>
      <c r="J30" s="1386">
        <f>'Sch C-3'!J$24</f>
        <v>0</v>
      </c>
    </row>
    <row r="31" spans="1:10" ht="15" customHeight="1" x14ac:dyDescent="0.2">
      <c r="A31" s="286" t="s">
        <v>256</v>
      </c>
      <c r="B31" s="283" t="s">
        <v>257</v>
      </c>
      <c r="C31" s="1460"/>
      <c r="D31" s="285">
        <f t="shared" si="10"/>
        <v>0</v>
      </c>
      <c r="E31" s="1386">
        <f>'Sch C-3'!E$26</f>
        <v>0</v>
      </c>
      <c r="F31" s="1386">
        <f>'Sch C-3'!F$26</f>
        <v>0</v>
      </c>
      <c r="G31" s="1386">
        <f>'Sch C-3'!G$26</f>
        <v>0</v>
      </c>
      <c r="H31" s="1386">
        <f>'Sch C-3'!H$26</f>
        <v>0</v>
      </c>
      <c r="I31" s="1386">
        <f>'Sch C-3'!I$26</f>
        <v>0</v>
      </c>
      <c r="J31" s="1386">
        <f>'Sch C-3'!J$26</f>
        <v>0</v>
      </c>
    </row>
    <row r="32" spans="1:10" ht="15" customHeight="1" x14ac:dyDescent="0.2">
      <c r="A32" s="287"/>
      <c r="B32" s="284"/>
      <c r="C32" s="1363"/>
      <c r="D32" s="285">
        <f t="shared" si="10"/>
        <v>0</v>
      </c>
      <c r="E32" s="288"/>
      <c r="F32" s="289"/>
      <c r="G32" s="289"/>
      <c r="H32" s="289"/>
      <c r="I32" s="290"/>
      <c r="J32" s="290"/>
    </row>
    <row r="33" spans="1:10" ht="15" customHeight="1" x14ac:dyDescent="0.2">
      <c r="A33" s="287"/>
      <c r="B33" s="284"/>
      <c r="C33" s="1363"/>
      <c r="D33" s="285">
        <f t="shared" si="10"/>
        <v>0</v>
      </c>
      <c r="E33" s="288"/>
      <c r="F33" s="289"/>
      <c r="G33" s="289"/>
      <c r="H33" s="289"/>
      <c r="I33" s="290"/>
      <c r="J33" s="290"/>
    </row>
    <row r="34" spans="1:10" ht="15" customHeight="1" x14ac:dyDescent="0.2">
      <c r="A34" s="287"/>
      <c r="B34" s="284"/>
      <c r="C34" s="1363"/>
      <c r="D34" s="285">
        <f t="shared" si="10"/>
        <v>0</v>
      </c>
      <c r="E34" s="288"/>
      <c r="F34" s="289"/>
      <c r="G34" s="289"/>
      <c r="H34" s="289"/>
      <c r="I34" s="290"/>
      <c r="J34" s="290"/>
    </row>
    <row r="35" spans="1:10" ht="15" customHeight="1" x14ac:dyDescent="0.2">
      <c r="A35" s="287"/>
      <c r="B35" s="284"/>
      <c r="C35" s="1363"/>
      <c r="D35" s="285">
        <f t="shared" si="10"/>
        <v>0</v>
      </c>
      <c r="E35" s="288"/>
      <c r="F35" s="289"/>
      <c r="G35" s="289"/>
      <c r="H35" s="289"/>
      <c r="I35" s="290"/>
      <c r="J35" s="290"/>
    </row>
    <row r="36" spans="1:10" ht="15" customHeight="1" x14ac:dyDescent="0.2">
      <c r="A36" s="287"/>
      <c r="B36" s="284"/>
      <c r="C36" s="1363"/>
      <c r="D36" s="285">
        <f t="shared" si="10"/>
        <v>0</v>
      </c>
      <c r="E36" s="288"/>
      <c r="F36" s="289"/>
      <c r="G36" s="289"/>
      <c r="H36" s="289"/>
      <c r="I36" s="290"/>
      <c r="J36" s="290"/>
    </row>
    <row r="37" spans="1:10" ht="15" customHeight="1" x14ac:dyDescent="0.2">
      <c r="A37" s="287"/>
      <c r="B37" s="284"/>
      <c r="C37" s="1363"/>
      <c r="D37" s="285">
        <f t="shared" si="10"/>
        <v>0</v>
      </c>
      <c r="E37" s="288"/>
      <c r="F37" s="289"/>
      <c r="G37" s="289"/>
      <c r="H37" s="289"/>
      <c r="I37" s="290"/>
      <c r="J37" s="290"/>
    </row>
    <row r="38" spans="1:10" ht="15" customHeight="1" x14ac:dyDescent="0.2">
      <c r="A38" s="287"/>
      <c r="B38" s="284"/>
      <c r="C38" s="1363"/>
      <c r="D38" s="285">
        <f t="shared" si="10"/>
        <v>0</v>
      </c>
      <c r="E38" s="288"/>
      <c r="F38" s="289"/>
      <c r="G38" s="289"/>
      <c r="H38" s="289"/>
      <c r="I38" s="290"/>
      <c r="J38" s="290"/>
    </row>
    <row r="39" spans="1:10" ht="15" customHeight="1" x14ac:dyDescent="0.2">
      <c r="A39" s="287"/>
      <c r="B39" s="284"/>
      <c r="C39" s="1363"/>
      <c r="D39" s="285">
        <f t="shared" si="10"/>
        <v>0</v>
      </c>
      <c r="E39" s="288"/>
      <c r="F39" s="289"/>
      <c r="G39" s="289"/>
      <c r="H39" s="289"/>
      <c r="I39" s="290"/>
      <c r="J39" s="290"/>
    </row>
    <row r="40" spans="1:10" ht="15" customHeight="1" x14ac:dyDescent="0.2">
      <c r="A40" s="287"/>
      <c r="B40" s="284"/>
      <c r="C40" s="1363"/>
      <c r="D40" s="285">
        <f t="shared" si="10"/>
        <v>0</v>
      </c>
      <c r="E40" s="288"/>
      <c r="F40" s="289"/>
      <c r="G40" s="289"/>
      <c r="H40" s="289"/>
      <c r="I40" s="290"/>
      <c r="J40" s="290"/>
    </row>
    <row r="41" spans="1:10" ht="15" customHeight="1" x14ac:dyDescent="0.2">
      <c r="A41" s="287"/>
      <c r="B41" s="284"/>
      <c r="C41" s="1363"/>
      <c r="D41" s="285">
        <f t="shared" si="10"/>
        <v>0</v>
      </c>
      <c r="E41" s="288"/>
      <c r="F41" s="289"/>
      <c r="G41" s="289"/>
      <c r="H41" s="289"/>
      <c r="I41" s="290"/>
      <c r="J41" s="290"/>
    </row>
    <row r="42" spans="1:10" ht="15" customHeight="1" x14ac:dyDescent="0.2">
      <c r="A42" s="287"/>
      <c r="B42" s="284"/>
      <c r="C42" s="1363"/>
      <c r="D42" s="285">
        <f t="shared" si="10"/>
        <v>0</v>
      </c>
      <c r="E42" s="288"/>
      <c r="F42" s="289"/>
      <c r="G42" s="289"/>
      <c r="H42" s="289"/>
      <c r="I42" s="290"/>
      <c r="J42" s="290"/>
    </row>
    <row r="43" spans="1:10" ht="15" customHeight="1" x14ac:dyDescent="0.2">
      <c r="A43" s="287"/>
      <c r="B43" s="284"/>
      <c r="C43" s="1363"/>
      <c r="D43" s="285">
        <f t="shared" si="10"/>
        <v>0</v>
      </c>
      <c r="E43" s="288"/>
      <c r="F43" s="289"/>
      <c r="G43" s="289"/>
      <c r="H43" s="289"/>
      <c r="I43" s="290"/>
      <c r="J43" s="290"/>
    </row>
    <row r="44" spans="1:10" ht="15" customHeight="1" x14ac:dyDescent="0.2">
      <c r="A44" s="287"/>
      <c r="B44" s="284"/>
      <c r="C44" s="1363"/>
      <c r="D44" s="285">
        <f t="shared" si="10"/>
        <v>0</v>
      </c>
      <c r="E44" s="288"/>
      <c r="F44" s="289"/>
      <c r="G44" s="289"/>
      <c r="H44" s="289"/>
      <c r="I44" s="290"/>
      <c r="J44" s="290"/>
    </row>
    <row r="45" spans="1:10" ht="15" customHeight="1" x14ac:dyDescent="0.2">
      <c r="A45" s="287"/>
      <c r="B45" s="284"/>
      <c r="C45" s="1363"/>
      <c r="D45" s="285">
        <f t="shared" si="10"/>
        <v>0</v>
      </c>
      <c r="E45" s="288"/>
      <c r="F45" s="289"/>
      <c r="G45" s="289"/>
      <c r="H45" s="289"/>
      <c r="I45" s="290"/>
      <c r="J45" s="290"/>
    </row>
    <row r="46" spans="1:10" ht="15" customHeight="1" x14ac:dyDescent="0.2">
      <c r="A46" s="287"/>
      <c r="B46" s="284"/>
      <c r="C46" s="1363"/>
      <c r="D46" s="285">
        <f t="shared" si="10"/>
        <v>0</v>
      </c>
      <c r="E46" s="288"/>
      <c r="F46" s="289"/>
      <c r="G46" s="289"/>
      <c r="H46" s="289"/>
      <c r="I46" s="290"/>
      <c r="J46" s="290"/>
    </row>
    <row r="47" spans="1:10" ht="15" customHeight="1" x14ac:dyDescent="0.2">
      <c r="A47" s="287"/>
      <c r="B47" s="284"/>
      <c r="C47" s="1363"/>
      <c r="D47" s="285">
        <f t="shared" si="10"/>
        <v>0</v>
      </c>
      <c r="E47" s="288"/>
      <c r="F47" s="289"/>
      <c r="G47" s="289"/>
      <c r="H47" s="289"/>
      <c r="I47" s="289"/>
      <c r="J47" s="289"/>
    </row>
    <row r="48" spans="1:10" ht="15" customHeight="1" x14ac:dyDescent="0.2">
      <c r="A48" s="287"/>
      <c r="B48" s="284"/>
      <c r="C48" s="1363"/>
      <c r="D48" s="285">
        <f t="shared" si="10"/>
        <v>0</v>
      </c>
      <c r="E48" s="288"/>
      <c r="F48" s="289"/>
      <c r="G48" s="289"/>
      <c r="H48" s="289"/>
      <c r="I48" s="289"/>
      <c r="J48" s="289"/>
    </row>
    <row r="49" spans="1:10" ht="15" customHeight="1" x14ac:dyDescent="0.2">
      <c r="A49" s="287"/>
      <c r="B49" s="284"/>
      <c r="C49" s="1363"/>
      <c r="D49" s="285">
        <f t="shared" si="10"/>
        <v>0</v>
      </c>
      <c r="E49" s="288"/>
      <c r="F49" s="289"/>
      <c r="G49" s="289"/>
      <c r="H49" s="289"/>
      <c r="I49" s="289"/>
      <c r="J49" s="289"/>
    </row>
    <row r="50" spans="1:10" ht="15" customHeight="1" x14ac:dyDescent="0.2">
      <c r="A50" s="287"/>
      <c r="B50" s="284"/>
      <c r="C50" s="1363"/>
      <c r="D50" s="285">
        <f t="shared" si="10"/>
        <v>0</v>
      </c>
      <c r="E50" s="288"/>
      <c r="F50" s="289"/>
      <c r="G50" s="289"/>
      <c r="H50" s="289"/>
      <c r="I50" s="289"/>
      <c r="J50" s="289"/>
    </row>
    <row r="51" spans="1:10" ht="15" customHeight="1" x14ac:dyDescent="0.2">
      <c r="A51" s="287"/>
      <c r="B51" s="284"/>
      <c r="C51" s="1363"/>
      <c r="D51" s="285">
        <f t="shared" si="10"/>
        <v>0</v>
      </c>
      <c r="E51" s="288"/>
      <c r="F51" s="289"/>
      <c r="G51" s="289"/>
      <c r="H51" s="289"/>
      <c r="I51" s="289"/>
      <c r="J51" s="289"/>
    </row>
    <row r="52" spans="1:10" ht="15" customHeight="1" x14ac:dyDescent="0.2">
      <c r="A52" s="287"/>
      <c r="B52" s="284"/>
      <c r="C52" s="1363"/>
      <c r="D52" s="285">
        <f t="shared" si="10"/>
        <v>0</v>
      </c>
      <c r="E52" s="288"/>
      <c r="F52" s="289"/>
      <c r="G52" s="289"/>
      <c r="H52" s="289"/>
      <c r="I52" s="289"/>
      <c r="J52" s="289"/>
    </row>
    <row r="53" spans="1:10" ht="15" customHeight="1" x14ac:dyDescent="0.2">
      <c r="A53" s="287"/>
      <c r="B53" s="284"/>
      <c r="C53" s="1363"/>
      <c r="D53" s="285">
        <f t="shared" si="10"/>
        <v>0</v>
      </c>
      <c r="E53" s="288"/>
      <c r="F53" s="289"/>
      <c r="G53" s="289"/>
      <c r="H53" s="289"/>
      <c r="I53" s="289"/>
      <c r="J53" s="289"/>
    </row>
    <row r="54" spans="1:10" ht="15" customHeight="1" x14ac:dyDescent="0.2">
      <c r="A54" s="287"/>
      <c r="B54" s="284"/>
      <c r="C54" s="1363"/>
      <c r="D54" s="285">
        <f t="shared" si="10"/>
        <v>0</v>
      </c>
      <c r="E54" s="288"/>
      <c r="F54" s="289"/>
      <c r="G54" s="289"/>
      <c r="H54" s="289"/>
      <c r="I54" s="289"/>
      <c r="J54" s="289"/>
    </row>
    <row r="55" spans="1:10" ht="15" customHeight="1" x14ac:dyDescent="0.2">
      <c r="A55" s="287"/>
      <c r="B55" s="284"/>
      <c r="C55" s="1363"/>
      <c r="D55" s="285">
        <f t="shared" si="10"/>
        <v>0</v>
      </c>
      <c r="E55" s="288"/>
      <c r="F55" s="289"/>
      <c r="G55" s="289"/>
      <c r="H55" s="289"/>
      <c r="I55" s="289"/>
      <c r="J55" s="289"/>
    </row>
    <row r="56" spans="1:10" ht="15" customHeight="1" x14ac:dyDescent="0.2"/>
    <row r="57" spans="1:10" ht="15" customHeight="1" x14ac:dyDescent="0.2"/>
    <row r="58" spans="1:10" ht="15" customHeight="1" x14ac:dyDescent="0.25">
      <c r="A58" s="69" t="s">
        <v>0</v>
      </c>
      <c r="B58" s="70"/>
      <c r="C58" s="70"/>
      <c r="D58" s="291"/>
      <c r="E58" s="70"/>
      <c r="F58" s="292"/>
      <c r="G58" s="70"/>
      <c r="H58" s="70"/>
      <c r="I58" s="293"/>
      <c r="J58" s="293"/>
    </row>
    <row r="59" spans="1:10" ht="26.1" customHeight="1" x14ac:dyDescent="0.2">
      <c r="A59" s="275" t="s">
        <v>258</v>
      </c>
      <c r="B59" s="276" t="s">
        <v>242</v>
      </c>
      <c r="C59" s="276" t="s">
        <v>243</v>
      </c>
      <c r="D59" s="277" t="s">
        <v>142</v>
      </c>
      <c r="E59" s="278" t="s">
        <v>138</v>
      </c>
      <c r="F59" s="279" t="s">
        <v>33</v>
      </c>
      <c r="G59" s="280" t="s">
        <v>35</v>
      </c>
      <c r="H59" s="281" t="s">
        <v>37</v>
      </c>
      <c r="I59" s="282" t="s">
        <v>38</v>
      </c>
      <c r="J59" s="282" t="s">
        <v>39</v>
      </c>
    </row>
    <row r="60" spans="1:10" ht="15" customHeight="1" x14ac:dyDescent="0.2">
      <c r="A60" s="287"/>
      <c r="B60" s="276" t="s">
        <v>259</v>
      </c>
      <c r="C60" s="294"/>
      <c r="D60" s="295">
        <f>SUM(E60:J60)</f>
        <v>0</v>
      </c>
      <c r="E60" s="296"/>
      <c r="F60" s="297"/>
      <c r="G60" s="297"/>
      <c r="H60" s="297"/>
      <c r="I60" s="298"/>
      <c r="J60" s="298"/>
    </row>
    <row r="61" spans="1:10" ht="15" customHeight="1" x14ac:dyDescent="0.2">
      <c r="A61" s="287"/>
      <c r="B61" s="284"/>
      <c r="C61" s="284"/>
      <c r="D61" s="295">
        <f t="shared" ref="D61:D87" si="11">SUM(E61:J61)</f>
        <v>0</v>
      </c>
      <c r="E61" s="299">
        <f t="shared" ref="E61:E87" si="12">IFERROR(VLOOKUP(B61,$B$25:$J$55,4,0)*C61,0)</f>
        <v>0</v>
      </c>
      <c r="F61" s="295">
        <f t="shared" ref="F61:F87" si="13">IFERROR(VLOOKUP(B61,$B$25:$J$55,5,0)*C61,0)</f>
        <v>0</v>
      </c>
      <c r="G61" s="295">
        <f t="shared" ref="G61:G87" si="14">IFERROR(VLOOKUP(B61,$B$25:$J$55,6,0)*C61,0)</f>
        <v>0</v>
      </c>
      <c r="H61" s="295">
        <f t="shared" ref="H61:H87" si="15">IFERROR(VLOOKUP(B61,$B$25:$J$55,7,0)*C61,0)</f>
        <v>0</v>
      </c>
      <c r="I61" s="295">
        <f t="shared" ref="I61:I87" si="16">IFERROR(VLOOKUP(B61,$B$25:$J$55,8,0)*C61,0)</f>
        <v>0</v>
      </c>
      <c r="J61" s="295">
        <f t="shared" ref="J61:J87" si="17">IFERROR(VLOOKUP(B61,$B$25:$J$55,9,0)*C61,0)</f>
        <v>0</v>
      </c>
    </row>
    <row r="62" spans="1:10" ht="15" customHeight="1" x14ac:dyDescent="0.2">
      <c r="A62" s="287"/>
      <c r="B62" s="284"/>
      <c r="C62" s="284"/>
      <c r="D62" s="295">
        <f t="shared" si="11"/>
        <v>0</v>
      </c>
      <c r="E62" s="299">
        <f t="shared" si="12"/>
        <v>0</v>
      </c>
      <c r="F62" s="295">
        <f t="shared" si="13"/>
        <v>0</v>
      </c>
      <c r="G62" s="295">
        <f t="shared" si="14"/>
        <v>0</v>
      </c>
      <c r="H62" s="295">
        <f t="shared" si="15"/>
        <v>0</v>
      </c>
      <c r="I62" s="295">
        <f t="shared" si="16"/>
        <v>0</v>
      </c>
      <c r="J62" s="295">
        <f t="shared" si="17"/>
        <v>0</v>
      </c>
    </row>
    <row r="63" spans="1:10" ht="15" customHeight="1" x14ac:dyDescent="0.2">
      <c r="A63" s="287"/>
      <c r="B63" s="284"/>
      <c r="C63" s="284"/>
      <c r="D63" s="295">
        <f t="shared" si="11"/>
        <v>0</v>
      </c>
      <c r="E63" s="299">
        <f t="shared" si="12"/>
        <v>0</v>
      </c>
      <c r="F63" s="295">
        <f t="shared" si="13"/>
        <v>0</v>
      </c>
      <c r="G63" s="295">
        <f t="shared" si="14"/>
        <v>0</v>
      </c>
      <c r="H63" s="295">
        <f t="shared" si="15"/>
        <v>0</v>
      </c>
      <c r="I63" s="295">
        <f t="shared" si="16"/>
        <v>0</v>
      </c>
      <c r="J63" s="295">
        <f t="shared" si="17"/>
        <v>0</v>
      </c>
    </row>
    <row r="64" spans="1:10" ht="15" customHeight="1" x14ac:dyDescent="0.2">
      <c r="A64" s="287"/>
      <c r="B64" s="284"/>
      <c r="C64" s="284"/>
      <c r="D64" s="295">
        <f t="shared" si="11"/>
        <v>0</v>
      </c>
      <c r="E64" s="299">
        <f t="shared" si="12"/>
        <v>0</v>
      </c>
      <c r="F64" s="295">
        <f t="shared" si="13"/>
        <v>0</v>
      </c>
      <c r="G64" s="295">
        <f t="shared" si="14"/>
        <v>0</v>
      </c>
      <c r="H64" s="295">
        <f t="shared" si="15"/>
        <v>0</v>
      </c>
      <c r="I64" s="295">
        <f t="shared" si="16"/>
        <v>0</v>
      </c>
      <c r="J64" s="295">
        <f t="shared" si="17"/>
        <v>0</v>
      </c>
    </row>
    <row r="65" spans="1:10" ht="15" customHeight="1" x14ac:dyDescent="0.2">
      <c r="A65" s="287"/>
      <c r="B65" s="284"/>
      <c r="C65" s="284"/>
      <c r="D65" s="295">
        <f t="shared" si="11"/>
        <v>0</v>
      </c>
      <c r="E65" s="299">
        <f t="shared" si="12"/>
        <v>0</v>
      </c>
      <c r="F65" s="295">
        <f t="shared" si="13"/>
        <v>0</v>
      </c>
      <c r="G65" s="295">
        <f t="shared" si="14"/>
        <v>0</v>
      </c>
      <c r="H65" s="295">
        <f t="shared" si="15"/>
        <v>0</v>
      </c>
      <c r="I65" s="295">
        <f t="shared" si="16"/>
        <v>0</v>
      </c>
      <c r="J65" s="295">
        <f t="shared" si="17"/>
        <v>0</v>
      </c>
    </row>
    <row r="66" spans="1:10" ht="15" customHeight="1" x14ac:dyDescent="0.2">
      <c r="A66" s="287"/>
      <c r="B66" s="284"/>
      <c r="C66" s="284"/>
      <c r="D66" s="295">
        <f t="shared" si="11"/>
        <v>0</v>
      </c>
      <c r="E66" s="299">
        <f t="shared" si="12"/>
        <v>0</v>
      </c>
      <c r="F66" s="295">
        <f t="shared" si="13"/>
        <v>0</v>
      </c>
      <c r="G66" s="295">
        <f t="shared" si="14"/>
        <v>0</v>
      </c>
      <c r="H66" s="295">
        <f t="shared" si="15"/>
        <v>0</v>
      </c>
      <c r="I66" s="295">
        <f t="shared" si="16"/>
        <v>0</v>
      </c>
      <c r="J66" s="295">
        <f t="shared" si="17"/>
        <v>0</v>
      </c>
    </row>
    <row r="67" spans="1:10" ht="15" customHeight="1" x14ac:dyDescent="0.2">
      <c r="A67" s="287"/>
      <c r="B67" s="284"/>
      <c r="C67" s="284"/>
      <c r="D67" s="295">
        <f t="shared" si="11"/>
        <v>0</v>
      </c>
      <c r="E67" s="299">
        <f t="shared" si="12"/>
        <v>0</v>
      </c>
      <c r="F67" s="295">
        <f t="shared" si="13"/>
        <v>0</v>
      </c>
      <c r="G67" s="295">
        <f t="shared" si="14"/>
        <v>0</v>
      </c>
      <c r="H67" s="295">
        <f t="shared" si="15"/>
        <v>0</v>
      </c>
      <c r="I67" s="295">
        <f t="shared" si="16"/>
        <v>0</v>
      </c>
      <c r="J67" s="295">
        <f t="shared" si="17"/>
        <v>0</v>
      </c>
    </row>
    <row r="68" spans="1:10" ht="15" customHeight="1" x14ac:dyDescent="0.2">
      <c r="A68" s="287"/>
      <c r="B68" s="284"/>
      <c r="C68" s="284"/>
      <c r="D68" s="295">
        <f t="shared" si="11"/>
        <v>0</v>
      </c>
      <c r="E68" s="299">
        <f t="shared" si="12"/>
        <v>0</v>
      </c>
      <c r="F68" s="295">
        <f t="shared" si="13"/>
        <v>0</v>
      </c>
      <c r="G68" s="295">
        <f t="shared" si="14"/>
        <v>0</v>
      </c>
      <c r="H68" s="295">
        <f t="shared" si="15"/>
        <v>0</v>
      </c>
      <c r="I68" s="295">
        <f t="shared" si="16"/>
        <v>0</v>
      </c>
      <c r="J68" s="295">
        <f t="shared" si="17"/>
        <v>0</v>
      </c>
    </row>
    <row r="69" spans="1:10" ht="15" customHeight="1" x14ac:dyDescent="0.2">
      <c r="A69" s="287"/>
      <c r="B69" s="284"/>
      <c r="C69" s="284"/>
      <c r="D69" s="295">
        <f t="shared" si="11"/>
        <v>0</v>
      </c>
      <c r="E69" s="299">
        <f t="shared" si="12"/>
        <v>0</v>
      </c>
      <c r="F69" s="295">
        <f t="shared" si="13"/>
        <v>0</v>
      </c>
      <c r="G69" s="295">
        <f t="shared" si="14"/>
        <v>0</v>
      </c>
      <c r="H69" s="295">
        <f t="shared" si="15"/>
        <v>0</v>
      </c>
      <c r="I69" s="295">
        <f t="shared" si="16"/>
        <v>0</v>
      </c>
      <c r="J69" s="295">
        <f t="shared" si="17"/>
        <v>0</v>
      </c>
    </row>
    <row r="70" spans="1:10" ht="15" customHeight="1" x14ac:dyDescent="0.2">
      <c r="A70" s="287"/>
      <c r="B70" s="284"/>
      <c r="C70" s="284"/>
      <c r="D70" s="295">
        <f t="shared" si="11"/>
        <v>0</v>
      </c>
      <c r="E70" s="299">
        <f t="shared" si="12"/>
        <v>0</v>
      </c>
      <c r="F70" s="295">
        <f t="shared" si="13"/>
        <v>0</v>
      </c>
      <c r="G70" s="295">
        <f t="shared" si="14"/>
        <v>0</v>
      </c>
      <c r="H70" s="295">
        <f t="shared" si="15"/>
        <v>0</v>
      </c>
      <c r="I70" s="295">
        <f t="shared" si="16"/>
        <v>0</v>
      </c>
      <c r="J70" s="295">
        <f t="shared" si="17"/>
        <v>0</v>
      </c>
    </row>
    <row r="71" spans="1:10" ht="15" customHeight="1" x14ac:dyDescent="0.2">
      <c r="A71" s="287"/>
      <c r="B71" s="284"/>
      <c r="C71" s="284"/>
      <c r="D71" s="295">
        <f t="shared" si="11"/>
        <v>0</v>
      </c>
      <c r="E71" s="299">
        <f t="shared" si="12"/>
        <v>0</v>
      </c>
      <c r="F71" s="295">
        <f t="shared" si="13"/>
        <v>0</v>
      </c>
      <c r="G71" s="295">
        <f t="shared" si="14"/>
        <v>0</v>
      </c>
      <c r="H71" s="295">
        <f t="shared" si="15"/>
        <v>0</v>
      </c>
      <c r="I71" s="295">
        <f t="shared" si="16"/>
        <v>0</v>
      </c>
      <c r="J71" s="295">
        <f t="shared" si="17"/>
        <v>0</v>
      </c>
    </row>
    <row r="72" spans="1:10" ht="15" customHeight="1" x14ac:dyDescent="0.2">
      <c r="A72" s="287"/>
      <c r="B72" s="284"/>
      <c r="C72" s="284"/>
      <c r="D72" s="295">
        <f t="shared" si="11"/>
        <v>0</v>
      </c>
      <c r="E72" s="299">
        <f t="shared" si="12"/>
        <v>0</v>
      </c>
      <c r="F72" s="295">
        <f t="shared" si="13"/>
        <v>0</v>
      </c>
      <c r="G72" s="295">
        <f t="shared" si="14"/>
        <v>0</v>
      </c>
      <c r="H72" s="295">
        <f t="shared" si="15"/>
        <v>0</v>
      </c>
      <c r="I72" s="295">
        <f t="shared" si="16"/>
        <v>0</v>
      </c>
      <c r="J72" s="295">
        <f t="shared" si="17"/>
        <v>0</v>
      </c>
    </row>
    <row r="73" spans="1:10" ht="15" customHeight="1" x14ac:dyDescent="0.2">
      <c r="A73" s="287"/>
      <c r="B73" s="284"/>
      <c r="C73" s="284"/>
      <c r="D73" s="295">
        <f t="shared" si="11"/>
        <v>0</v>
      </c>
      <c r="E73" s="299">
        <f t="shared" si="12"/>
        <v>0</v>
      </c>
      <c r="F73" s="295">
        <f t="shared" si="13"/>
        <v>0</v>
      </c>
      <c r="G73" s="295">
        <f t="shared" si="14"/>
        <v>0</v>
      </c>
      <c r="H73" s="295">
        <f t="shared" si="15"/>
        <v>0</v>
      </c>
      <c r="I73" s="295">
        <f t="shared" si="16"/>
        <v>0</v>
      </c>
      <c r="J73" s="295">
        <f t="shared" si="17"/>
        <v>0</v>
      </c>
    </row>
    <row r="74" spans="1:10" ht="15" customHeight="1" x14ac:dyDescent="0.2">
      <c r="A74" s="287"/>
      <c r="B74" s="284"/>
      <c r="C74" s="284"/>
      <c r="D74" s="295">
        <f t="shared" si="11"/>
        <v>0</v>
      </c>
      <c r="E74" s="299">
        <f t="shared" si="12"/>
        <v>0</v>
      </c>
      <c r="F74" s="295">
        <f t="shared" si="13"/>
        <v>0</v>
      </c>
      <c r="G74" s="295">
        <f t="shared" si="14"/>
        <v>0</v>
      </c>
      <c r="H74" s="295">
        <f t="shared" si="15"/>
        <v>0</v>
      </c>
      <c r="I74" s="295">
        <f t="shared" si="16"/>
        <v>0</v>
      </c>
      <c r="J74" s="295">
        <f t="shared" si="17"/>
        <v>0</v>
      </c>
    </row>
    <row r="75" spans="1:10" ht="15" customHeight="1" x14ac:dyDescent="0.2">
      <c r="A75" s="287"/>
      <c r="B75" s="284"/>
      <c r="C75" s="284"/>
      <c r="D75" s="295">
        <f t="shared" si="11"/>
        <v>0</v>
      </c>
      <c r="E75" s="299">
        <f t="shared" si="12"/>
        <v>0</v>
      </c>
      <c r="F75" s="295">
        <f t="shared" si="13"/>
        <v>0</v>
      </c>
      <c r="G75" s="295">
        <f t="shared" si="14"/>
        <v>0</v>
      </c>
      <c r="H75" s="295">
        <f t="shared" si="15"/>
        <v>0</v>
      </c>
      <c r="I75" s="295">
        <f t="shared" si="16"/>
        <v>0</v>
      </c>
      <c r="J75" s="295">
        <f t="shared" si="17"/>
        <v>0</v>
      </c>
    </row>
    <row r="76" spans="1:10" ht="15" customHeight="1" x14ac:dyDescent="0.2">
      <c r="A76" s="287"/>
      <c r="B76" s="284"/>
      <c r="C76" s="284"/>
      <c r="D76" s="295">
        <f t="shared" si="11"/>
        <v>0</v>
      </c>
      <c r="E76" s="299">
        <f t="shared" si="12"/>
        <v>0</v>
      </c>
      <c r="F76" s="295">
        <f t="shared" si="13"/>
        <v>0</v>
      </c>
      <c r="G76" s="295">
        <f t="shared" si="14"/>
        <v>0</v>
      </c>
      <c r="H76" s="295">
        <f t="shared" si="15"/>
        <v>0</v>
      </c>
      <c r="I76" s="295">
        <f t="shared" si="16"/>
        <v>0</v>
      </c>
      <c r="J76" s="295">
        <f t="shared" si="17"/>
        <v>0</v>
      </c>
    </row>
    <row r="77" spans="1:10" ht="15" customHeight="1" x14ac:dyDescent="0.2">
      <c r="A77" s="287"/>
      <c r="B77" s="284"/>
      <c r="C77" s="284"/>
      <c r="D77" s="295">
        <f t="shared" si="11"/>
        <v>0</v>
      </c>
      <c r="E77" s="299">
        <f t="shared" si="12"/>
        <v>0</v>
      </c>
      <c r="F77" s="295">
        <f t="shared" si="13"/>
        <v>0</v>
      </c>
      <c r="G77" s="295">
        <f t="shared" si="14"/>
        <v>0</v>
      </c>
      <c r="H77" s="295">
        <f t="shared" si="15"/>
        <v>0</v>
      </c>
      <c r="I77" s="295">
        <f t="shared" si="16"/>
        <v>0</v>
      </c>
      <c r="J77" s="295">
        <f t="shared" si="17"/>
        <v>0</v>
      </c>
    </row>
    <row r="78" spans="1:10" ht="15" customHeight="1" x14ac:dyDescent="0.2">
      <c r="A78" s="287"/>
      <c r="B78" s="284"/>
      <c r="C78" s="284"/>
      <c r="D78" s="295">
        <f t="shared" si="11"/>
        <v>0</v>
      </c>
      <c r="E78" s="299">
        <f t="shared" si="12"/>
        <v>0</v>
      </c>
      <c r="F78" s="295">
        <f t="shared" si="13"/>
        <v>0</v>
      </c>
      <c r="G78" s="295">
        <f t="shared" si="14"/>
        <v>0</v>
      </c>
      <c r="H78" s="295">
        <f t="shared" si="15"/>
        <v>0</v>
      </c>
      <c r="I78" s="295">
        <f t="shared" si="16"/>
        <v>0</v>
      </c>
      <c r="J78" s="295">
        <f t="shared" si="17"/>
        <v>0</v>
      </c>
    </row>
    <row r="79" spans="1:10" ht="15" customHeight="1" x14ac:dyDescent="0.2">
      <c r="A79" s="287"/>
      <c r="B79" s="284"/>
      <c r="C79" s="284"/>
      <c r="D79" s="295">
        <f t="shared" si="11"/>
        <v>0</v>
      </c>
      <c r="E79" s="299">
        <f t="shared" si="12"/>
        <v>0</v>
      </c>
      <c r="F79" s="295">
        <f t="shared" si="13"/>
        <v>0</v>
      </c>
      <c r="G79" s="295">
        <f t="shared" si="14"/>
        <v>0</v>
      </c>
      <c r="H79" s="295">
        <f t="shared" si="15"/>
        <v>0</v>
      </c>
      <c r="I79" s="295">
        <f t="shared" si="16"/>
        <v>0</v>
      </c>
      <c r="J79" s="295">
        <f t="shared" si="17"/>
        <v>0</v>
      </c>
    </row>
    <row r="80" spans="1:10" ht="15" customHeight="1" x14ac:dyDescent="0.2">
      <c r="A80" s="287"/>
      <c r="B80" s="284"/>
      <c r="C80" s="284"/>
      <c r="D80" s="295">
        <f t="shared" si="11"/>
        <v>0</v>
      </c>
      <c r="E80" s="299">
        <f t="shared" si="12"/>
        <v>0</v>
      </c>
      <c r="F80" s="295">
        <f t="shared" si="13"/>
        <v>0</v>
      </c>
      <c r="G80" s="295">
        <f t="shared" si="14"/>
        <v>0</v>
      </c>
      <c r="H80" s="295">
        <f t="shared" si="15"/>
        <v>0</v>
      </c>
      <c r="I80" s="295">
        <f t="shared" si="16"/>
        <v>0</v>
      </c>
      <c r="J80" s="295">
        <f t="shared" si="17"/>
        <v>0</v>
      </c>
    </row>
    <row r="81" spans="1:10" ht="15" customHeight="1" x14ac:dyDescent="0.2">
      <c r="A81" s="287"/>
      <c r="B81" s="284"/>
      <c r="C81" s="284"/>
      <c r="D81" s="295">
        <f t="shared" si="11"/>
        <v>0</v>
      </c>
      <c r="E81" s="299">
        <f t="shared" si="12"/>
        <v>0</v>
      </c>
      <c r="F81" s="295">
        <f t="shared" si="13"/>
        <v>0</v>
      </c>
      <c r="G81" s="295">
        <f t="shared" si="14"/>
        <v>0</v>
      </c>
      <c r="H81" s="295">
        <f t="shared" si="15"/>
        <v>0</v>
      </c>
      <c r="I81" s="295">
        <f t="shared" si="16"/>
        <v>0</v>
      </c>
      <c r="J81" s="295">
        <f t="shared" si="17"/>
        <v>0</v>
      </c>
    </row>
    <row r="82" spans="1:10" ht="15" customHeight="1" x14ac:dyDescent="0.2">
      <c r="A82" s="287"/>
      <c r="B82" s="284"/>
      <c r="C82" s="284"/>
      <c r="D82" s="295">
        <f t="shared" si="11"/>
        <v>0</v>
      </c>
      <c r="E82" s="299">
        <f t="shared" si="12"/>
        <v>0</v>
      </c>
      <c r="F82" s="295">
        <f t="shared" si="13"/>
        <v>0</v>
      </c>
      <c r="G82" s="295">
        <f t="shared" si="14"/>
        <v>0</v>
      </c>
      <c r="H82" s="295">
        <f t="shared" si="15"/>
        <v>0</v>
      </c>
      <c r="I82" s="295">
        <f t="shared" si="16"/>
        <v>0</v>
      </c>
      <c r="J82" s="295">
        <f t="shared" si="17"/>
        <v>0</v>
      </c>
    </row>
    <row r="83" spans="1:10" ht="15" customHeight="1" x14ac:dyDescent="0.2">
      <c r="A83" s="287"/>
      <c r="B83" s="284"/>
      <c r="C83" s="284"/>
      <c r="D83" s="295">
        <f t="shared" si="11"/>
        <v>0</v>
      </c>
      <c r="E83" s="299">
        <f t="shared" si="12"/>
        <v>0</v>
      </c>
      <c r="F83" s="295">
        <f t="shared" si="13"/>
        <v>0</v>
      </c>
      <c r="G83" s="295">
        <f t="shared" si="14"/>
        <v>0</v>
      </c>
      <c r="H83" s="295">
        <f t="shared" si="15"/>
        <v>0</v>
      </c>
      <c r="I83" s="295">
        <f t="shared" si="16"/>
        <v>0</v>
      </c>
      <c r="J83" s="295">
        <f t="shared" si="17"/>
        <v>0</v>
      </c>
    </row>
    <row r="84" spans="1:10" ht="15" customHeight="1" x14ac:dyDescent="0.2">
      <c r="A84" s="287"/>
      <c r="B84" s="284"/>
      <c r="C84" s="284"/>
      <c r="D84" s="295">
        <f t="shared" si="11"/>
        <v>0</v>
      </c>
      <c r="E84" s="299">
        <f t="shared" si="12"/>
        <v>0</v>
      </c>
      <c r="F84" s="295">
        <f t="shared" si="13"/>
        <v>0</v>
      </c>
      <c r="G84" s="295">
        <f t="shared" si="14"/>
        <v>0</v>
      </c>
      <c r="H84" s="295">
        <f t="shared" si="15"/>
        <v>0</v>
      </c>
      <c r="I84" s="295">
        <f t="shared" si="16"/>
        <v>0</v>
      </c>
      <c r="J84" s="295">
        <f t="shared" si="17"/>
        <v>0</v>
      </c>
    </row>
    <row r="85" spans="1:10" ht="15" customHeight="1" x14ac:dyDescent="0.2">
      <c r="A85" s="287"/>
      <c r="B85" s="284"/>
      <c r="C85" s="284"/>
      <c r="D85" s="295">
        <f t="shared" si="11"/>
        <v>0</v>
      </c>
      <c r="E85" s="299">
        <f t="shared" si="12"/>
        <v>0</v>
      </c>
      <c r="F85" s="295">
        <f t="shared" si="13"/>
        <v>0</v>
      </c>
      <c r="G85" s="295">
        <f t="shared" si="14"/>
        <v>0</v>
      </c>
      <c r="H85" s="295">
        <f t="shared" si="15"/>
        <v>0</v>
      </c>
      <c r="I85" s="295">
        <f t="shared" si="16"/>
        <v>0</v>
      </c>
      <c r="J85" s="295">
        <f t="shared" si="17"/>
        <v>0</v>
      </c>
    </row>
    <row r="86" spans="1:10" ht="15" customHeight="1" x14ac:dyDescent="0.2">
      <c r="A86" s="287"/>
      <c r="B86" s="284"/>
      <c r="C86" s="284"/>
      <c r="D86" s="295">
        <f t="shared" si="11"/>
        <v>0</v>
      </c>
      <c r="E86" s="299">
        <f t="shared" si="12"/>
        <v>0</v>
      </c>
      <c r="F86" s="295">
        <f t="shared" si="13"/>
        <v>0</v>
      </c>
      <c r="G86" s="295">
        <f t="shared" si="14"/>
        <v>0</v>
      </c>
      <c r="H86" s="295">
        <f t="shared" si="15"/>
        <v>0</v>
      </c>
      <c r="I86" s="295">
        <f t="shared" si="16"/>
        <v>0</v>
      </c>
      <c r="J86" s="295">
        <f t="shared" si="17"/>
        <v>0</v>
      </c>
    </row>
    <row r="87" spans="1:10" ht="15" customHeight="1" x14ac:dyDescent="0.2">
      <c r="A87" s="287"/>
      <c r="B87" s="284"/>
      <c r="C87" s="284"/>
      <c r="D87" s="295">
        <f t="shared" si="11"/>
        <v>0</v>
      </c>
      <c r="E87" s="299">
        <f t="shared" si="12"/>
        <v>0</v>
      </c>
      <c r="F87" s="295">
        <f t="shared" si="13"/>
        <v>0</v>
      </c>
      <c r="G87" s="295">
        <f t="shared" si="14"/>
        <v>0</v>
      </c>
      <c r="H87" s="295">
        <f t="shared" si="15"/>
        <v>0</v>
      </c>
      <c r="I87" s="295">
        <f t="shared" si="16"/>
        <v>0</v>
      </c>
      <c r="J87" s="295">
        <f t="shared" si="17"/>
        <v>0</v>
      </c>
    </row>
    <row r="88" spans="1:10" ht="15" customHeight="1" thickBot="1" x14ac:dyDescent="0.25">
      <c r="A88" s="165" t="s">
        <v>260</v>
      </c>
      <c r="B88" s="300"/>
      <c r="C88" s="300"/>
      <c r="D88" s="301">
        <f>SUM(D60:D87)</f>
        <v>0</v>
      </c>
      <c r="E88" s="301">
        <f t="shared" ref="E88:J88" si="18">SUM(E60:E87)</f>
        <v>0</v>
      </c>
      <c r="F88" s="301">
        <f t="shared" si="18"/>
        <v>0</v>
      </c>
      <c r="G88" s="301">
        <f t="shared" si="18"/>
        <v>0</v>
      </c>
      <c r="H88" s="301">
        <f t="shared" si="18"/>
        <v>0</v>
      </c>
      <c r="I88" s="301">
        <f t="shared" si="18"/>
        <v>0</v>
      </c>
      <c r="J88" s="301">
        <f t="shared" si="18"/>
        <v>0</v>
      </c>
    </row>
    <row r="89" spans="1:10" ht="15" customHeight="1" thickTop="1" x14ac:dyDescent="0.2"/>
    <row r="90" spans="1:10" ht="15" customHeight="1" x14ac:dyDescent="0.2"/>
    <row r="91" spans="1:10" ht="15" customHeight="1" x14ac:dyDescent="0.25">
      <c r="A91" s="69" t="s">
        <v>261</v>
      </c>
      <c r="B91" s="70"/>
      <c r="C91" s="70"/>
      <c r="D91" s="291"/>
      <c r="E91" s="70"/>
      <c r="F91" s="292"/>
      <c r="G91" s="70"/>
      <c r="H91" s="70"/>
      <c r="I91" s="293"/>
      <c r="J91" s="293"/>
    </row>
    <row r="92" spans="1:10" ht="26.1" customHeight="1" x14ac:dyDescent="0.2">
      <c r="A92" s="275" t="s">
        <v>258</v>
      </c>
      <c r="B92" s="276" t="s">
        <v>242</v>
      </c>
      <c r="C92" s="276" t="s">
        <v>243</v>
      </c>
      <c r="D92" s="277" t="s">
        <v>142</v>
      </c>
      <c r="E92" s="278" t="s">
        <v>138</v>
      </c>
      <c r="F92" s="279" t="s">
        <v>33</v>
      </c>
      <c r="G92" s="280" t="s">
        <v>35</v>
      </c>
      <c r="H92" s="281" t="s">
        <v>37</v>
      </c>
      <c r="I92" s="282" t="s">
        <v>38</v>
      </c>
      <c r="J92" s="282" t="s">
        <v>39</v>
      </c>
    </row>
    <row r="93" spans="1:10" ht="15" customHeight="1" x14ac:dyDescent="0.2">
      <c r="A93" s="287"/>
      <c r="B93" s="276" t="s">
        <v>259</v>
      </c>
      <c r="C93" s="294"/>
      <c r="D93" s="295">
        <f t="shared" ref="D93:D112" si="19">SUM(E93:I93)</f>
        <v>0</v>
      </c>
      <c r="E93" s="296"/>
      <c r="F93" s="297"/>
      <c r="G93" s="297"/>
      <c r="H93" s="297"/>
      <c r="I93" s="296"/>
      <c r="J93" s="296"/>
    </row>
    <row r="94" spans="1:10" ht="15" customHeight="1" x14ac:dyDescent="0.2">
      <c r="A94" s="287"/>
      <c r="B94" s="284"/>
      <c r="C94" s="284"/>
      <c r="D94" s="295">
        <f t="shared" si="19"/>
        <v>0</v>
      </c>
      <c r="E94" s="299">
        <f t="shared" ref="E94:E112" si="20">IFERROR(VLOOKUP(B94,$B$25:$J$55,4,0)*C94,0)</f>
        <v>0</v>
      </c>
      <c r="F94" s="295">
        <f t="shared" ref="F94:F112" si="21">IFERROR(VLOOKUP(B94,$B$25:$J$55,5,0)*C94,0)</f>
        <v>0</v>
      </c>
      <c r="G94" s="295">
        <f t="shared" ref="G94:G112" si="22">IFERROR(VLOOKUP(B94,$B$25:$J$55,6,0)*C94,0)</f>
        <v>0</v>
      </c>
      <c r="H94" s="295">
        <f t="shared" ref="H94:H112" si="23">IFERROR(VLOOKUP(B94,$B$25:$J$55,7,0)*C94,0)</f>
        <v>0</v>
      </c>
      <c r="I94" s="295">
        <f t="shared" ref="I94:I112" si="24">IFERROR(VLOOKUP(B94,$B$25:$J$55,8,0)*C94,0)</f>
        <v>0</v>
      </c>
      <c r="J94" s="295">
        <f t="shared" ref="J94:J112" si="25">IFERROR(VLOOKUP(B94,$B$25:$J$55,9,0)*C94,0)</f>
        <v>0</v>
      </c>
    </row>
    <row r="95" spans="1:10" ht="15" customHeight="1" x14ac:dyDescent="0.2">
      <c r="A95" s="287"/>
      <c r="B95" s="284"/>
      <c r="C95" s="284"/>
      <c r="D95" s="295">
        <f t="shared" si="19"/>
        <v>0</v>
      </c>
      <c r="E95" s="299">
        <f t="shared" si="20"/>
        <v>0</v>
      </c>
      <c r="F95" s="295">
        <f t="shared" si="21"/>
        <v>0</v>
      </c>
      <c r="G95" s="295">
        <f t="shared" si="22"/>
        <v>0</v>
      </c>
      <c r="H95" s="295">
        <f t="shared" si="23"/>
        <v>0</v>
      </c>
      <c r="I95" s="295">
        <f t="shared" si="24"/>
        <v>0</v>
      </c>
      <c r="J95" s="295">
        <f t="shared" si="25"/>
        <v>0</v>
      </c>
    </row>
    <row r="96" spans="1:10" ht="15" customHeight="1" x14ac:dyDescent="0.2">
      <c r="A96" s="287"/>
      <c r="B96" s="284"/>
      <c r="C96" s="284"/>
      <c r="D96" s="295">
        <f t="shared" si="19"/>
        <v>0</v>
      </c>
      <c r="E96" s="299">
        <f t="shared" si="20"/>
        <v>0</v>
      </c>
      <c r="F96" s="295">
        <f t="shared" si="21"/>
        <v>0</v>
      </c>
      <c r="G96" s="295">
        <f t="shared" si="22"/>
        <v>0</v>
      </c>
      <c r="H96" s="295">
        <f t="shared" si="23"/>
        <v>0</v>
      </c>
      <c r="I96" s="295">
        <f t="shared" si="24"/>
        <v>0</v>
      </c>
      <c r="J96" s="295">
        <f t="shared" si="25"/>
        <v>0</v>
      </c>
    </row>
    <row r="97" spans="1:10" ht="15" customHeight="1" x14ac:dyDescent="0.2">
      <c r="A97" s="287"/>
      <c r="B97" s="284"/>
      <c r="C97" s="284"/>
      <c r="D97" s="295">
        <f t="shared" si="19"/>
        <v>0</v>
      </c>
      <c r="E97" s="299">
        <f t="shared" si="20"/>
        <v>0</v>
      </c>
      <c r="F97" s="295">
        <f t="shared" si="21"/>
        <v>0</v>
      </c>
      <c r="G97" s="295">
        <f t="shared" si="22"/>
        <v>0</v>
      </c>
      <c r="H97" s="295">
        <f t="shared" si="23"/>
        <v>0</v>
      </c>
      <c r="I97" s="295">
        <f t="shared" si="24"/>
        <v>0</v>
      </c>
      <c r="J97" s="295">
        <f t="shared" si="25"/>
        <v>0</v>
      </c>
    </row>
    <row r="98" spans="1:10" ht="15" customHeight="1" x14ac:dyDescent="0.2">
      <c r="A98" s="287"/>
      <c r="B98" s="284"/>
      <c r="C98" s="284"/>
      <c r="D98" s="295">
        <f t="shared" si="19"/>
        <v>0</v>
      </c>
      <c r="E98" s="299">
        <f t="shared" si="20"/>
        <v>0</v>
      </c>
      <c r="F98" s="295">
        <f t="shared" si="21"/>
        <v>0</v>
      </c>
      <c r="G98" s="295">
        <f t="shared" si="22"/>
        <v>0</v>
      </c>
      <c r="H98" s="295">
        <f t="shared" si="23"/>
        <v>0</v>
      </c>
      <c r="I98" s="295">
        <f t="shared" si="24"/>
        <v>0</v>
      </c>
      <c r="J98" s="295">
        <f t="shared" si="25"/>
        <v>0</v>
      </c>
    </row>
    <row r="99" spans="1:10" ht="15" customHeight="1" x14ac:dyDescent="0.2">
      <c r="A99" s="287"/>
      <c r="B99" s="284"/>
      <c r="C99" s="284"/>
      <c r="D99" s="295">
        <f t="shared" si="19"/>
        <v>0</v>
      </c>
      <c r="E99" s="299">
        <f t="shared" si="20"/>
        <v>0</v>
      </c>
      <c r="F99" s="295">
        <f t="shared" si="21"/>
        <v>0</v>
      </c>
      <c r="G99" s="295">
        <f t="shared" si="22"/>
        <v>0</v>
      </c>
      <c r="H99" s="295">
        <f t="shared" si="23"/>
        <v>0</v>
      </c>
      <c r="I99" s="295">
        <f t="shared" si="24"/>
        <v>0</v>
      </c>
      <c r="J99" s="295">
        <f t="shared" si="25"/>
        <v>0</v>
      </c>
    </row>
    <row r="100" spans="1:10" ht="15" customHeight="1" x14ac:dyDescent="0.2">
      <c r="A100" s="287"/>
      <c r="B100" s="284"/>
      <c r="C100" s="284"/>
      <c r="D100" s="295">
        <f t="shared" si="19"/>
        <v>0</v>
      </c>
      <c r="E100" s="299">
        <f t="shared" si="20"/>
        <v>0</v>
      </c>
      <c r="F100" s="295">
        <f t="shared" si="21"/>
        <v>0</v>
      </c>
      <c r="G100" s="295">
        <f t="shared" si="22"/>
        <v>0</v>
      </c>
      <c r="H100" s="295">
        <f t="shared" si="23"/>
        <v>0</v>
      </c>
      <c r="I100" s="295">
        <f t="shared" si="24"/>
        <v>0</v>
      </c>
      <c r="J100" s="295">
        <f t="shared" si="25"/>
        <v>0</v>
      </c>
    </row>
    <row r="101" spans="1:10" ht="15" customHeight="1" x14ac:dyDescent="0.2">
      <c r="A101" s="287"/>
      <c r="B101" s="284"/>
      <c r="C101" s="284"/>
      <c r="D101" s="295">
        <f t="shared" si="19"/>
        <v>0</v>
      </c>
      <c r="E101" s="299">
        <f t="shared" si="20"/>
        <v>0</v>
      </c>
      <c r="F101" s="295">
        <f t="shared" si="21"/>
        <v>0</v>
      </c>
      <c r="G101" s="295">
        <f t="shared" si="22"/>
        <v>0</v>
      </c>
      <c r="H101" s="295">
        <f t="shared" si="23"/>
        <v>0</v>
      </c>
      <c r="I101" s="295">
        <f t="shared" si="24"/>
        <v>0</v>
      </c>
      <c r="J101" s="295">
        <f t="shared" si="25"/>
        <v>0</v>
      </c>
    </row>
    <row r="102" spans="1:10" ht="15" customHeight="1" x14ac:dyDescent="0.2">
      <c r="A102" s="287"/>
      <c r="B102" s="284"/>
      <c r="C102" s="284"/>
      <c r="D102" s="295">
        <f t="shared" si="19"/>
        <v>0</v>
      </c>
      <c r="E102" s="299">
        <f t="shared" si="20"/>
        <v>0</v>
      </c>
      <c r="F102" s="295">
        <f t="shared" si="21"/>
        <v>0</v>
      </c>
      <c r="G102" s="295">
        <f t="shared" si="22"/>
        <v>0</v>
      </c>
      <c r="H102" s="295">
        <f t="shared" si="23"/>
        <v>0</v>
      </c>
      <c r="I102" s="295">
        <f t="shared" si="24"/>
        <v>0</v>
      </c>
      <c r="J102" s="295">
        <f t="shared" si="25"/>
        <v>0</v>
      </c>
    </row>
    <row r="103" spans="1:10" ht="15" customHeight="1" x14ac:dyDescent="0.2">
      <c r="A103" s="287"/>
      <c r="B103" s="284"/>
      <c r="C103" s="284"/>
      <c r="D103" s="295">
        <f t="shared" si="19"/>
        <v>0</v>
      </c>
      <c r="E103" s="299">
        <f t="shared" si="20"/>
        <v>0</v>
      </c>
      <c r="F103" s="295">
        <f t="shared" si="21"/>
        <v>0</v>
      </c>
      <c r="G103" s="295">
        <f t="shared" si="22"/>
        <v>0</v>
      </c>
      <c r="H103" s="295">
        <f t="shared" si="23"/>
        <v>0</v>
      </c>
      <c r="I103" s="295">
        <f t="shared" si="24"/>
        <v>0</v>
      </c>
      <c r="J103" s="295">
        <f t="shared" si="25"/>
        <v>0</v>
      </c>
    </row>
    <row r="104" spans="1:10" ht="15" customHeight="1" x14ac:dyDescent="0.2">
      <c r="A104" s="287"/>
      <c r="B104" s="284"/>
      <c r="C104" s="284"/>
      <c r="D104" s="295">
        <f t="shared" si="19"/>
        <v>0</v>
      </c>
      <c r="E104" s="299">
        <f t="shared" si="20"/>
        <v>0</v>
      </c>
      <c r="F104" s="295">
        <f t="shared" si="21"/>
        <v>0</v>
      </c>
      <c r="G104" s="295">
        <f t="shared" si="22"/>
        <v>0</v>
      </c>
      <c r="H104" s="295">
        <f t="shared" si="23"/>
        <v>0</v>
      </c>
      <c r="I104" s="295">
        <f t="shared" si="24"/>
        <v>0</v>
      </c>
      <c r="J104" s="295">
        <f t="shared" si="25"/>
        <v>0</v>
      </c>
    </row>
    <row r="105" spans="1:10" ht="15" customHeight="1" x14ac:dyDescent="0.2">
      <c r="A105" s="287"/>
      <c r="B105" s="284"/>
      <c r="C105" s="284"/>
      <c r="D105" s="295">
        <f t="shared" si="19"/>
        <v>0</v>
      </c>
      <c r="E105" s="299">
        <f t="shared" si="20"/>
        <v>0</v>
      </c>
      <c r="F105" s="295">
        <f t="shared" si="21"/>
        <v>0</v>
      </c>
      <c r="G105" s="295">
        <f t="shared" si="22"/>
        <v>0</v>
      </c>
      <c r="H105" s="295">
        <f t="shared" si="23"/>
        <v>0</v>
      </c>
      <c r="I105" s="295">
        <f t="shared" si="24"/>
        <v>0</v>
      </c>
      <c r="J105" s="295">
        <f t="shared" si="25"/>
        <v>0</v>
      </c>
    </row>
    <row r="106" spans="1:10" ht="15" customHeight="1" x14ac:dyDescent="0.2">
      <c r="A106" s="287"/>
      <c r="B106" s="284"/>
      <c r="C106" s="284"/>
      <c r="D106" s="295">
        <f t="shared" si="19"/>
        <v>0</v>
      </c>
      <c r="E106" s="299">
        <f t="shared" si="20"/>
        <v>0</v>
      </c>
      <c r="F106" s="295">
        <f t="shared" si="21"/>
        <v>0</v>
      </c>
      <c r="G106" s="295">
        <f t="shared" si="22"/>
        <v>0</v>
      </c>
      <c r="H106" s="295">
        <f t="shared" si="23"/>
        <v>0</v>
      </c>
      <c r="I106" s="295">
        <f t="shared" si="24"/>
        <v>0</v>
      </c>
      <c r="J106" s="295">
        <f t="shared" si="25"/>
        <v>0</v>
      </c>
    </row>
    <row r="107" spans="1:10" ht="15" customHeight="1" x14ac:dyDescent="0.2">
      <c r="A107" s="287"/>
      <c r="B107" s="284"/>
      <c r="C107" s="284"/>
      <c r="D107" s="295">
        <f t="shared" si="19"/>
        <v>0</v>
      </c>
      <c r="E107" s="299">
        <f t="shared" si="20"/>
        <v>0</v>
      </c>
      <c r="F107" s="295">
        <f t="shared" si="21"/>
        <v>0</v>
      </c>
      <c r="G107" s="295">
        <f t="shared" si="22"/>
        <v>0</v>
      </c>
      <c r="H107" s="295">
        <f t="shared" si="23"/>
        <v>0</v>
      </c>
      <c r="I107" s="295">
        <f t="shared" si="24"/>
        <v>0</v>
      </c>
      <c r="J107" s="295">
        <f t="shared" si="25"/>
        <v>0</v>
      </c>
    </row>
    <row r="108" spans="1:10" ht="15" customHeight="1" x14ac:dyDescent="0.2">
      <c r="A108" s="287"/>
      <c r="B108" s="284"/>
      <c r="C108" s="284"/>
      <c r="D108" s="295">
        <f t="shared" si="19"/>
        <v>0</v>
      </c>
      <c r="E108" s="299">
        <f t="shared" si="20"/>
        <v>0</v>
      </c>
      <c r="F108" s="295">
        <f t="shared" si="21"/>
        <v>0</v>
      </c>
      <c r="G108" s="295">
        <f t="shared" si="22"/>
        <v>0</v>
      </c>
      <c r="H108" s="295">
        <f t="shared" si="23"/>
        <v>0</v>
      </c>
      <c r="I108" s="295">
        <f t="shared" si="24"/>
        <v>0</v>
      </c>
      <c r="J108" s="295">
        <f t="shared" si="25"/>
        <v>0</v>
      </c>
    </row>
    <row r="109" spans="1:10" ht="15" customHeight="1" x14ac:dyDescent="0.2">
      <c r="A109" s="287"/>
      <c r="B109" s="284"/>
      <c r="C109" s="284"/>
      <c r="D109" s="295">
        <f t="shared" si="19"/>
        <v>0</v>
      </c>
      <c r="E109" s="299">
        <f t="shared" si="20"/>
        <v>0</v>
      </c>
      <c r="F109" s="295">
        <f t="shared" si="21"/>
        <v>0</v>
      </c>
      <c r="G109" s="295">
        <f t="shared" si="22"/>
        <v>0</v>
      </c>
      <c r="H109" s="295">
        <f t="shared" si="23"/>
        <v>0</v>
      </c>
      <c r="I109" s="295">
        <f t="shared" si="24"/>
        <v>0</v>
      </c>
      <c r="J109" s="295">
        <f t="shared" si="25"/>
        <v>0</v>
      </c>
    </row>
    <row r="110" spans="1:10" ht="15" customHeight="1" x14ac:dyDescent="0.2">
      <c r="A110" s="287"/>
      <c r="B110" s="284"/>
      <c r="C110" s="284"/>
      <c r="D110" s="295">
        <f t="shared" si="19"/>
        <v>0</v>
      </c>
      <c r="E110" s="299">
        <f t="shared" si="20"/>
        <v>0</v>
      </c>
      <c r="F110" s="295">
        <f t="shared" si="21"/>
        <v>0</v>
      </c>
      <c r="G110" s="295">
        <f t="shared" si="22"/>
        <v>0</v>
      </c>
      <c r="H110" s="295">
        <f t="shared" si="23"/>
        <v>0</v>
      </c>
      <c r="I110" s="295">
        <f t="shared" si="24"/>
        <v>0</v>
      </c>
      <c r="J110" s="295">
        <f t="shared" si="25"/>
        <v>0</v>
      </c>
    </row>
    <row r="111" spans="1:10" ht="15" customHeight="1" x14ac:dyDescent="0.2">
      <c r="A111" s="287"/>
      <c r="B111" s="284"/>
      <c r="C111" s="284"/>
      <c r="D111" s="295">
        <f t="shared" si="19"/>
        <v>0</v>
      </c>
      <c r="E111" s="299">
        <f t="shared" si="20"/>
        <v>0</v>
      </c>
      <c r="F111" s="295">
        <f t="shared" si="21"/>
        <v>0</v>
      </c>
      <c r="G111" s="295">
        <f t="shared" si="22"/>
        <v>0</v>
      </c>
      <c r="H111" s="295">
        <f t="shared" si="23"/>
        <v>0</v>
      </c>
      <c r="I111" s="295">
        <f t="shared" si="24"/>
        <v>0</v>
      </c>
      <c r="J111" s="295">
        <f t="shared" si="25"/>
        <v>0</v>
      </c>
    </row>
    <row r="112" spans="1:10" ht="15" customHeight="1" x14ac:dyDescent="0.2">
      <c r="A112" s="287"/>
      <c r="B112" s="284"/>
      <c r="C112" s="284"/>
      <c r="D112" s="295">
        <f t="shared" si="19"/>
        <v>0</v>
      </c>
      <c r="E112" s="299">
        <f t="shared" si="20"/>
        <v>0</v>
      </c>
      <c r="F112" s="295">
        <f t="shared" si="21"/>
        <v>0</v>
      </c>
      <c r="G112" s="295">
        <f t="shared" si="22"/>
        <v>0</v>
      </c>
      <c r="H112" s="295">
        <f t="shared" si="23"/>
        <v>0</v>
      </c>
      <c r="I112" s="295">
        <f t="shared" si="24"/>
        <v>0</v>
      </c>
      <c r="J112" s="295">
        <f t="shared" si="25"/>
        <v>0</v>
      </c>
    </row>
    <row r="113" spans="1:10" ht="15" customHeight="1" thickBot="1" x14ac:dyDescent="0.25">
      <c r="A113" s="109" t="s">
        <v>260</v>
      </c>
      <c r="B113" s="300"/>
      <c r="C113" s="300"/>
      <c r="D113" s="301">
        <f t="shared" ref="D113" si="26">SUM(D93:D112)</f>
        <v>0</v>
      </c>
      <c r="E113" s="301">
        <f t="shared" ref="E113:J113" si="27">SUM(E93:E112)</f>
        <v>0</v>
      </c>
      <c r="F113" s="301">
        <f t="shared" si="27"/>
        <v>0</v>
      </c>
      <c r="G113" s="301">
        <f t="shared" si="27"/>
        <v>0</v>
      </c>
      <c r="H113" s="301">
        <f t="shared" si="27"/>
        <v>0</v>
      </c>
      <c r="I113" s="301">
        <f t="shared" si="27"/>
        <v>0</v>
      </c>
      <c r="J113" s="301">
        <f t="shared" si="27"/>
        <v>0</v>
      </c>
    </row>
    <row r="114" spans="1:10" ht="15" customHeight="1" thickTop="1" x14ac:dyDescent="0.2"/>
    <row r="115" spans="1:10" ht="15" customHeight="1" x14ac:dyDescent="0.2"/>
    <row r="116" spans="1:10" ht="15" customHeight="1" x14ac:dyDescent="0.25">
      <c r="A116" s="69" t="s">
        <v>1</v>
      </c>
      <c r="B116" s="70"/>
      <c r="C116" s="70"/>
      <c r="D116" s="291"/>
      <c r="E116" s="70"/>
      <c r="F116" s="292"/>
      <c r="G116" s="70"/>
      <c r="H116" s="70"/>
      <c r="I116" s="71"/>
      <c r="J116" s="71"/>
    </row>
    <row r="117" spans="1:10" ht="26.1" customHeight="1" x14ac:dyDescent="0.2">
      <c r="A117" s="275" t="s">
        <v>258</v>
      </c>
      <c r="B117" s="276" t="s">
        <v>242</v>
      </c>
      <c r="C117" s="276" t="s">
        <v>243</v>
      </c>
      <c r="D117" s="277" t="s">
        <v>142</v>
      </c>
      <c r="E117" s="278" t="s">
        <v>138</v>
      </c>
      <c r="F117" s="279" t="s">
        <v>33</v>
      </c>
      <c r="G117" s="280" t="s">
        <v>35</v>
      </c>
      <c r="H117" s="281" t="s">
        <v>37</v>
      </c>
      <c r="I117" s="282" t="s">
        <v>38</v>
      </c>
      <c r="J117" s="282" t="s">
        <v>39</v>
      </c>
    </row>
    <row r="118" spans="1:10" ht="15" customHeight="1" x14ac:dyDescent="0.2">
      <c r="A118" s="287"/>
      <c r="B118" s="276" t="s">
        <v>259</v>
      </c>
      <c r="C118" s="294"/>
      <c r="D118" s="295">
        <f t="shared" ref="D118:D128" si="28">SUM(E118:I118)</f>
        <v>0</v>
      </c>
      <c r="E118" s="296"/>
      <c r="F118" s="297"/>
      <c r="G118" s="297"/>
      <c r="H118" s="297"/>
      <c r="I118" s="296"/>
      <c r="J118" s="296"/>
    </row>
    <row r="119" spans="1:10" ht="15" customHeight="1" x14ac:dyDescent="0.2">
      <c r="A119" s="287"/>
      <c r="B119" s="284"/>
      <c r="C119" s="284"/>
      <c r="D119" s="295">
        <f t="shared" si="28"/>
        <v>0</v>
      </c>
      <c r="E119" s="299">
        <f t="shared" ref="E119:E128" si="29">IFERROR(VLOOKUP(B119,$B$25:$J$55,4,0)*C119,0)</f>
        <v>0</v>
      </c>
      <c r="F119" s="295">
        <f t="shared" ref="F119:F128" si="30">IFERROR(VLOOKUP(B119,$B$25:$J$55,5,0)*C119,0)</f>
        <v>0</v>
      </c>
      <c r="G119" s="295">
        <f t="shared" ref="G119:G128" si="31">IFERROR(VLOOKUP(B119,$B$25:$J$55,6,0)*C119,0)</f>
        <v>0</v>
      </c>
      <c r="H119" s="295">
        <f t="shared" ref="H119:H128" si="32">IFERROR(VLOOKUP(B119,$B$25:$J$55,7,0)*C119,0)</f>
        <v>0</v>
      </c>
      <c r="I119" s="295">
        <f t="shared" ref="I119:I128" si="33">IFERROR(VLOOKUP(B119,$B$25:$J$55,8,0)*C119,0)</f>
        <v>0</v>
      </c>
      <c r="J119" s="295">
        <f t="shared" ref="J119:J128" si="34">IFERROR(VLOOKUP(B119,$B$25:$J$55,9,0)*C119,0)</f>
        <v>0</v>
      </c>
    </row>
    <row r="120" spans="1:10" ht="15" customHeight="1" x14ac:dyDescent="0.2">
      <c r="A120" s="287"/>
      <c r="B120" s="284"/>
      <c r="C120" s="284"/>
      <c r="D120" s="295">
        <f t="shared" si="28"/>
        <v>0</v>
      </c>
      <c r="E120" s="299">
        <f t="shared" si="29"/>
        <v>0</v>
      </c>
      <c r="F120" s="295">
        <f t="shared" si="30"/>
        <v>0</v>
      </c>
      <c r="G120" s="295">
        <f t="shared" si="31"/>
        <v>0</v>
      </c>
      <c r="H120" s="295">
        <f t="shared" si="32"/>
        <v>0</v>
      </c>
      <c r="I120" s="295">
        <f t="shared" si="33"/>
        <v>0</v>
      </c>
      <c r="J120" s="295">
        <f t="shared" si="34"/>
        <v>0</v>
      </c>
    </row>
    <row r="121" spans="1:10" ht="15" customHeight="1" x14ac:dyDescent="0.2">
      <c r="A121" s="287"/>
      <c r="B121" s="284"/>
      <c r="C121" s="284"/>
      <c r="D121" s="295">
        <f t="shared" si="28"/>
        <v>0</v>
      </c>
      <c r="E121" s="299">
        <f t="shared" si="29"/>
        <v>0</v>
      </c>
      <c r="F121" s="295">
        <f t="shared" si="30"/>
        <v>0</v>
      </c>
      <c r="G121" s="295">
        <f t="shared" si="31"/>
        <v>0</v>
      </c>
      <c r="H121" s="295">
        <f t="shared" si="32"/>
        <v>0</v>
      </c>
      <c r="I121" s="295">
        <f t="shared" si="33"/>
        <v>0</v>
      </c>
      <c r="J121" s="295">
        <f t="shared" si="34"/>
        <v>0</v>
      </c>
    </row>
    <row r="122" spans="1:10" ht="15" customHeight="1" x14ac:dyDescent="0.2">
      <c r="A122" s="287"/>
      <c r="B122" s="284"/>
      <c r="C122" s="284"/>
      <c r="D122" s="295">
        <f t="shared" si="28"/>
        <v>0</v>
      </c>
      <c r="E122" s="299">
        <f t="shared" si="29"/>
        <v>0</v>
      </c>
      <c r="F122" s="295">
        <f t="shared" si="30"/>
        <v>0</v>
      </c>
      <c r="G122" s="295">
        <f t="shared" si="31"/>
        <v>0</v>
      </c>
      <c r="H122" s="295">
        <f t="shared" si="32"/>
        <v>0</v>
      </c>
      <c r="I122" s="295">
        <f t="shared" si="33"/>
        <v>0</v>
      </c>
      <c r="J122" s="295">
        <f t="shared" si="34"/>
        <v>0</v>
      </c>
    </row>
    <row r="123" spans="1:10" ht="15" customHeight="1" x14ac:dyDescent="0.2">
      <c r="A123" s="287"/>
      <c r="B123" s="284"/>
      <c r="C123" s="284"/>
      <c r="D123" s="295">
        <f t="shared" si="28"/>
        <v>0</v>
      </c>
      <c r="E123" s="299">
        <f t="shared" si="29"/>
        <v>0</v>
      </c>
      <c r="F123" s="295">
        <f t="shared" si="30"/>
        <v>0</v>
      </c>
      <c r="G123" s="295">
        <f t="shared" si="31"/>
        <v>0</v>
      </c>
      <c r="H123" s="295">
        <f t="shared" si="32"/>
        <v>0</v>
      </c>
      <c r="I123" s="295">
        <f t="shared" si="33"/>
        <v>0</v>
      </c>
      <c r="J123" s="295">
        <f t="shared" si="34"/>
        <v>0</v>
      </c>
    </row>
    <row r="124" spans="1:10" ht="15" customHeight="1" x14ac:dyDescent="0.2">
      <c r="A124" s="287"/>
      <c r="B124" s="284"/>
      <c r="C124" s="284"/>
      <c r="D124" s="295">
        <f t="shared" si="28"/>
        <v>0</v>
      </c>
      <c r="E124" s="299">
        <f t="shared" si="29"/>
        <v>0</v>
      </c>
      <c r="F124" s="295">
        <f t="shared" si="30"/>
        <v>0</v>
      </c>
      <c r="G124" s="295">
        <f t="shared" si="31"/>
        <v>0</v>
      </c>
      <c r="H124" s="295">
        <f t="shared" si="32"/>
        <v>0</v>
      </c>
      <c r="I124" s="295">
        <f t="shared" si="33"/>
        <v>0</v>
      </c>
      <c r="J124" s="295">
        <f t="shared" si="34"/>
        <v>0</v>
      </c>
    </row>
    <row r="125" spans="1:10" ht="15" customHeight="1" x14ac:dyDescent="0.2">
      <c r="A125" s="287"/>
      <c r="B125" s="284"/>
      <c r="C125" s="284"/>
      <c r="D125" s="295">
        <f t="shared" si="28"/>
        <v>0</v>
      </c>
      <c r="E125" s="299">
        <f t="shared" si="29"/>
        <v>0</v>
      </c>
      <c r="F125" s="295">
        <f t="shared" si="30"/>
        <v>0</v>
      </c>
      <c r="G125" s="295">
        <f t="shared" si="31"/>
        <v>0</v>
      </c>
      <c r="H125" s="295">
        <f t="shared" si="32"/>
        <v>0</v>
      </c>
      <c r="I125" s="295">
        <f t="shared" si="33"/>
        <v>0</v>
      </c>
      <c r="J125" s="295">
        <f t="shared" si="34"/>
        <v>0</v>
      </c>
    </row>
    <row r="126" spans="1:10" ht="15" customHeight="1" x14ac:dyDescent="0.2">
      <c r="A126" s="287"/>
      <c r="B126" s="284"/>
      <c r="C126" s="284"/>
      <c r="D126" s="295">
        <f t="shared" si="28"/>
        <v>0</v>
      </c>
      <c r="E126" s="299">
        <f t="shared" si="29"/>
        <v>0</v>
      </c>
      <c r="F126" s="295">
        <f t="shared" si="30"/>
        <v>0</v>
      </c>
      <c r="G126" s="295">
        <f t="shared" si="31"/>
        <v>0</v>
      </c>
      <c r="H126" s="295">
        <f t="shared" si="32"/>
        <v>0</v>
      </c>
      <c r="I126" s="295">
        <f t="shared" si="33"/>
        <v>0</v>
      </c>
      <c r="J126" s="295">
        <f t="shared" si="34"/>
        <v>0</v>
      </c>
    </row>
    <row r="127" spans="1:10" ht="15" customHeight="1" x14ac:dyDescent="0.2">
      <c r="A127" s="287"/>
      <c r="B127" s="284"/>
      <c r="C127" s="284"/>
      <c r="D127" s="295">
        <f t="shared" si="28"/>
        <v>0</v>
      </c>
      <c r="E127" s="299">
        <f t="shared" si="29"/>
        <v>0</v>
      </c>
      <c r="F127" s="295">
        <f t="shared" si="30"/>
        <v>0</v>
      </c>
      <c r="G127" s="295">
        <f t="shared" si="31"/>
        <v>0</v>
      </c>
      <c r="H127" s="295">
        <f t="shared" si="32"/>
        <v>0</v>
      </c>
      <c r="I127" s="295">
        <f t="shared" si="33"/>
        <v>0</v>
      </c>
      <c r="J127" s="295">
        <f t="shared" si="34"/>
        <v>0</v>
      </c>
    </row>
    <row r="128" spans="1:10" ht="15" customHeight="1" x14ac:dyDescent="0.2">
      <c r="A128" s="287"/>
      <c r="B128" s="284"/>
      <c r="C128" s="284"/>
      <c r="D128" s="295">
        <f t="shared" si="28"/>
        <v>0</v>
      </c>
      <c r="E128" s="299">
        <f t="shared" si="29"/>
        <v>0</v>
      </c>
      <c r="F128" s="295">
        <f t="shared" si="30"/>
        <v>0</v>
      </c>
      <c r="G128" s="295">
        <f t="shared" si="31"/>
        <v>0</v>
      </c>
      <c r="H128" s="295">
        <f t="shared" si="32"/>
        <v>0</v>
      </c>
      <c r="I128" s="295">
        <f t="shared" si="33"/>
        <v>0</v>
      </c>
      <c r="J128" s="295">
        <f t="shared" si="34"/>
        <v>0</v>
      </c>
    </row>
    <row r="129" spans="1:10" ht="15" customHeight="1" thickBot="1" x14ac:dyDescent="0.25">
      <c r="A129" s="109" t="s">
        <v>260</v>
      </c>
      <c r="B129" s="300"/>
      <c r="C129" s="300"/>
      <c r="D129" s="301">
        <f t="shared" ref="D129" si="35">SUM(D118:D128)</f>
        <v>0</v>
      </c>
      <c r="E129" s="301">
        <f t="shared" ref="E129:J129" si="36">SUM(E118:E128)</f>
        <v>0</v>
      </c>
      <c r="F129" s="301">
        <f t="shared" si="36"/>
        <v>0</v>
      </c>
      <c r="G129" s="301">
        <f t="shared" si="36"/>
        <v>0</v>
      </c>
      <c r="H129" s="301">
        <f t="shared" si="36"/>
        <v>0</v>
      </c>
      <c r="I129" s="301">
        <f t="shared" si="36"/>
        <v>0</v>
      </c>
      <c r="J129" s="301">
        <f t="shared" si="36"/>
        <v>0</v>
      </c>
    </row>
    <row r="130" spans="1:10" ht="15" customHeight="1" thickTop="1" x14ac:dyDescent="0.2"/>
    <row r="131" spans="1:10" ht="15" customHeight="1" x14ac:dyDescent="0.2"/>
    <row r="132" spans="1:10" ht="15" customHeight="1" x14ac:dyDescent="0.25">
      <c r="A132" s="69" t="s">
        <v>262</v>
      </c>
      <c r="B132" s="70"/>
      <c r="C132" s="70"/>
      <c r="D132" s="291"/>
      <c r="E132" s="70"/>
      <c r="F132" s="292"/>
      <c r="G132" s="70"/>
      <c r="H132" s="70"/>
      <c r="I132" s="71"/>
      <c r="J132" s="71"/>
    </row>
    <row r="133" spans="1:10" ht="26.1" customHeight="1" x14ac:dyDescent="0.2">
      <c r="A133" s="275" t="s">
        <v>258</v>
      </c>
      <c r="B133" s="276" t="s">
        <v>242</v>
      </c>
      <c r="C133" s="276" t="s">
        <v>243</v>
      </c>
      <c r="D133" s="277" t="s">
        <v>142</v>
      </c>
      <c r="E133" s="278" t="s">
        <v>138</v>
      </c>
      <c r="F133" s="279" t="s">
        <v>33</v>
      </c>
      <c r="G133" s="280" t="s">
        <v>35</v>
      </c>
      <c r="H133" s="281" t="s">
        <v>37</v>
      </c>
      <c r="I133" s="282" t="s">
        <v>38</v>
      </c>
      <c r="J133" s="282" t="s">
        <v>39</v>
      </c>
    </row>
    <row r="134" spans="1:10" ht="15" customHeight="1" x14ac:dyDescent="0.2">
      <c r="A134" s="287"/>
      <c r="B134" s="276" t="s">
        <v>259</v>
      </c>
      <c r="C134" s="294"/>
      <c r="D134" s="295">
        <f t="shared" ref="D134:D141" si="37">SUM(E134:I134)</f>
        <v>0</v>
      </c>
      <c r="E134" s="296"/>
      <c r="F134" s="297"/>
      <c r="G134" s="297"/>
      <c r="H134" s="297"/>
      <c r="I134" s="296"/>
      <c r="J134" s="296"/>
    </row>
    <row r="135" spans="1:10" ht="15" customHeight="1" x14ac:dyDescent="0.2">
      <c r="A135" s="287"/>
      <c r="B135" s="284"/>
      <c r="C135" s="284"/>
      <c r="D135" s="295">
        <f t="shared" si="37"/>
        <v>0</v>
      </c>
      <c r="E135" s="299">
        <f t="shared" ref="E135:E141" si="38">IFERROR(VLOOKUP(B135,$B$25:$J$55,4,0)*C135,0)</f>
        <v>0</v>
      </c>
      <c r="F135" s="295">
        <f t="shared" ref="F135:F141" si="39">IFERROR(VLOOKUP(B135,$B$25:$J$55,5,0)*C135,0)</f>
        <v>0</v>
      </c>
      <c r="G135" s="295">
        <f t="shared" ref="G135:G141" si="40">IFERROR(VLOOKUP(B135,$B$25:$J$55,6,0)*C135,0)</f>
        <v>0</v>
      </c>
      <c r="H135" s="295">
        <f t="shared" ref="H135:H141" si="41">IFERROR(VLOOKUP(B135,$B$25:$J$55,7,0)*C135,0)</f>
        <v>0</v>
      </c>
      <c r="I135" s="295">
        <f t="shared" ref="I135:I141" si="42">IFERROR(VLOOKUP(B135,$B$25:$J$55,8,0)*C135,0)</f>
        <v>0</v>
      </c>
      <c r="J135" s="295">
        <f t="shared" ref="J135:J141" si="43">IFERROR(VLOOKUP(B135,$B$25:$J$55,9,0)*C135,0)</f>
        <v>0</v>
      </c>
    </row>
    <row r="136" spans="1:10" ht="15" customHeight="1" x14ac:dyDescent="0.2">
      <c r="A136" s="287"/>
      <c r="B136" s="284"/>
      <c r="C136" s="284"/>
      <c r="D136" s="295">
        <f t="shared" si="37"/>
        <v>0</v>
      </c>
      <c r="E136" s="299">
        <f t="shared" si="38"/>
        <v>0</v>
      </c>
      <c r="F136" s="295">
        <f t="shared" si="39"/>
        <v>0</v>
      </c>
      <c r="G136" s="295">
        <f t="shared" si="40"/>
        <v>0</v>
      </c>
      <c r="H136" s="295">
        <f t="shared" si="41"/>
        <v>0</v>
      </c>
      <c r="I136" s="295">
        <f t="shared" si="42"/>
        <v>0</v>
      </c>
      <c r="J136" s="295">
        <f t="shared" si="43"/>
        <v>0</v>
      </c>
    </row>
    <row r="137" spans="1:10" ht="15" customHeight="1" x14ac:dyDescent="0.2">
      <c r="A137" s="287"/>
      <c r="B137" s="284"/>
      <c r="C137" s="284"/>
      <c r="D137" s="295">
        <f t="shared" si="37"/>
        <v>0</v>
      </c>
      <c r="E137" s="299">
        <f t="shared" si="38"/>
        <v>0</v>
      </c>
      <c r="F137" s="295">
        <f t="shared" si="39"/>
        <v>0</v>
      </c>
      <c r="G137" s="295">
        <f t="shared" si="40"/>
        <v>0</v>
      </c>
      <c r="H137" s="295">
        <f t="shared" si="41"/>
        <v>0</v>
      </c>
      <c r="I137" s="295">
        <f t="shared" si="42"/>
        <v>0</v>
      </c>
      <c r="J137" s="295">
        <f t="shared" si="43"/>
        <v>0</v>
      </c>
    </row>
    <row r="138" spans="1:10" ht="15" customHeight="1" x14ac:dyDescent="0.2">
      <c r="A138" s="287"/>
      <c r="B138" s="284"/>
      <c r="C138" s="284"/>
      <c r="D138" s="295">
        <f t="shared" si="37"/>
        <v>0</v>
      </c>
      <c r="E138" s="299">
        <f t="shared" si="38"/>
        <v>0</v>
      </c>
      <c r="F138" s="295">
        <f t="shared" si="39"/>
        <v>0</v>
      </c>
      <c r="G138" s="295">
        <f t="shared" si="40"/>
        <v>0</v>
      </c>
      <c r="H138" s="295">
        <f t="shared" si="41"/>
        <v>0</v>
      </c>
      <c r="I138" s="295">
        <f t="shared" si="42"/>
        <v>0</v>
      </c>
      <c r="J138" s="295">
        <f t="shared" si="43"/>
        <v>0</v>
      </c>
    </row>
    <row r="139" spans="1:10" ht="15" customHeight="1" x14ac:dyDescent="0.2">
      <c r="A139" s="287"/>
      <c r="B139" s="284"/>
      <c r="C139" s="284"/>
      <c r="D139" s="295">
        <f t="shared" si="37"/>
        <v>0</v>
      </c>
      <c r="E139" s="299">
        <f t="shared" si="38"/>
        <v>0</v>
      </c>
      <c r="F139" s="295">
        <f t="shared" si="39"/>
        <v>0</v>
      </c>
      <c r="G139" s="295">
        <f t="shared" si="40"/>
        <v>0</v>
      </c>
      <c r="H139" s="295">
        <f t="shared" si="41"/>
        <v>0</v>
      </c>
      <c r="I139" s="295">
        <f t="shared" si="42"/>
        <v>0</v>
      </c>
      <c r="J139" s="295">
        <f t="shared" si="43"/>
        <v>0</v>
      </c>
    </row>
    <row r="140" spans="1:10" ht="15" customHeight="1" x14ac:dyDescent="0.2">
      <c r="A140" s="287"/>
      <c r="B140" s="284"/>
      <c r="C140" s="284"/>
      <c r="D140" s="295">
        <f t="shared" si="37"/>
        <v>0</v>
      </c>
      <c r="E140" s="299">
        <f t="shared" si="38"/>
        <v>0</v>
      </c>
      <c r="F140" s="295">
        <f t="shared" si="39"/>
        <v>0</v>
      </c>
      <c r="G140" s="295">
        <f t="shared" si="40"/>
        <v>0</v>
      </c>
      <c r="H140" s="295">
        <f t="shared" si="41"/>
        <v>0</v>
      </c>
      <c r="I140" s="295">
        <f t="shared" si="42"/>
        <v>0</v>
      </c>
      <c r="J140" s="295">
        <f t="shared" si="43"/>
        <v>0</v>
      </c>
    </row>
    <row r="141" spans="1:10" ht="15" customHeight="1" x14ac:dyDescent="0.2">
      <c r="A141" s="287"/>
      <c r="B141" s="284"/>
      <c r="C141" s="284"/>
      <c r="D141" s="295">
        <f t="shared" si="37"/>
        <v>0</v>
      </c>
      <c r="E141" s="299">
        <f t="shared" si="38"/>
        <v>0</v>
      </c>
      <c r="F141" s="295">
        <f t="shared" si="39"/>
        <v>0</v>
      </c>
      <c r="G141" s="295">
        <f t="shared" si="40"/>
        <v>0</v>
      </c>
      <c r="H141" s="295">
        <f t="shared" si="41"/>
        <v>0</v>
      </c>
      <c r="I141" s="295">
        <f t="shared" si="42"/>
        <v>0</v>
      </c>
      <c r="J141" s="295">
        <f t="shared" si="43"/>
        <v>0</v>
      </c>
    </row>
    <row r="142" spans="1:10" ht="15" customHeight="1" thickBot="1" x14ac:dyDescent="0.25">
      <c r="A142" s="109" t="s">
        <v>260</v>
      </c>
      <c r="B142" s="300"/>
      <c r="C142" s="300"/>
      <c r="D142" s="301">
        <f t="shared" ref="D142" si="44">SUM(D134:D141)</f>
        <v>0</v>
      </c>
      <c r="E142" s="301">
        <f t="shared" ref="E142:J142" si="45">SUM(E134:E141)</f>
        <v>0</v>
      </c>
      <c r="F142" s="301">
        <f t="shared" si="45"/>
        <v>0</v>
      </c>
      <c r="G142" s="301">
        <f t="shared" si="45"/>
        <v>0</v>
      </c>
      <c r="H142" s="301">
        <f t="shared" si="45"/>
        <v>0</v>
      </c>
      <c r="I142" s="301">
        <f t="shared" si="45"/>
        <v>0</v>
      </c>
      <c r="J142" s="301">
        <f t="shared" si="45"/>
        <v>0</v>
      </c>
    </row>
    <row r="143" spans="1:10" ht="15" customHeight="1" thickTop="1" x14ac:dyDescent="0.2"/>
    <row r="144" spans="1:10" ht="15" customHeight="1" x14ac:dyDescent="0.2"/>
    <row r="145" spans="1:10" ht="15" customHeight="1" x14ac:dyDescent="0.25">
      <c r="A145" s="69" t="s">
        <v>2</v>
      </c>
      <c r="B145" s="70"/>
      <c r="C145" s="70"/>
      <c r="D145" s="291"/>
      <c r="E145" s="70"/>
      <c r="F145" s="292"/>
      <c r="G145" s="70"/>
      <c r="H145" s="70"/>
      <c r="I145" s="71"/>
      <c r="J145" s="71"/>
    </row>
    <row r="146" spans="1:10" ht="26.1" customHeight="1" x14ac:dyDescent="0.2">
      <c r="A146" s="275" t="s">
        <v>258</v>
      </c>
      <c r="B146" s="276" t="s">
        <v>242</v>
      </c>
      <c r="C146" s="276" t="s">
        <v>243</v>
      </c>
      <c r="D146" s="277" t="s">
        <v>142</v>
      </c>
      <c r="E146" s="278" t="s">
        <v>138</v>
      </c>
      <c r="F146" s="279" t="s">
        <v>33</v>
      </c>
      <c r="G146" s="280" t="s">
        <v>35</v>
      </c>
      <c r="H146" s="281" t="s">
        <v>37</v>
      </c>
      <c r="I146" s="282" t="s">
        <v>38</v>
      </c>
      <c r="J146" s="282" t="s">
        <v>39</v>
      </c>
    </row>
    <row r="147" spans="1:10" ht="15" customHeight="1" x14ac:dyDescent="0.2">
      <c r="A147" s="287"/>
      <c r="B147" s="276" t="s">
        <v>259</v>
      </c>
      <c r="C147" s="294"/>
      <c r="D147" s="295">
        <f t="shared" ref="D147:D154" si="46">SUM(E147:I147)</f>
        <v>0</v>
      </c>
      <c r="E147" s="296"/>
      <c r="F147" s="297"/>
      <c r="G147" s="297"/>
      <c r="H147" s="297"/>
      <c r="I147" s="296"/>
      <c r="J147" s="296"/>
    </row>
    <row r="148" spans="1:10" ht="15" customHeight="1" x14ac:dyDescent="0.2">
      <c r="A148" s="287"/>
      <c r="B148" s="284"/>
      <c r="C148" s="284"/>
      <c r="D148" s="295">
        <f t="shared" si="46"/>
        <v>0</v>
      </c>
      <c r="E148" s="299">
        <f t="shared" ref="E148:E154" si="47">IFERROR(VLOOKUP(B148,$B$25:$J$55,4,0)*C148,0)</f>
        <v>0</v>
      </c>
      <c r="F148" s="295">
        <f t="shared" ref="F148:F154" si="48">IFERROR(VLOOKUP(B148,$B$25:$J$55,5,0)*C148,0)</f>
        <v>0</v>
      </c>
      <c r="G148" s="295">
        <f t="shared" ref="G148:G154" si="49">IFERROR(VLOOKUP(B148,$B$25:$J$55,6,0)*C148,0)</f>
        <v>0</v>
      </c>
      <c r="H148" s="295">
        <f t="shared" ref="H148:H154" si="50">IFERROR(VLOOKUP(B148,$B$25:$J$55,7,0)*C148,0)</f>
        <v>0</v>
      </c>
      <c r="I148" s="295">
        <f t="shared" ref="I148:I154" si="51">IFERROR(VLOOKUP(B148,$B$25:$J$55,8,0)*C148,0)</f>
        <v>0</v>
      </c>
      <c r="J148" s="295">
        <f t="shared" ref="J148:J154" si="52">IFERROR(VLOOKUP(B148,$B$25:$J$55,9,0)*C148,0)</f>
        <v>0</v>
      </c>
    </row>
    <row r="149" spans="1:10" ht="15" customHeight="1" x14ac:dyDescent="0.2">
      <c r="A149" s="287"/>
      <c r="B149" s="284"/>
      <c r="C149" s="284"/>
      <c r="D149" s="295">
        <f t="shared" si="46"/>
        <v>0</v>
      </c>
      <c r="E149" s="299">
        <f t="shared" si="47"/>
        <v>0</v>
      </c>
      <c r="F149" s="295">
        <f t="shared" si="48"/>
        <v>0</v>
      </c>
      <c r="G149" s="295">
        <f t="shared" si="49"/>
        <v>0</v>
      </c>
      <c r="H149" s="295">
        <f t="shared" si="50"/>
        <v>0</v>
      </c>
      <c r="I149" s="295">
        <f t="shared" si="51"/>
        <v>0</v>
      </c>
      <c r="J149" s="295">
        <f t="shared" si="52"/>
        <v>0</v>
      </c>
    </row>
    <row r="150" spans="1:10" ht="15" customHeight="1" x14ac:dyDescent="0.2">
      <c r="A150" s="287"/>
      <c r="B150" s="284"/>
      <c r="C150" s="284"/>
      <c r="D150" s="295">
        <f t="shared" si="46"/>
        <v>0</v>
      </c>
      <c r="E150" s="299">
        <f t="shared" si="47"/>
        <v>0</v>
      </c>
      <c r="F150" s="295">
        <f t="shared" si="48"/>
        <v>0</v>
      </c>
      <c r="G150" s="295">
        <f t="shared" si="49"/>
        <v>0</v>
      </c>
      <c r="H150" s="295">
        <f t="shared" si="50"/>
        <v>0</v>
      </c>
      <c r="I150" s="295">
        <f t="shared" si="51"/>
        <v>0</v>
      </c>
      <c r="J150" s="295">
        <f t="shared" si="52"/>
        <v>0</v>
      </c>
    </row>
    <row r="151" spans="1:10" ht="15" customHeight="1" x14ac:dyDescent="0.2">
      <c r="A151" s="287"/>
      <c r="B151" s="284"/>
      <c r="C151" s="284"/>
      <c r="D151" s="295">
        <f t="shared" si="46"/>
        <v>0</v>
      </c>
      <c r="E151" s="299">
        <f t="shared" si="47"/>
        <v>0</v>
      </c>
      <c r="F151" s="295">
        <f t="shared" si="48"/>
        <v>0</v>
      </c>
      <c r="G151" s="295">
        <f t="shared" si="49"/>
        <v>0</v>
      </c>
      <c r="H151" s="295">
        <f t="shared" si="50"/>
        <v>0</v>
      </c>
      <c r="I151" s="295">
        <f t="shared" si="51"/>
        <v>0</v>
      </c>
      <c r="J151" s="295">
        <f t="shared" si="52"/>
        <v>0</v>
      </c>
    </row>
    <row r="152" spans="1:10" ht="15" customHeight="1" x14ac:dyDescent="0.2">
      <c r="A152" s="287"/>
      <c r="B152" s="284"/>
      <c r="C152" s="284"/>
      <c r="D152" s="295">
        <f t="shared" si="46"/>
        <v>0</v>
      </c>
      <c r="E152" s="299">
        <f t="shared" si="47"/>
        <v>0</v>
      </c>
      <c r="F152" s="295">
        <f t="shared" si="48"/>
        <v>0</v>
      </c>
      <c r="G152" s="295">
        <f t="shared" si="49"/>
        <v>0</v>
      </c>
      <c r="H152" s="295">
        <f t="shared" si="50"/>
        <v>0</v>
      </c>
      <c r="I152" s="295">
        <f t="shared" si="51"/>
        <v>0</v>
      </c>
      <c r="J152" s="295">
        <f t="shared" si="52"/>
        <v>0</v>
      </c>
    </row>
    <row r="153" spans="1:10" ht="15" customHeight="1" x14ac:dyDescent="0.2">
      <c r="A153" s="287"/>
      <c r="B153" s="284"/>
      <c r="C153" s="284"/>
      <c r="D153" s="295">
        <f t="shared" si="46"/>
        <v>0</v>
      </c>
      <c r="E153" s="299">
        <f t="shared" si="47"/>
        <v>0</v>
      </c>
      <c r="F153" s="295">
        <f t="shared" si="48"/>
        <v>0</v>
      </c>
      <c r="G153" s="295">
        <f t="shared" si="49"/>
        <v>0</v>
      </c>
      <c r="H153" s="295">
        <f t="shared" si="50"/>
        <v>0</v>
      </c>
      <c r="I153" s="295">
        <f t="shared" si="51"/>
        <v>0</v>
      </c>
      <c r="J153" s="295">
        <f t="shared" si="52"/>
        <v>0</v>
      </c>
    </row>
    <row r="154" spans="1:10" ht="15" customHeight="1" x14ac:dyDescent="0.2">
      <c r="A154" s="287"/>
      <c r="B154" s="284"/>
      <c r="C154" s="284"/>
      <c r="D154" s="295">
        <f t="shared" si="46"/>
        <v>0</v>
      </c>
      <c r="E154" s="299">
        <f t="shared" si="47"/>
        <v>0</v>
      </c>
      <c r="F154" s="295">
        <f t="shared" si="48"/>
        <v>0</v>
      </c>
      <c r="G154" s="295">
        <f t="shared" si="49"/>
        <v>0</v>
      </c>
      <c r="H154" s="295">
        <f t="shared" si="50"/>
        <v>0</v>
      </c>
      <c r="I154" s="295">
        <f t="shared" si="51"/>
        <v>0</v>
      </c>
      <c r="J154" s="295">
        <f t="shared" si="52"/>
        <v>0</v>
      </c>
    </row>
    <row r="155" spans="1:10" ht="15" customHeight="1" thickBot="1" x14ac:dyDescent="0.25">
      <c r="A155" s="109" t="s">
        <v>260</v>
      </c>
      <c r="B155" s="300"/>
      <c r="C155" s="300"/>
      <c r="D155" s="301">
        <f t="shared" ref="D155" si="53">SUM(D147:D154)</f>
        <v>0</v>
      </c>
      <c r="E155" s="301">
        <f t="shared" ref="E155:J155" si="54">SUM(E147:E154)</f>
        <v>0</v>
      </c>
      <c r="F155" s="301">
        <f t="shared" si="54"/>
        <v>0</v>
      </c>
      <c r="G155" s="301">
        <f t="shared" si="54"/>
        <v>0</v>
      </c>
      <c r="H155" s="301">
        <f t="shared" si="54"/>
        <v>0</v>
      </c>
      <c r="I155" s="301">
        <f t="shared" si="54"/>
        <v>0</v>
      </c>
      <c r="J155" s="301">
        <f t="shared" si="54"/>
        <v>0</v>
      </c>
    </row>
    <row r="156" spans="1:10" ht="15.75" thickTop="1" x14ac:dyDescent="0.2"/>
  </sheetData>
  <sheetProtection algorithmName="SHA-512" hashValue="lPucshqPXsuP0+UyiaX1wPPzWaY0UHXB4iZRQMzBm4YVfXz6gLXgr/zgcD3f9h/Inx7L5t9C/fICZOb5iDouIA==" saltValue="b86MpjYRUQDPwA3WczjnNw==" spinCount="100000" sheet="1" objects="1" scenarios="1"/>
  <dataValidations count="1">
    <dataValidation type="list" allowBlank="1" showInputMessage="1" showErrorMessage="1" sqref="B61:B87 B148:B154 B135:B141 B119:B128 B94:B112" xr:uid="{9A95FCA4-66F9-4EC9-A328-EA5E9498FD3E}">
      <formula1>$B$25:$B$55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EC060E4-C8C3-40DF-955F-C15B9948AA84}">
          <x14:formula1>
            <xm:f>'Input List'!$F$3:$F$7</xm:f>
          </x14:formula1>
          <xm:sqref>C32:C55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E4D6B-8474-48F3-9AAF-5DC0378DAC0D}">
  <dimension ref="A1:J120"/>
  <sheetViews>
    <sheetView workbookViewId="0"/>
  </sheetViews>
  <sheetFormatPr defaultColWidth="8.875" defaultRowHeight="15" x14ac:dyDescent="0.2"/>
  <cols>
    <col min="1" max="1" width="33.875" style="2" customWidth="1"/>
    <col min="2" max="10" width="13.375" style="2" customWidth="1"/>
    <col min="11" max="16384" width="8.875" style="2"/>
  </cols>
  <sheetData>
    <row r="1" spans="1:10" ht="15" customHeight="1" x14ac:dyDescent="0.25">
      <c r="A1" s="7" t="s">
        <v>263</v>
      </c>
      <c r="B1" s="302"/>
      <c r="C1" s="303"/>
      <c r="D1" s="304"/>
      <c r="E1" s="304"/>
      <c r="F1" s="304"/>
      <c r="G1" s="304"/>
      <c r="H1" s="305"/>
      <c r="I1" s="306"/>
      <c r="J1" s="306"/>
    </row>
    <row r="2" spans="1:10" ht="13.35" customHeight="1" x14ac:dyDescent="0.25">
      <c r="A2" s="1490" t="s">
        <v>42</v>
      </c>
      <c r="B2" s="307"/>
      <c r="C2" s="304"/>
      <c r="D2" s="308" t="s">
        <v>43</v>
      </c>
      <c r="E2" s="309"/>
      <c r="F2" s="309"/>
      <c r="G2" s="309"/>
      <c r="H2" s="310"/>
      <c r="I2" s="306"/>
      <c r="J2" s="306"/>
    </row>
    <row r="3" spans="1:10" ht="13.35" customHeight="1" x14ac:dyDescent="0.25">
      <c r="A3" s="1490" t="s">
        <v>1459</v>
      </c>
      <c r="B3" s="303"/>
      <c r="C3" s="311"/>
      <c r="D3" s="132">
        <f>+'Sch A'!$A$6</f>
        <v>0</v>
      </c>
      <c r="E3" s="312"/>
      <c r="F3" s="312"/>
      <c r="G3" s="312"/>
      <c r="H3" s="313"/>
      <c r="I3" s="306"/>
      <c r="J3" s="306"/>
    </row>
    <row r="4" spans="1:10" ht="13.35" customHeight="1" x14ac:dyDescent="0.25">
      <c r="A4" s="311"/>
      <c r="B4" s="314"/>
      <c r="C4" s="305"/>
      <c r="D4" s="315" t="s">
        <v>131</v>
      </c>
      <c r="E4" s="311"/>
      <c r="F4" s="311"/>
      <c r="G4" s="311"/>
      <c r="H4" s="316"/>
      <c r="I4" s="306"/>
      <c r="J4" s="306"/>
    </row>
    <row r="5" spans="1:10" ht="13.35" customHeight="1" x14ac:dyDescent="0.25">
      <c r="A5" s="305"/>
      <c r="B5" s="314"/>
      <c r="C5" s="305"/>
      <c r="D5" s="317" t="s">
        <v>132</v>
      </c>
      <c r="E5" s="136">
        <f>+'Sch A'!$F$12</f>
        <v>0</v>
      </c>
      <c r="F5" s="318"/>
      <c r="G5" s="317" t="s">
        <v>133</v>
      </c>
      <c r="H5" s="136">
        <f>+'Sch A'!$H$12</f>
        <v>0</v>
      </c>
      <c r="I5" s="306"/>
      <c r="J5" s="306"/>
    </row>
    <row r="6" spans="1:10" ht="13.35" customHeight="1" x14ac:dyDescent="0.25">
      <c r="A6" s="304"/>
      <c r="B6" s="305"/>
      <c r="C6" s="305"/>
      <c r="D6" s="305"/>
      <c r="E6" s="305"/>
      <c r="F6" s="305"/>
      <c r="G6" s="305"/>
      <c r="H6" s="305"/>
      <c r="I6" s="306"/>
      <c r="J6" s="306"/>
    </row>
    <row r="7" spans="1:10" ht="15" customHeight="1" x14ac:dyDescent="0.25">
      <c r="A7" s="319" t="s">
        <v>227</v>
      </c>
      <c r="B7" s="320" t="s">
        <v>5</v>
      </c>
      <c r="C7" s="321"/>
      <c r="D7" s="321"/>
      <c r="E7" s="321"/>
      <c r="F7" s="321"/>
      <c r="G7" s="321"/>
      <c r="H7" s="322"/>
      <c r="I7" s="306"/>
      <c r="J7" s="306"/>
    </row>
    <row r="8" spans="1:10" ht="15" customHeight="1" x14ac:dyDescent="0.25">
      <c r="A8" s="323" t="s">
        <v>264</v>
      </c>
      <c r="B8" s="1629"/>
      <c r="C8" s="1630"/>
      <c r="D8" s="1630"/>
      <c r="E8" s="1630"/>
      <c r="F8" s="1630"/>
      <c r="G8" s="1630"/>
      <c r="H8" s="1631"/>
      <c r="I8" s="306"/>
      <c r="J8" s="306"/>
    </row>
    <row r="9" spans="1:10" ht="15.75" x14ac:dyDescent="0.25">
      <c r="A9" s="324"/>
      <c r="B9" s="325" t="s">
        <v>142</v>
      </c>
      <c r="C9" s="326" t="s">
        <v>138</v>
      </c>
      <c r="D9" s="327" t="s">
        <v>33</v>
      </c>
      <c r="E9" s="328" t="s">
        <v>35</v>
      </c>
      <c r="F9" s="329" t="s">
        <v>37</v>
      </c>
      <c r="G9" s="330" t="s">
        <v>38</v>
      </c>
      <c r="H9" s="330" t="s">
        <v>39</v>
      </c>
      <c r="I9" s="1445"/>
      <c r="J9" s="306"/>
    </row>
    <row r="10" spans="1:10" ht="15" customHeight="1" x14ac:dyDescent="0.25">
      <c r="A10" s="332" t="s">
        <v>266</v>
      </c>
      <c r="B10" s="333"/>
      <c r="C10" s="334"/>
      <c r="D10" s="334"/>
      <c r="E10" s="334"/>
      <c r="F10" s="334"/>
      <c r="G10" s="335"/>
      <c r="H10" s="335"/>
      <c r="I10" s="1446"/>
      <c r="J10" s="306"/>
    </row>
    <row r="11" spans="1:10" ht="15" customHeight="1" x14ac:dyDescent="0.35">
      <c r="A11" s="336" t="s">
        <v>267</v>
      </c>
      <c r="B11" s="337">
        <f t="shared" ref="B11:B15" si="0">SUM(C11:H11)</f>
        <v>0</v>
      </c>
      <c r="C11" s="337">
        <f>E68</f>
        <v>0</v>
      </c>
      <c r="D11" s="337">
        <f t="shared" ref="D11:H11" si="1">F68</f>
        <v>0</v>
      </c>
      <c r="E11" s="337">
        <f t="shared" si="1"/>
        <v>0</v>
      </c>
      <c r="F11" s="337">
        <f t="shared" si="1"/>
        <v>0</v>
      </c>
      <c r="G11" s="337">
        <f t="shared" si="1"/>
        <v>0</v>
      </c>
      <c r="H11" s="337">
        <f t="shared" si="1"/>
        <v>0</v>
      </c>
      <c r="I11" s="1446"/>
      <c r="J11" s="306"/>
    </row>
    <row r="12" spans="1:10" ht="15" customHeight="1" x14ac:dyDescent="0.35">
      <c r="A12" s="336" t="s">
        <v>268</v>
      </c>
      <c r="B12" s="337">
        <f t="shared" si="0"/>
        <v>0</v>
      </c>
      <c r="C12" s="337">
        <f>E81</f>
        <v>0</v>
      </c>
      <c r="D12" s="337">
        <f t="shared" ref="D12:H12" si="2">F81</f>
        <v>0</v>
      </c>
      <c r="E12" s="337">
        <f t="shared" si="2"/>
        <v>0</v>
      </c>
      <c r="F12" s="337">
        <f t="shared" si="2"/>
        <v>0</v>
      </c>
      <c r="G12" s="337">
        <f t="shared" si="2"/>
        <v>0</v>
      </c>
      <c r="H12" s="337">
        <f t="shared" si="2"/>
        <v>0</v>
      </c>
      <c r="I12" s="1446"/>
      <c r="J12" s="306"/>
    </row>
    <row r="13" spans="1:10" ht="15" customHeight="1" x14ac:dyDescent="0.35">
      <c r="A13" s="336" t="s">
        <v>269</v>
      </c>
      <c r="B13" s="337">
        <f t="shared" si="0"/>
        <v>0</v>
      </c>
      <c r="C13" s="337">
        <f>E93</f>
        <v>0</v>
      </c>
      <c r="D13" s="337">
        <f t="shared" ref="D13:H13" si="3">F93</f>
        <v>0</v>
      </c>
      <c r="E13" s="337">
        <f t="shared" si="3"/>
        <v>0</v>
      </c>
      <c r="F13" s="337">
        <f t="shared" si="3"/>
        <v>0</v>
      </c>
      <c r="G13" s="337">
        <f t="shared" si="3"/>
        <v>0</v>
      </c>
      <c r="H13" s="337">
        <f t="shared" si="3"/>
        <v>0</v>
      </c>
      <c r="I13" s="1446"/>
      <c r="J13" s="306"/>
    </row>
    <row r="14" spans="1:10" ht="15" customHeight="1" x14ac:dyDescent="0.35">
      <c r="A14" s="336" t="s">
        <v>270</v>
      </c>
      <c r="B14" s="337">
        <f t="shared" si="0"/>
        <v>0</v>
      </c>
      <c r="C14" s="337">
        <f>E106</f>
        <v>0</v>
      </c>
      <c r="D14" s="337">
        <f t="shared" ref="D14:H14" si="4">F106</f>
        <v>0</v>
      </c>
      <c r="E14" s="337">
        <f t="shared" si="4"/>
        <v>0</v>
      </c>
      <c r="F14" s="337">
        <f t="shared" si="4"/>
        <v>0</v>
      </c>
      <c r="G14" s="337">
        <f t="shared" si="4"/>
        <v>0</v>
      </c>
      <c r="H14" s="337">
        <f t="shared" si="4"/>
        <v>0</v>
      </c>
      <c r="I14" s="1446"/>
      <c r="J14" s="306"/>
    </row>
    <row r="15" spans="1:10" ht="15" customHeight="1" x14ac:dyDescent="0.35">
      <c r="A15" s="336" t="s">
        <v>271</v>
      </c>
      <c r="B15" s="337">
        <f t="shared" si="0"/>
        <v>0</v>
      </c>
      <c r="C15" s="337">
        <f>E119</f>
        <v>0</v>
      </c>
      <c r="D15" s="337">
        <f t="shared" ref="D15:H15" si="5">F119</f>
        <v>0</v>
      </c>
      <c r="E15" s="337">
        <f t="shared" si="5"/>
        <v>0</v>
      </c>
      <c r="F15" s="337">
        <f t="shared" si="5"/>
        <v>0</v>
      </c>
      <c r="G15" s="337">
        <f t="shared" si="5"/>
        <v>0</v>
      </c>
      <c r="H15" s="337">
        <f t="shared" si="5"/>
        <v>0</v>
      </c>
      <c r="I15" s="1445"/>
      <c r="J15" s="306"/>
    </row>
    <row r="16" spans="1:10" ht="15" customHeight="1" x14ac:dyDescent="0.25">
      <c r="A16" s="339" t="s">
        <v>272</v>
      </c>
      <c r="B16" s="337">
        <f>SUM(C16:H16)</f>
        <v>0</v>
      </c>
      <c r="C16" s="337">
        <f>SUM(C11:C15)</f>
        <v>0</v>
      </c>
      <c r="D16" s="337">
        <f>SUM(D11:D15)</f>
        <v>0</v>
      </c>
      <c r="E16" s="337">
        <f>SUM(E11:E15)</f>
        <v>0</v>
      </c>
      <c r="F16" s="337">
        <f t="shared" ref="F16:G16" si="6">SUM(F11:F15)</f>
        <v>0</v>
      </c>
      <c r="G16" s="337">
        <f t="shared" si="6"/>
        <v>0</v>
      </c>
      <c r="H16" s="337">
        <f>SUM(H11:H15)</f>
        <v>0</v>
      </c>
      <c r="I16" s="1445"/>
      <c r="J16" s="306"/>
    </row>
    <row r="17" spans="1:10" ht="15" customHeight="1" x14ac:dyDescent="0.25">
      <c r="A17" s="340" t="s">
        <v>273</v>
      </c>
      <c r="B17" s="341"/>
      <c r="C17" s="341"/>
      <c r="D17" s="341"/>
      <c r="E17" s="341"/>
      <c r="F17" s="341"/>
      <c r="G17" s="341"/>
      <c r="H17" s="341"/>
      <c r="I17" s="306"/>
      <c r="J17" s="306"/>
    </row>
    <row r="18" spans="1:10" ht="15" customHeight="1" x14ac:dyDescent="0.25">
      <c r="A18" s="342"/>
      <c r="B18" s="342"/>
      <c r="C18" s="342"/>
      <c r="D18" s="342"/>
      <c r="E18" s="342"/>
      <c r="F18" s="342"/>
      <c r="G18" s="342"/>
      <c r="H18" s="342"/>
      <c r="I18" s="306"/>
      <c r="J18" s="306"/>
    </row>
    <row r="19" spans="1:10" ht="15" customHeight="1" x14ac:dyDescent="0.25">
      <c r="A19" s="343" t="s">
        <v>240</v>
      </c>
      <c r="B19" s="343"/>
      <c r="C19" s="343"/>
      <c r="D19" s="344"/>
      <c r="E19" s="343"/>
      <c r="F19" s="343"/>
      <c r="G19" s="343"/>
      <c r="H19" s="343"/>
      <c r="I19" s="343"/>
      <c r="J19" s="345"/>
    </row>
    <row r="20" spans="1:10" ht="26.1" customHeight="1" x14ac:dyDescent="0.2">
      <c r="A20" s="346" t="s">
        <v>241</v>
      </c>
      <c r="B20" s="347" t="s">
        <v>242</v>
      </c>
      <c r="C20" s="276" t="s">
        <v>1451</v>
      </c>
      <c r="D20" s="325" t="s">
        <v>142</v>
      </c>
      <c r="E20" s="326" t="s">
        <v>138</v>
      </c>
      <c r="F20" s="327" t="s">
        <v>33</v>
      </c>
      <c r="G20" s="328" t="s">
        <v>35</v>
      </c>
      <c r="H20" s="329" t="s">
        <v>37</v>
      </c>
      <c r="I20" s="330" t="s">
        <v>38</v>
      </c>
      <c r="J20" s="330" t="s">
        <v>39</v>
      </c>
    </row>
    <row r="21" spans="1:10" ht="15" customHeight="1" x14ac:dyDescent="0.2">
      <c r="A21" s="348"/>
      <c r="B21" s="349"/>
      <c r="C21" s="349"/>
      <c r="D21" s="350">
        <f t="shared" ref="D21:D40" si="7">SUM(E21:J21)</f>
        <v>0</v>
      </c>
      <c r="E21" s="351"/>
      <c r="F21" s="352"/>
      <c r="G21" s="353"/>
      <c r="H21" s="353"/>
      <c r="I21" s="353"/>
      <c r="J21" s="354"/>
    </row>
    <row r="22" spans="1:10" ht="15" customHeight="1" x14ac:dyDescent="0.2">
      <c r="A22" s="348"/>
      <c r="B22" s="349"/>
      <c r="C22" s="349"/>
      <c r="D22" s="350">
        <f t="shared" si="7"/>
        <v>0</v>
      </c>
      <c r="E22" s="351"/>
      <c r="F22" s="352"/>
      <c r="G22" s="353"/>
      <c r="H22" s="353"/>
      <c r="I22" s="353"/>
      <c r="J22" s="354"/>
    </row>
    <row r="23" spans="1:10" ht="15" customHeight="1" x14ac:dyDescent="0.2">
      <c r="A23" s="348"/>
      <c r="B23" s="349"/>
      <c r="C23" s="349"/>
      <c r="D23" s="350">
        <f t="shared" si="7"/>
        <v>0</v>
      </c>
      <c r="E23" s="351"/>
      <c r="F23" s="352"/>
      <c r="G23" s="353"/>
      <c r="H23" s="353"/>
      <c r="I23" s="353"/>
      <c r="J23" s="354"/>
    </row>
    <row r="24" spans="1:10" ht="15" customHeight="1" x14ac:dyDescent="0.2">
      <c r="A24" s="348"/>
      <c r="B24" s="349"/>
      <c r="C24" s="349"/>
      <c r="D24" s="350">
        <f t="shared" si="7"/>
        <v>0</v>
      </c>
      <c r="E24" s="351"/>
      <c r="F24" s="352"/>
      <c r="G24" s="353"/>
      <c r="H24" s="353"/>
      <c r="I24" s="353"/>
      <c r="J24" s="354"/>
    </row>
    <row r="25" spans="1:10" ht="15" customHeight="1" x14ac:dyDescent="0.2">
      <c r="A25" s="348"/>
      <c r="B25" s="349"/>
      <c r="C25" s="349"/>
      <c r="D25" s="350">
        <f t="shared" si="7"/>
        <v>0</v>
      </c>
      <c r="E25" s="351"/>
      <c r="F25" s="352"/>
      <c r="G25" s="353"/>
      <c r="H25" s="353"/>
      <c r="I25" s="353"/>
      <c r="J25" s="354"/>
    </row>
    <row r="26" spans="1:10" ht="15" customHeight="1" x14ac:dyDescent="0.2">
      <c r="A26" s="348"/>
      <c r="B26" s="349"/>
      <c r="C26" s="349"/>
      <c r="D26" s="350">
        <f t="shared" si="7"/>
        <v>0</v>
      </c>
      <c r="E26" s="351"/>
      <c r="F26" s="352"/>
      <c r="G26" s="353"/>
      <c r="H26" s="353"/>
      <c r="I26" s="353"/>
      <c r="J26" s="354"/>
    </row>
    <row r="27" spans="1:10" ht="15" customHeight="1" x14ac:dyDescent="0.2">
      <c r="A27" s="348"/>
      <c r="B27" s="349"/>
      <c r="C27" s="349"/>
      <c r="D27" s="350">
        <f t="shared" si="7"/>
        <v>0</v>
      </c>
      <c r="E27" s="351"/>
      <c r="F27" s="352"/>
      <c r="G27" s="353"/>
      <c r="H27" s="353"/>
      <c r="I27" s="353"/>
      <c r="J27" s="354"/>
    </row>
    <row r="28" spans="1:10" ht="15" customHeight="1" x14ac:dyDescent="0.2">
      <c r="A28" s="348"/>
      <c r="B28" s="349"/>
      <c r="C28" s="349"/>
      <c r="D28" s="350">
        <f t="shared" si="7"/>
        <v>0</v>
      </c>
      <c r="E28" s="351"/>
      <c r="F28" s="352"/>
      <c r="G28" s="353"/>
      <c r="H28" s="353"/>
      <c r="I28" s="353"/>
      <c r="J28" s="354"/>
    </row>
    <row r="29" spans="1:10" ht="15" customHeight="1" x14ac:dyDescent="0.2">
      <c r="A29" s="348"/>
      <c r="B29" s="349"/>
      <c r="C29" s="349"/>
      <c r="D29" s="350">
        <f t="shared" si="7"/>
        <v>0</v>
      </c>
      <c r="E29" s="351"/>
      <c r="F29" s="352"/>
      <c r="G29" s="353"/>
      <c r="H29" s="353"/>
      <c r="I29" s="353"/>
      <c r="J29" s="354"/>
    </row>
    <row r="30" spans="1:10" ht="15" customHeight="1" x14ac:dyDescent="0.2">
      <c r="A30" s="348"/>
      <c r="B30" s="349"/>
      <c r="C30" s="349"/>
      <c r="D30" s="350">
        <f t="shared" si="7"/>
        <v>0</v>
      </c>
      <c r="E30" s="351"/>
      <c r="F30" s="352"/>
      <c r="G30" s="353"/>
      <c r="H30" s="353"/>
      <c r="I30" s="353"/>
      <c r="J30" s="354"/>
    </row>
    <row r="31" spans="1:10" ht="15" customHeight="1" x14ac:dyDescent="0.2">
      <c r="A31" s="348"/>
      <c r="B31" s="349"/>
      <c r="C31" s="349"/>
      <c r="D31" s="350">
        <f t="shared" si="7"/>
        <v>0</v>
      </c>
      <c r="E31" s="351"/>
      <c r="F31" s="352"/>
      <c r="G31" s="353"/>
      <c r="H31" s="353"/>
      <c r="I31" s="353"/>
      <c r="J31" s="354"/>
    </row>
    <row r="32" spans="1:10" ht="15" customHeight="1" x14ac:dyDescent="0.2">
      <c r="A32" s="348"/>
      <c r="B32" s="349"/>
      <c r="C32" s="349"/>
      <c r="D32" s="350">
        <f t="shared" si="7"/>
        <v>0</v>
      </c>
      <c r="E32" s="351"/>
      <c r="F32" s="352"/>
      <c r="G32" s="353"/>
      <c r="H32" s="353"/>
      <c r="I32" s="353"/>
      <c r="J32" s="354"/>
    </row>
    <row r="33" spans="1:10" ht="15" customHeight="1" x14ac:dyDescent="0.2">
      <c r="A33" s="348"/>
      <c r="B33" s="349"/>
      <c r="C33" s="349"/>
      <c r="D33" s="350">
        <f t="shared" si="7"/>
        <v>0</v>
      </c>
      <c r="E33" s="351"/>
      <c r="F33" s="352"/>
      <c r="G33" s="353"/>
      <c r="H33" s="353"/>
      <c r="I33" s="353"/>
      <c r="J33" s="354"/>
    </row>
    <row r="34" spans="1:10" ht="15" customHeight="1" x14ac:dyDescent="0.2">
      <c r="A34" s="348"/>
      <c r="B34" s="349"/>
      <c r="C34" s="349"/>
      <c r="D34" s="350">
        <f t="shared" si="7"/>
        <v>0</v>
      </c>
      <c r="E34" s="351"/>
      <c r="F34" s="352"/>
      <c r="G34" s="353"/>
      <c r="H34" s="353"/>
      <c r="I34" s="353"/>
      <c r="J34" s="354"/>
    </row>
    <row r="35" spans="1:10" ht="15" customHeight="1" x14ac:dyDescent="0.2">
      <c r="A35" s="348"/>
      <c r="B35" s="349"/>
      <c r="C35" s="349"/>
      <c r="D35" s="350">
        <f t="shared" si="7"/>
        <v>0</v>
      </c>
      <c r="E35" s="351"/>
      <c r="F35" s="352"/>
      <c r="G35" s="353"/>
      <c r="H35" s="353"/>
      <c r="I35" s="353"/>
      <c r="J35" s="354"/>
    </row>
    <row r="36" spans="1:10" ht="15" customHeight="1" x14ac:dyDescent="0.2">
      <c r="A36" s="348"/>
      <c r="B36" s="349"/>
      <c r="C36" s="349"/>
      <c r="D36" s="350">
        <f t="shared" si="7"/>
        <v>0</v>
      </c>
      <c r="E36" s="351"/>
      <c r="F36" s="352"/>
      <c r="G36" s="353"/>
      <c r="H36" s="353"/>
      <c r="I36" s="353"/>
      <c r="J36" s="354"/>
    </row>
    <row r="37" spans="1:10" ht="15" customHeight="1" x14ac:dyDescent="0.2">
      <c r="A37" s="348"/>
      <c r="B37" s="349"/>
      <c r="C37" s="349"/>
      <c r="D37" s="350">
        <f t="shared" si="7"/>
        <v>0</v>
      </c>
      <c r="E37" s="351"/>
      <c r="F37" s="352"/>
      <c r="G37" s="353"/>
      <c r="H37" s="353"/>
      <c r="I37" s="353"/>
      <c r="J37" s="354"/>
    </row>
    <row r="38" spans="1:10" ht="15" customHeight="1" x14ac:dyDescent="0.2">
      <c r="A38" s="348"/>
      <c r="B38" s="349"/>
      <c r="C38" s="349"/>
      <c r="D38" s="350">
        <f t="shared" si="7"/>
        <v>0</v>
      </c>
      <c r="E38" s="351"/>
      <c r="F38" s="352"/>
      <c r="G38" s="353"/>
      <c r="H38" s="353"/>
      <c r="I38" s="353"/>
      <c r="J38" s="354"/>
    </row>
    <row r="39" spans="1:10" ht="15" customHeight="1" x14ac:dyDescent="0.2">
      <c r="A39" s="348"/>
      <c r="B39" s="349"/>
      <c r="C39" s="349"/>
      <c r="D39" s="350">
        <f t="shared" si="7"/>
        <v>0</v>
      </c>
      <c r="E39" s="351"/>
      <c r="F39" s="352"/>
      <c r="G39" s="353"/>
      <c r="H39" s="353"/>
      <c r="I39" s="353"/>
      <c r="J39" s="354"/>
    </row>
    <row r="40" spans="1:10" ht="15" customHeight="1" x14ac:dyDescent="0.2">
      <c r="A40" s="348"/>
      <c r="B40" s="349"/>
      <c r="C40" s="349"/>
      <c r="D40" s="350">
        <f t="shared" si="7"/>
        <v>0</v>
      </c>
      <c r="E40" s="351"/>
      <c r="F40" s="352"/>
      <c r="G40" s="353"/>
      <c r="H40" s="353"/>
      <c r="I40" s="353"/>
      <c r="J40" s="354"/>
    </row>
    <row r="41" spans="1:10" ht="15" customHeight="1" x14ac:dyDescent="0.25">
      <c r="A41" s="306"/>
      <c r="B41" s="306"/>
      <c r="C41" s="306"/>
      <c r="D41" s="306"/>
      <c r="E41" s="306"/>
      <c r="F41" s="306"/>
      <c r="G41" s="306"/>
      <c r="H41" s="306"/>
      <c r="I41" s="306"/>
      <c r="J41" s="306"/>
    </row>
    <row r="42" spans="1:10" ht="15" customHeight="1" x14ac:dyDescent="0.25">
      <c r="A42" s="306"/>
      <c r="B42" s="306"/>
      <c r="C42" s="306"/>
      <c r="D42" s="306"/>
      <c r="E42" s="306"/>
      <c r="F42" s="306"/>
      <c r="G42" s="306"/>
      <c r="H42" s="306"/>
      <c r="I42" s="306"/>
      <c r="J42" s="306"/>
    </row>
    <row r="43" spans="1:10" ht="15" customHeight="1" x14ac:dyDescent="0.25">
      <c r="A43" s="355" t="s">
        <v>6</v>
      </c>
      <c r="B43" s="356"/>
      <c r="C43" s="356"/>
      <c r="D43" s="357"/>
      <c r="E43" s="357"/>
      <c r="F43" s="357"/>
      <c r="G43" s="358"/>
      <c r="H43" s="356"/>
      <c r="I43" s="356"/>
      <c r="J43" s="359"/>
    </row>
    <row r="44" spans="1:10" ht="26.1" customHeight="1" x14ac:dyDescent="0.2">
      <c r="A44" s="346" t="s">
        <v>258</v>
      </c>
      <c r="B44" s="347" t="s">
        <v>242</v>
      </c>
      <c r="C44" s="347" t="s">
        <v>243</v>
      </c>
      <c r="D44" s="325" t="s">
        <v>142</v>
      </c>
      <c r="E44" s="326" t="s">
        <v>138</v>
      </c>
      <c r="F44" s="327" t="s">
        <v>33</v>
      </c>
      <c r="G44" s="328" t="s">
        <v>35</v>
      </c>
      <c r="H44" s="329" t="s">
        <v>37</v>
      </c>
      <c r="I44" s="330" t="s">
        <v>38</v>
      </c>
      <c r="J44" s="330" t="s">
        <v>39</v>
      </c>
    </row>
    <row r="45" spans="1:10" ht="15" customHeight="1" x14ac:dyDescent="0.25">
      <c r="A45" s="348"/>
      <c r="B45" s="360" t="s">
        <v>259</v>
      </c>
      <c r="C45" s="361"/>
      <c r="D45" s="337">
        <f t="shared" ref="D45:D67" si="8">SUM(E45:J45)</f>
        <v>0</v>
      </c>
      <c r="E45" s="362"/>
      <c r="F45" s="363"/>
      <c r="G45" s="349"/>
      <c r="H45" s="349"/>
      <c r="I45" s="349"/>
      <c r="J45" s="364"/>
    </row>
    <row r="46" spans="1:10" ht="15" customHeight="1" x14ac:dyDescent="0.2">
      <c r="A46" s="348"/>
      <c r="B46" s="349"/>
      <c r="C46" s="349"/>
      <c r="D46" s="337">
        <f t="shared" si="8"/>
        <v>0</v>
      </c>
      <c r="E46" s="365">
        <f>IFERROR(VLOOKUP(B46,$B$21:$J$40,4,0)*C46,0)</f>
        <v>0</v>
      </c>
      <c r="F46" s="365">
        <f>IFERROR(VLOOKUP(B46,$B$21:$J$40,5,0)*C46,0)</f>
        <v>0</v>
      </c>
      <c r="G46" s="365">
        <f>IFERROR(VLOOKUP(B46,$B$21:$J$40,6,0)*C46,0)</f>
        <v>0</v>
      </c>
      <c r="H46" s="365">
        <f>IFERROR(VLOOKUP(B46,$B$21:$J$40,7,0)*C46,0)</f>
        <v>0</v>
      </c>
      <c r="I46" s="365">
        <f>IFERROR(VLOOKUP(B46,$B$21:$J$40,8,0)*C46,0)</f>
        <v>0</v>
      </c>
      <c r="J46" s="365">
        <f>IFERROR(VLOOKUP(B46,$B$21:$J$40,9,0)*C46,0)</f>
        <v>0</v>
      </c>
    </row>
    <row r="47" spans="1:10" ht="15" customHeight="1" x14ac:dyDescent="0.2">
      <c r="A47" s="348"/>
      <c r="B47" s="349"/>
      <c r="C47" s="349"/>
      <c r="D47" s="337">
        <f t="shared" si="8"/>
        <v>0</v>
      </c>
      <c r="E47" s="365">
        <f t="shared" ref="E47:E67" si="9">IFERROR(VLOOKUP(B47,$B$21:$J$40,4,0)*C47,0)</f>
        <v>0</v>
      </c>
      <c r="F47" s="365">
        <f t="shared" ref="F47:F67" si="10">IFERROR(VLOOKUP(B47,$B$21:$J$40,5,0)*C47,0)</f>
        <v>0</v>
      </c>
      <c r="G47" s="365">
        <f t="shared" ref="G47:G67" si="11">IFERROR(VLOOKUP(B47,$B$21:$J$40,6,0)*C47,0)</f>
        <v>0</v>
      </c>
      <c r="H47" s="365">
        <f t="shared" ref="H47:H67" si="12">IFERROR(VLOOKUP(B47,$B$21:$J$40,7,0)*C47,0)</f>
        <v>0</v>
      </c>
      <c r="I47" s="365">
        <f t="shared" ref="I47:I67" si="13">IFERROR(VLOOKUP(B47,$B$21:$J$40,8,0)*C47,0)</f>
        <v>0</v>
      </c>
      <c r="J47" s="365">
        <f t="shared" ref="J47:J67" si="14">IFERROR(VLOOKUP(B47,$B$21:$J$40,9,0)*C47,0)</f>
        <v>0</v>
      </c>
    </row>
    <row r="48" spans="1:10" ht="15" customHeight="1" x14ac:dyDescent="0.2">
      <c r="A48" s="348"/>
      <c r="B48" s="349"/>
      <c r="C48" s="349"/>
      <c r="D48" s="337">
        <f t="shared" si="8"/>
        <v>0</v>
      </c>
      <c r="E48" s="365">
        <f t="shared" si="9"/>
        <v>0</v>
      </c>
      <c r="F48" s="365">
        <f t="shared" si="10"/>
        <v>0</v>
      </c>
      <c r="G48" s="365">
        <f t="shared" si="11"/>
        <v>0</v>
      </c>
      <c r="H48" s="365">
        <f t="shared" si="12"/>
        <v>0</v>
      </c>
      <c r="I48" s="365">
        <f t="shared" si="13"/>
        <v>0</v>
      </c>
      <c r="J48" s="365">
        <f t="shared" si="14"/>
        <v>0</v>
      </c>
    </row>
    <row r="49" spans="1:10" ht="15" customHeight="1" x14ac:dyDescent="0.2">
      <c r="A49" s="348"/>
      <c r="B49" s="349"/>
      <c r="C49" s="349"/>
      <c r="D49" s="337">
        <f t="shared" si="8"/>
        <v>0</v>
      </c>
      <c r="E49" s="365">
        <f t="shared" si="9"/>
        <v>0</v>
      </c>
      <c r="F49" s="365">
        <f t="shared" si="10"/>
        <v>0</v>
      </c>
      <c r="G49" s="365">
        <f t="shared" si="11"/>
        <v>0</v>
      </c>
      <c r="H49" s="365">
        <f t="shared" si="12"/>
        <v>0</v>
      </c>
      <c r="I49" s="365">
        <f t="shared" si="13"/>
        <v>0</v>
      </c>
      <c r="J49" s="365">
        <f t="shared" si="14"/>
        <v>0</v>
      </c>
    </row>
    <row r="50" spans="1:10" ht="15" customHeight="1" x14ac:dyDescent="0.2">
      <c r="A50" s="348"/>
      <c r="B50" s="349"/>
      <c r="C50" s="349"/>
      <c r="D50" s="337">
        <f t="shared" si="8"/>
        <v>0</v>
      </c>
      <c r="E50" s="365">
        <f t="shared" si="9"/>
        <v>0</v>
      </c>
      <c r="F50" s="365">
        <f t="shared" si="10"/>
        <v>0</v>
      </c>
      <c r="G50" s="365">
        <f t="shared" si="11"/>
        <v>0</v>
      </c>
      <c r="H50" s="365">
        <f t="shared" si="12"/>
        <v>0</v>
      </c>
      <c r="I50" s="365">
        <f t="shared" si="13"/>
        <v>0</v>
      </c>
      <c r="J50" s="365">
        <f t="shared" si="14"/>
        <v>0</v>
      </c>
    </row>
    <row r="51" spans="1:10" ht="15" customHeight="1" x14ac:dyDescent="0.2">
      <c r="A51" s="348"/>
      <c r="B51" s="349"/>
      <c r="C51" s="349"/>
      <c r="D51" s="337">
        <f t="shared" si="8"/>
        <v>0</v>
      </c>
      <c r="E51" s="365">
        <f t="shared" si="9"/>
        <v>0</v>
      </c>
      <c r="F51" s="365">
        <f t="shared" si="10"/>
        <v>0</v>
      </c>
      <c r="G51" s="365">
        <f t="shared" si="11"/>
        <v>0</v>
      </c>
      <c r="H51" s="365">
        <f t="shared" si="12"/>
        <v>0</v>
      </c>
      <c r="I51" s="365">
        <f t="shared" si="13"/>
        <v>0</v>
      </c>
      <c r="J51" s="365">
        <f t="shared" si="14"/>
        <v>0</v>
      </c>
    </row>
    <row r="52" spans="1:10" ht="15" customHeight="1" x14ac:dyDescent="0.2">
      <c r="A52" s="348"/>
      <c r="B52" s="349"/>
      <c r="C52" s="349"/>
      <c r="D52" s="337">
        <f t="shared" si="8"/>
        <v>0</v>
      </c>
      <c r="E52" s="365">
        <f t="shared" si="9"/>
        <v>0</v>
      </c>
      <c r="F52" s="365">
        <f t="shared" si="10"/>
        <v>0</v>
      </c>
      <c r="G52" s="365">
        <f t="shared" si="11"/>
        <v>0</v>
      </c>
      <c r="H52" s="365">
        <f t="shared" si="12"/>
        <v>0</v>
      </c>
      <c r="I52" s="365">
        <f t="shared" si="13"/>
        <v>0</v>
      </c>
      <c r="J52" s="365">
        <f t="shared" si="14"/>
        <v>0</v>
      </c>
    </row>
    <row r="53" spans="1:10" ht="15" customHeight="1" x14ac:dyDescent="0.2">
      <c r="A53" s="348"/>
      <c r="B53" s="349"/>
      <c r="C53" s="349"/>
      <c r="D53" s="337">
        <f t="shared" si="8"/>
        <v>0</v>
      </c>
      <c r="E53" s="365">
        <f t="shared" si="9"/>
        <v>0</v>
      </c>
      <c r="F53" s="365">
        <f t="shared" si="10"/>
        <v>0</v>
      </c>
      <c r="G53" s="365">
        <f t="shared" si="11"/>
        <v>0</v>
      </c>
      <c r="H53" s="365">
        <f t="shared" si="12"/>
        <v>0</v>
      </c>
      <c r="I53" s="365">
        <f t="shared" si="13"/>
        <v>0</v>
      </c>
      <c r="J53" s="365">
        <f t="shared" si="14"/>
        <v>0</v>
      </c>
    </row>
    <row r="54" spans="1:10" ht="15" customHeight="1" x14ac:dyDescent="0.2">
      <c r="A54" s="348"/>
      <c r="B54" s="349"/>
      <c r="C54" s="349"/>
      <c r="D54" s="337">
        <f t="shared" si="8"/>
        <v>0</v>
      </c>
      <c r="E54" s="365">
        <f t="shared" si="9"/>
        <v>0</v>
      </c>
      <c r="F54" s="365">
        <f t="shared" si="10"/>
        <v>0</v>
      </c>
      <c r="G54" s="365">
        <f t="shared" si="11"/>
        <v>0</v>
      </c>
      <c r="H54" s="365">
        <f t="shared" si="12"/>
        <v>0</v>
      </c>
      <c r="I54" s="365">
        <f t="shared" si="13"/>
        <v>0</v>
      </c>
      <c r="J54" s="365">
        <f t="shared" si="14"/>
        <v>0</v>
      </c>
    </row>
    <row r="55" spans="1:10" ht="15" customHeight="1" x14ac:dyDescent="0.2">
      <c r="A55" s="348"/>
      <c r="B55" s="349"/>
      <c r="C55" s="349"/>
      <c r="D55" s="337">
        <f t="shared" si="8"/>
        <v>0</v>
      </c>
      <c r="E55" s="365">
        <f t="shared" si="9"/>
        <v>0</v>
      </c>
      <c r="F55" s="365">
        <f t="shared" si="10"/>
        <v>0</v>
      </c>
      <c r="G55" s="365">
        <f t="shared" si="11"/>
        <v>0</v>
      </c>
      <c r="H55" s="365">
        <f t="shared" si="12"/>
        <v>0</v>
      </c>
      <c r="I55" s="365">
        <f t="shared" si="13"/>
        <v>0</v>
      </c>
      <c r="J55" s="365">
        <f t="shared" si="14"/>
        <v>0</v>
      </c>
    </row>
    <row r="56" spans="1:10" ht="15" customHeight="1" x14ac:dyDescent="0.2">
      <c r="A56" s="348"/>
      <c r="B56" s="349"/>
      <c r="C56" s="349"/>
      <c r="D56" s="337">
        <f t="shared" si="8"/>
        <v>0</v>
      </c>
      <c r="E56" s="365">
        <f t="shared" si="9"/>
        <v>0</v>
      </c>
      <c r="F56" s="365">
        <f t="shared" si="10"/>
        <v>0</v>
      </c>
      <c r="G56" s="365">
        <f t="shared" si="11"/>
        <v>0</v>
      </c>
      <c r="H56" s="365">
        <f t="shared" si="12"/>
        <v>0</v>
      </c>
      <c r="I56" s="365">
        <f t="shared" si="13"/>
        <v>0</v>
      </c>
      <c r="J56" s="365">
        <f t="shared" si="14"/>
        <v>0</v>
      </c>
    </row>
    <row r="57" spans="1:10" ht="15" customHeight="1" x14ac:dyDescent="0.2">
      <c r="A57" s="348"/>
      <c r="B57" s="349"/>
      <c r="C57" s="349"/>
      <c r="D57" s="337">
        <f t="shared" si="8"/>
        <v>0</v>
      </c>
      <c r="E57" s="365">
        <f t="shared" si="9"/>
        <v>0</v>
      </c>
      <c r="F57" s="365">
        <f t="shared" si="10"/>
        <v>0</v>
      </c>
      <c r="G57" s="365">
        <f t="shared" si="11"/>
        <v>0</v>
      </c>
      <c r="H57" s="365">
        <f t="shared" si="12"/>
        <v>0</v>
      </c>
      <c r="I57" s="365">
        <f t="shared" si="13"/>
        <v>0</v>
      </c>
      <c r="J57" s="365">
        <f t="shared" si="14"/>
        <v>0</v>
      </c>
    </row>
    <row r="58" spans="1:10" ht="15" customHeight="1" x14ac:dyDescent="0.2">
      <c r="A58" s="348"/>
      <c r="B58" s="349"/>
      <c r="C58" s="349"/>
      <c r="D58" s="337">
        <f t="shared" si="8"/>
        <v>0</v>
      </c>
      <c r="E58" s="365">
        <f t="shared" si="9"/>
        <v>0</v>
      </c>
      <c r="F58" s="365">
        <f t="shared" si="10"/>
        <v>0</v>
      </c>
      <c r="G58" s="365">
        <f t="shared" si="11"/>
        <v>0</v>
      </c>
      <c r="H58" s="365">
        <f t="shared" si="12"/>
        <v>0</v>
      </c>
      <c r="I58" s="365">
        <f t="shared" si="13"/>
        <v>0</v>
      </c>
      <c r="J58" s="365">
        <f t="shared" si="14"/>
        <v>0</v>
      </c>
    </row>
    <row r="59" spans="1:10" ht="15" customHeight="1" x14ac:dyDescent="0.2">
      <c r="A59" s="348"/>
      <c r="B59" s="349"/>
      <c r="C59" s="349"/>
      <c r="D59" s="337">
        <f t="shared" si="8"/>
        <v>0</v>
      </c>
      <c r="E59" s="365">
        <f t="shared" si="9"/>
        <v>0</v>
      </c>
      <c r="F59" s="365">
        <f t="shared" si="10"/>
        <v>0</v>
      </c>
      <c r="G59" s="365">
        <f t="shared" si="11"/>
        <v>0</v>
      </c>
      <c r="H59" s="365">
        <f t="shared" si="12"/>
        <v>0</v>
      </c>
      <c r="I59" s="365">
        <f t="shared" si="13"/>
        <v>0</v>
      </c>
      <c r="J59" s="365">
        <f t="shared" si="14"/>
        <v>0</v>
      </c>
    </row>
    <row r="60" spans="1:10" ht="15" customHeight="1" x14ac:dyDescent="0.2">
      <c r="A60" s="348"/>
      <c r="B60" s="349"/>
      <c r="C60" s="349"/>
      <c r="D60" s="337">
        <f t="shared" si="8"/>
        <v>0</v>
      </c>
      <c r="E60" s="365">
        <f t="shared" si="9"/>
        <v>0</v>
      </c>
      <c r="F60" s="365">
        <f t="shared" si="10"/>
        <v>0</v>
      </c>
      <c r="G60" s="365">
        <f t="shared" si="11"/>
        <v>0</v>
      </c>
      <c r="H60" s="365">
        <f t="shared" si="12"/>
        <v>0</v>
      </c>
      <c r="I60" s="365">
        <f t="shared" si="13"/>
        <v>0</v>
      </c>
      <c r="J60" s="365">
        <f t="shared" si="14"/>
        <v>0</v>
      </c>
    </row>
    <row r="61" spans="1:10" ht="15" customHeight="1" x14ac:dyDescent="0.2">
      <c r="A61" s="348"/>
      <c r="B61" s="349"/>
      <c r="C61" s="349"/>
      <c r="D61" s="337">
        <f t="shared" si="8"/>
        <v>0</v>
      </c>
      <c r="E61" s="365">
        <f t="shared" si="9"/>
        <v>0</v>
      </c>
      <c r="F61" s="365">
        <f t="shared" si="10"/>
        <v>0</v>
      </c>
      <c r="G61" s="365">
        <f t="shared" si="11"/>
        <v>0</v>
      </c>
      <c r="H61" s="365">
        <f t="shared" si="12"/>
        <v>0</v>
      </c>
      <c r="I61" s="365">
        <f t="shared" si="13"/>
        <v>0</v>
      </c>
      <c r="J61" s="365">
        <f t="shared" si="14"/>
        <v>0</v>
      </c>
    </row>
    <row r="62" spans="1:10" ht="15" customHeight="1" x14ac:dyDescent="0.2">
      <c r="A62" s="348"/>
      <c r="B62" s="349"/>
      <c r="C62" s="349"/>
      <c r="D62" s="337">
        <f t="shared" si="8"/>
        <v>0</v>
      </c>
      <c r="E62" s="365">
        <f t="shared" si="9"/>
        <v>0</v>
      </c>
      <c r="F62" s="365">
        <f t="shared" si="10"/>
        <v>0</v>
      </c>
      <c r="G62" s="365">
        <f t="shared" si="11"/>
        <v>0</v>
      </c>
      <c r="H62" s="365">
        <f t="shared" si="12"/>
        <v>0</v>
      </c>
      <c r="I62" s="365">
        <f t="shared" si="13"/>
        <v>0</v>
      </c>
      <c r="J62" s="365">
        <f t="shared" si="14"/>
        <v>0</v>
      </c>
    </row>
    <row r="63" spans="1:10" ht="15" customHeight="1" x14ac:dyDescent="0.2">
      <c r="A63" s="348"/>
      <c r="B63" s="349"/>
      <c r="C63" s="349"/>
      <c r="D63" s="337">
        <f t="shared" si="8"/>
        <v>0</v>
      </c>
      <c r="E63" s="365">
        <f t="shared" si="9"/>
        <v>0</v>
      </c>
      <c r="F63" s="365">
        <f t="shared" si="10"/>
        <v>0</v>
      </c>
      <c r="G63" s="365">
        <f t="shared" si="11"/>
        <v>0</v>
      </c>
      <c r="H63" s="365">
        <f t="shared" si="12"/>
        <v>0</v>
      </c>
      <c r="I63" s="365">
        <f t="shared" si="13"/>
        <v>0</v>
      </c>
      <c r="J63" s="365">
        <f t="shared" si="14"/>
        <v>0</v>
      </c>
    </row>
    <row r="64" spans="1:10" ht="15" customHeight="1" x14ac:dyDescent="0.2">
      <c r="A64" s="348"/>
      <c r="B64" s="349"/>
      <c r="C64" s="349"/>
      <c r="D64" s="337">
        <f t="shared" si="8"/>
        <v>0</v>
      </c>
      <c r="E64" s="365">
        <f t="shared" si="9"/>
        <v>0</v>
      </c>
      <c r="F64" s="365">
        <f t="shared" si="10"/>
        <v>0</v>
      </c>
      <c r="G64" s="365">
        <f t="shared" si="11"/>
        <v>0</v>
      </c>
      <c r="H64" s="365">
        <f t="shared" si="12"/>
        <v>0</v>
      </c>
      <c r="I64" s="365">
        <f t="shared" si="13"/>
        <v>0</v>
      </c>
      <c r="J64" s="365">
        <f t="shared" si="14"/>
        <v>0</v>
      </c>
    </row>
    <row r="65" spans="1:10" ht="15" customHeight="1" x14ac:dyDescent="0.2">
      <c r="A65" s="348"/>
      <c r="B65" s="349"/>
      <c r="C65" s="349"/>
      <c r="D65" s="337">
        <f t="shared" si="8"/>
        <v>0</v>
      </c>
      <c r="E65" s="365">
        <f t="shared" si="9"/>
        <v>0</v>
      </c>
      <c r="F65" s="365">
        <f t="shared" si="10"/>
        <v>0</v>
      </c>
      <c r="G65" s="365">
        <f t="shared" si="11"/>
        <v>0</v>
      </c>
      <c r="H65" s="365">
        <f t="shared" si="12"/>
        <v>0</v>
      </c>
      <c r="I65" s="365">
        <f t="shared" si="13"/>
        <v>0</v>
      </c>
      <c r="J65" s="365">
        <f t="shared" si="14"/>
        <v>0</v>
      </c>
    </row>
    <row r="66" spans="1:10" ht="15" customHeight="1" x14ac:dyDescent="0.2">
      <c r="A66" s="348"/>
      <c r="B66" s="349"/>
      <c r="C66" s="349"/>
      <c r="D66" s="337">
        <f t="shared" si="8"/>
        <v>0</v>
      </c>
      <c r="E66" s="365">
        <f t="shared" si="9"/>
        <v>0</v>
      </c>
      <c r="F66" s="365">
        <f t="shared" si="10"/>
        <v>0</v>
      </c>
      <c r="G66" s="365">
        <f t="shared" si="11"/>
        <v>0</v>
      </c>
      <c r="H66" s="365">
        <f t="shared" si="12"/>
        <v>0</v>
      </c>
      <c r="I66" s="365">
        <f t="shared" si="13"/>
        <v>0</v>
      </c>
      <c r="J66" s="365">
        <f t="shared" si="14"/>
        <v>0</v>
      </c>
    </row>
    <row r="67" spans="1:10" ht="15" customHeight="1" x14ac:dyDescent="0.2">
      <c r="A67" s="348"/>
      <c r="B67" s="349"/>
      <c r="C67" s="349"/>
      <c r="D67" s="337">
        <f t="shared" si="8"/>
        <v>0</v>
      </c>
      <c r="E67" s="365">
        <f t="shared" si="9"/>
        <v>0</v>
      </c>
      <c r="F67" s="365">
        <f t="shared" si="10"/>
        <v>0</v>
      </c>
      <c r="G67" s="365">
        <f t="shared" si="11"/>
        <v>0</v>
      </c>
      <c r="H67" s="365">
        <f t="shared" si="12"/>
        <v>0</v>
      </c>
      <c r="I67" s="365">
        <f t="shared" si="13"/>
        <v>0</v>
      </c>
      <c r="J67" s="365">
        <f t="shared" si="14"/>
        <v>0</v>
      </c>
    </row>
    <row r="68" spans="1:10" ht="15" customHeight="1" thickBot="1" x14ac:dyDescent="0.3">
      <c r="A68" s="366" t="s">
        <v>274</v>
      </c>
      <c r="B68" s="367"/>
      <c r="C68" s="367"/>
      <c r="D68" s="368">
        <f>SUM(D45:D67)</f>
        <v>0</v>
      </c>
      <c r="E68" s="368">
        <f t="shared" ref="E68:J68" si="15">SUM(E45:E67)</f>
        <v>0</v>
      </c>
      <c r="F68" s="368">
        <f t="shared" si="15"/>
        <v>0</v>
      </c>
      <c r="G68" s="368">
        <f t="shared" si="15"/>
        <v>0</v>
      </c>
      <c r="H68" s="368">
        <f t="shared" si="15"/>
        <v>0</v>
      </c>
      <c r="I68" s="368">
        <f t="shared" si="15"/>
        <v>0</v>
      </c>
      <c r="J68" s="368">
        <f t="shared" si="15"/>
        <v>0</v>
      </c>
    </row>
    <row r="69" spans="1:10" ht="15" customHeight="1" thickTop="1" x14ac:dyDescent="0.25">
      <c r="A69" s="306"/>
      <c r="B69" s="306"/>
      <c r="C69" s="306"/>
      <c r="D69" s="306"/>
      <c r="E69" s="306"/>
      <c r="F69" s="306"/>
      <c r="G69" s="306"/>
      <c r="H69" s="306"/>
      <c r="I69" s="306"/>
      <c r="J69" s="306"/>
    </row>
    <row r="70" spans="1:10" ht="15" customHeight="1" x14ac:dyDescent="0.25">
      <c r="A70" s="306"/>
      <c r="B70" s="306"/>
      <c r="C70" s="306"/>
      <c r="D70" s="306"/>
      <c r="E70" s="306"/>
      <c r="F70" s="306"/>
      <c r="G70" s="306"/>
      <c r="H70" s="306"/>
      <c r="I70" s="306"/>
      <c r="J70" s="306"/>
    </row>
    <row r="71" spans="1:10" ht="15" customHeight="1" x14ac:dyDescent="0.25">
      <c r="A71" s="355" t="s">
        <v>8</v>
      </c>
      <c r="B71" s="356"/>
      <c r="C71" s="356"/>
      <c r="D71" s="357"/>
      <c r="E71" s="357"/>
      <c r="F71" s="357"/>
      <c r="G71" s="358"/>
      <c r="H71" s="356"/>
      <c r="I71" s="356"/>
      <c r="J71" s="359"/>
    </row>
    <row r="72" spans="1:10" ht="26.1" customHeight="1" x14ac:dyDescent="0.2">
      <c r="A72" s="346" t="s">
        <v>258</v>
      </c>
      <c r="B72" s="347" t="s">
        <v>242</v>
      </c>
      <c r="C72" s="347" t="s">
        <v>243</v>
      </c>
      <c r="D72" s="325" t="s">
        <v>142</v>
      </c>
      <c r="E72" s="326" t="s">
        <v>138</v>
      </c>
      <c r="F72" s="327" t="s">
        <v>33</v>
      </c>
      <c r="G72" s="328" t="s">
        <v>35</v>
      </c>
      <c r="H72" s="329" t="s">
        <v>37</v>
      </c>
      <c r="I72" s="330" t="s">
        <v>38</v>
      </c>
      <c r="J72" s="330" t="s">
        <v>39</v>
      </c>
    </row>
    <row r="73" spans="1:10" ht="15" customHeight="1" x14ac:dyDescent="0.25">
      <c r="A73" s="348"/>
      <c r="B73" s="360" t="s">
        <v>259</v>
      </c>
      <c r="C73" s="361"/>
      <c r="D73" s="337">
        <f t="shared" ref="D73:D80" si="16">SUM(E73:J73)</f>
        <v>0</v>
      </c>
      <c r="E73" s="362"/>
      <c r="F73" s="363"/>
      <c r="G73" s="349"/>
      <c r="H73" s="349"/>
      <c r="I73" s="349"/>
      <c r="J73" s="364"/>
    </row>
    <row r="74" spans="1:10" ht="15" customHeight="1" x14ac:dyDescent="0.2">
      <c r="A74" s="348"/>
      <c r="B74" s="349"/>
      <c r="C74" s="349"/>
      <c r="D74" s="337">
        <f t="shared" si="16"/>
        <v>0</v>
      </c>
      <c r="E74" s="365">
        <f>IFERROR(VLOOKUP(B74,$B$21:$J$40,4,0)*C74,0)</f>
        <v>0</v>
      </c>
      <c r="F74" s="365">
        <f>IFERROR(VLOOKUP(B74,$B$21:$J$40,5,0)*C74,0)</f>
        <v>0</v>
      </c>
      <c r="G74" s="365">
        <f>IFERROR(VLOOKUP(B74,$B$21:$J$40,6,0)*C74,0)</f>
        <v>0</v>
      </c>
      <c r="H74" s="365">
        <f>IFERROR(VLOOKUP(B74,$B$21:$J$40,7,0)*C74,0)</f>
        <v>0</v>
      </c>
      <c r="I74" s="365">
        <f>IFERROR(VLOOKUP(B74,$B$21:$J$40,8,0)*C74,0)</f>
        <v>0</v>
      </c>
      <c r="J74" s="365">
        <f>IFERROR(VLOOKUP(B74,$B$21:$J$40,9,0)*C74,0)</f>
        <v>0</v>
      </c>
    </row>
    <row r="75" spans="1:10" ht="15" customHeight="1" x14ac:dyDescent="0.2">
      <c r="A75" s="348"/>
      <c r="B75" s="349"/>
      <c r="C75" s="349"/>
      <c r="D75" s="337">
        <f t="shared" si="16"/>
        <v>0</v>
      </c>
      <c r="E75" s="365">
        <f t="shared" ref="E75:E80" si="17">IFERROR(VLOOKUP(B75,$B$21:$J$40,4,0)*C75,0)</f>
        <v>0</v>
      </c>
      <c r="F75" s="365">
        <f t="shared" ref="F75:F80" si="18">IFERROR(VLOOKUP(B75,$B$21:$J$40,5,0)*C75,0)</f>
        <v>0</v>
      </c>
      <c r="G75" s="365">
        <f t="shared" ref="G75:G80" si="19">IFERROR(VLOOKUP(B75,$B$21:$J$40,6,0)*C75,0)</f>
        <v>0</v>
      </c>
      <c r="H75" s="365">
        <f t="shared" ref="H75:H80" si="20">IFERROR(VLOOKUP(B75,$B$21:$J$40,7,0)*C75,0)</f>
        <v>0</v>
      </c>
      <c r="I75" s="365">
        <f t="shared" ref="I75:I80" si="21">IFERROR(VLOOKUP(B75,$B$21:$J$40,8,0)*C75,0)</f>
        <v>0</v>
      </c>
      <c r="J75" s="365">
        <f t="shared" ref="J75:J80" si="22">IFERROR(VLOOKUP(B75,$B$21:$J$40,9,0)*C75,0)</f>
        <v>0</v>
      </c>
    </row>
    <row r="76" spans="1:10" ht="15" customHeight="1" x14ac:dyDescent="0.2">
      <c r="A76" s="348"/>
      <c r="B76" s="349"/>
      <c r="C76" s="349"/>
      <c r="D76" s="337">
        <f t="shared" si="16"/>
        <v>0</v>
      </c>
      <c r="E76" s="365">
        <f t="shared" si="17"/>
        <v>0</v>
      </c>
      <c r="F76" s="365">
        <f t="shared" si="18"/>
        <v>0</v>
      </c>
      <c r="G76" s="365">
        <f t="shared" si="19"/>
        <v>0</v>
      </c>
      <c r="H76" s="365">
        <f t="shared" si="20"/>
        <v>0</v>
      </c>
      <c r="I76" s="365">
        <f t="shared" si="21"/>
        <v>0</v>
      </c>
      <c r="J76" s="365">
        <f t="shared" si="22"/>
        <v>0</v>
      </c>
    </row>
    <row r="77" spans="1:10" ht="15" customHeight="1" x14ac:dyDescent="0.2">
      <c r="A77" s="348"/>
      <c r="B77" s="349"/>
      <c r="C77" s="349"/>
      <c r="D77" s="337">
        <f t="shared" si="16"/>
        <v>0</v>
      </c>
      <c r="E77" s="365">
        <f t="shared" si="17"/>
        <v>0</v>
      </c>
      <c r="F77" s="365">
        <f t="shared" si="18"/>
        <v>0</v>
      </c>
      <c r="G77" s="365">
        <f t="shared" si="19"/>
        <v>0</v>
      </c>
      <c r="H77" s="365">
        <f t="shared" si="20"/>
        <v>0</v>
      </c>
      <c r="I77" s="365">
        <f t="shared" si="21"/>
        <v>0</v>
      </c>
      <c r="J77" s="365">
        <f t="shared" si="22"/>
        <v>0</v>
      </c>
    </row>
    <row r="78" spans="1:10" ht="15" customHeight="1" x14ac:dyDescent="0.2">
      <c r="A78" s="348"/>
      <c r="B78" s="349"/>
      <c r="C78" s="349"/>
      <c r="D78" s="337">
        <f t="shared" si="16"/>
        <v>0</v>
      </c>
      <c r="E78" s="365">
        <f t="shared" si="17"/>
        <v>0</v>
      </c>
      <c r="F78" s="365">
        <f t="shared" si="18"/>
        <v>0</v>
      </c>
      <c r="G78" s="365">
        <f t="shared" si="19"/>
        <v>0</v>
      </c>
      <c r="H78" s="365">
        <f t="shared" si="20"/>
        <v>0</v>
      </c>
      <c r="I78" s="365">
        <f t="shared" si="21"/>
        <v>0</v>
      </c>
      <c r="J78" s="365">
        <f t="shared" si="22"/>
        <v>0</v>
      </c>
    </row>
    <row r="79" spans="1:10" ht="15" customHeight="1" x14ac:dyDescent="0.2">
      <c r="A79" s="348"/>
      <c r="B79" s="349"/>
      <c r="C79" s="349"/>
      <c r="D79" s="337">
        <f t="shared" si="16"/>
        <v>0</v>
      </c>
      <c r="E79" s="365">
        <f t="shared" si="17"/>
        <v>0</v>
      </c>
      <c r="F79" s="365">
        <f t="shared" si="18"/>
        <v>0</v>
      </c>
      <c r="G79" s="365">
        <f t="shared" si="19"/>
        <v>0</v>
      </c>
      <c r="H79" s="365">
        <f t="shared" si="20"/>
        <v>0</v>
      </c>
      <c r="I79" s="365">
        <f t="shared" si="21"/>
        <v>0</v>
      </c>
      <c r="J79" s="365">
        <f t="shared" si="22"/>
        <v>0</v>
      </c>
    </row>
    <row r="80" spans="1:10" ht="15" customHeight="1" x14ac:dyDescent="0.2">
      <c r="A80" s="348"/>
      <c r="B80" s="349"/>
      <c r="C80" s="349"/>
      <c r="D80" s="337">
        <f t="shared" si="16"/>
        <v>0</v>
      </c>
      <c r="E80" s="365">
        <f t="shared" si="17"/>
        <v>0</v>
      </c>
      <c r="F80" s="365">
        <f t="shared" si="18"/>
        <v>0</v>
      </c>
      <c r="G80" s="365">
        <f t="shared" si="19"/>
        <v>0</v>
      </c>
      <c r="H80" s="365">
        <f t="shared" si="20"/>
        <v>0</v>
      </c>
      <c r="I80" s="365">
        <f t="shared" si="21"/>
        <v>0</v>
      </c>
      <c r="J80" s="365">
        <f t="shared" si="22"/>
        <v>0</v>
      </c>
    </row>
    <row r="81" spans="1:10" ht="15" customHeight="1" thickBot="1" x14ac:dyDescent="0.3">
      <c r="A81" s="366" t="s">
        <v>275</v>
      </c>
      <c r="B81" s="367"/>
      <c r="C81" s="367"/>
      <c r="D81" s="368">
        <f t="shared" ref="D81:J81" si="23">SUM(D73:D80)</f>
        <v>0</v>
      </c>
      <c r="E81" s="368">
        <f t="shared" si="23"/>
        <v>0</v>
      </c>
      <c r="F81" s="368">
        <f t="shared" si="23"/>
        <v>0</v>
      </c>
      <c r="G81" s="368">
        <f t="shared" si="23"/>
        <v>0</v>
      </c>
      <c r="H81" s="368">
        <f t="shared" si="23"/>
        <v>0</v>
      </c>
      <c r="I81" s="368">
        <f t="shared" si="23"/>
        <v>0</v>
      </c>
      <c r="J81" s="368">
        <f t="shared" si="23"/>
        <v>0</v>
      </c>
    </row>
    <row r="82" spans="1:10" ht="15" customHeight="1" thickTop="1" x14ac:dyDescent="0.25">
      <c r="A82" s="306"/>
      <c r="B82" s="306"/>
      <c r="C82" s="306"/>
      <c r="D82" s="306"/>
      <c r="E82" s="306"/>
      <c r="F82" s="306"/>
      <c r="G82" s="306"/>
      <c r="H82" s="306"/>
      <c r="I82" s="306"/>
      <c r="J82" s="306"/>
    </row>
    <row r="83" spans="1:10" ht="15" customHeight="1" x14ac:dyDescent="0.25">
      <c r="A83" s="355" t="s">
        <v>10</v>
      </c>
      <c r="B83" s="356"/>
      <c r="C83" s="356"/>
      <c r="D83" s="357"/>
      <c r="E83" s="357"/>
      <c r="F83" s="357"/>
      <c r="G83" s="358"/>
      <c r="H83" s="356"/>
      <c r="I83" s="356"/>
      <c r="J83" s="369"/>
    </row>
    <row r="84" spans="1:10" ht="26.1" customHeight="1" x14ac:dyDescent="0.2">
      <c r="A84" s="346" t="s">
        <v>258</v>
      </c>
      <c r="B84" s="347" t="s">
        <v>242</v>
      </c>
      <c r="C84" s="347" t="s">
        <v>243</v>
      </c>
      <c r="D84" s="325" t="s">
        <v>142</v>
      </c>
      <c r="E84" s="326" t="s">
        <v>138</v>
      </c>
      <c r="F84" s="327" t="s">
        <v>33</v>
      </c>
      <c r="G84" s="328" t="s">
        <v>35</v>
      </c>
      <c r="H84" s="329" t="s">
        <v>37</v>
      </c>
      <c r="I84" s="330" t="s">
        <v>38</v>
      </c>
      <c r="J84" s="330" t="s">
        <v>39</v>
      </c>
    </row>
    <row r="85" spans="1:10" ht="15" customHeight="1" x14ac:dyDescent="0.25">
      <c r="A85" s="348"/>
      <c r="B85" s="360" t="s">
        <v>259</v>
      </c>
      <c r="C85" s="361"/>
      <c r="D85" s="337">
        <f t="shared" ref="D85:D92" si="24">SUM(E85:J85)</f>
        <v>0</v>
      </c>
      <c r="E85" s="362"/>
      <c r="F85" s="363"/>
      <c r="G85" s="349"/>
      <c r="H85" s="349"/>
      <c r="I85" s="349"/>
      <c r="J85" s="364"/>
    </row>
    <row r="86" spans="1:10" ht="15" customHeight="1" x14ac:dyDescent="0.2">
      <c r="A86" s="348"/>
      <c r="B86" s="349"/>
      <c r="C86" s="349"/>
      <c r="D86" s="337">
        <f t="shared" si="24"/>
        <v>0</v>
      </c>
      <c r="E86" s="365">
        <f t="shared" ref="E86:E92" si="25">IFERROR(VLOOKUP(B86,$B$21:$J$40,4,0)*C86,0)</f>
        <v>0</v>
      </c>
      <c r="F86" s="365">
        <f t="shared" ref="F86:F92" si="26">IFERROR(VLOOKUP(B86,$B$21:$J$40,5,0)*C86,0)</f>
        <v>0</v>
      </c>
      <c r="G86" s="365">
        <f t="shared" ref="G86:G92" si="27">IFERROR(VLOOKUP(B86,$B$21:$J$40,6,0)*C86,0)</f>
        <v>0</v>
      </c>
      <c r="H86" s="365">
        <f t="shared" ref="H86:H92" si="28">IFERROR(VLOOKUP(B86,$B$21:$J$40,7,0)*C86,0)</f>
        <v>0</v>
      </c>
      <c r="I86" s="365">
        <f t="shared" ref="I86:I92" si="29">IFERROR(VLOOKUP(B86,$B$21:$J$40,8,0)*C86,0)</f>
        <v>0</v>
      </c>
      <c r="J86" s="365">
        <f t="shared" ref="J86:J92" si="30">IFERROR(VLOOKUP(B86,$B$21:$J$40,9,0)*C86,0)</f>
        <v>0</v>
      </c>
    </row>
    <row r="87" spans="1:10" ht="15" customHeight="1" x14ac:dyDescent="0.2">
      <c r="A87" s="348"/>
      <c r="B87" s="349"/>
      <c r="C87" s="349"/>
      <c r="D87" s="337">
        <f t="shared" si="24"/>
        <v>0</v>
      </c>
      <c r="E87" s="365">
        <f t="shared" si="25"/>
        <v>0</v>
      </c>
      <c r="F87" s="365">
        <f t="shared" si="26"/>
        <v>0</v>
      </c>
      <c r="G87" s="365">
        <f t="shared" si="27"/>
        <v>0</v>
      </c>
      <c r="H87" s="365">
        <f t="shared" si="28"/>
        <v>0</v>
      </c>
      <c r="I87" s="365">
        <f t="shared" si="29"/>
        <v>0</v>
      </c>
      <c r="J87" s="365">
        <f t="shared" si="30"/>
        <v>0</v>
      </c>
    </row>
    <row r="88" spans="1:10" ht="15" customHeight="1" x14ac:dyDescent="0.2">
      <c r="A88" s="348"/>
      <c r="B88" s="349"/>
      <c r="C88" s="349"/>
      <c r="D88" s="337">
        <f t="shared" si="24"/>
        <v>0</v>
      </c>
      <c r="E88" s="365">
        <f t="shared" si="25"/>
        <v>0</v>
      </c>
      <c r="F88" s="365">
        <f t="shared" si="26"/>
        <v>0</v>
      </c>
      <c r="G88" s="365">
        <f t="shared" si="27"/>
        <v>0</v>
      </c>
      <c r="H88" s="365">
        <f t="shared" si="28"/>
        <v>0</v>
      </c>
      <c r="I88" s="365">
        <f t="shared" si="29"/>
        <v>0</v>
      </c>
      <c r="J88" s="365">
        <f t="shared" si="30"/>
        <v>0</v>
      </c>
    </row>
    <row r="89" spans="1:10" ht="15" customHeight="1" x14ac:dyDescent="0.2">
      <c r="A89" s="348"/>
      <c r="B89" s="349"/>
      <c r="C89" s="349"/>
      <c r="D89" s="337">
        <f t="shared" si="24"/>
        <v>0</v>
      </c>
      <c r="E89" s="365">
        <f t="shared" si="25"/>
        <v>0</v>
      </c>
      <c r="F89" s="365">
        <f t="shared" si="26"/>
        <v>0</v>
      </c>
      <c r="G89" s="365">
        <f t="shared" si="27"/>
        <v>0</v>
      </c>
      <c r="H89" s="365">
        <f t="shared" si="28"/>
        <v>0</v>
      </c>
      <c r="I89" s="365">
        <f t="shared" si="29"/>
        <v>0</v>
      </c>
      <c r="J89" s="365">
        <f t="shared" si="30"/>
        <v>0</v>
      </c>
    </row>
    <row r="90" spans="1:10" ht="15" customHeight="1" x14ac:dyDescent="0.2">
      <c r="A90" s="348"/>
      <c r="B90" s="349"/>
      <c r="C90" s="349"/>
      <c r="D90" s="337">
        <f t="shared" si="24"/>
        <v>0</v>
      </c>
      <c r="E90" s="365">
        <f t="shared" si="25"/>
        <v>0</v>
      </c>
      <c r="F90" s="365">
        <f t="shared" si="26"/>
        <v>0</v>
      </c>
      <c r="G90" s="365">
        <f t="shared" si="27"/>
        <v>0</v>
      </c>
      <c r="H90" s="365">
        <f t="shared" si="28"/>
        <v>0</v>
      </c>
      <c r="I90" s="365">
        <f t="shared" si="29"/>
        <v>0</v>
      </c>
      <c r="J90" s="365">
        <f t="shared" si="30"/>
        <v>0</v>
      </c>
    </row>
    <row r="91" spans="1:10" ht="15" customHeight="1" x14ac:dyDescent="0.2">
      <c r="A91" s="348"/>
      <c r="B91" s="349"/>
      <c r="C91" s="349"/>
      <c r="D91" s="337">
        <f t="shared" si="24"/>
        <v>0</v>
      </c>
      <c r="E91" s="365">
        <f t="shared" si="25"/>
        <v>0</v>
      </c>
      <c r="F91" s="365">
        <f t="shared" si="26"/>
        <v>0</v>
      </c>
      <c r="G91" s="365">
        <f t="shared" si="27"/>
        <v>0</v>
      </c>
      <c r="H91" s="365">
        <f t="shared" si="28"/>
        <v>0</v>
      </c>
      <c r="I91" s="365">
        <f t="shared" si="29"/>
        <v>0</v>
      </c>
      <c r="J91" s="365">
        <f t="shared" si="30"/>
        <v>0</v>
      </c>
    </row>
    <row r="92" spans="1:10" ht="15" customHeight="1" x14ac:dyDescent="0.2">
      <c r="A92" s="348"/>
      <c r="B92" s="349"/>
      <c r="C92" s="349"/>
      <c r="D92" s="337">
        <f t="shared" si="24"/>
        <v>0</v>
      </c>
      <c r="E92" s="365">
        <f t="shared" si="25"/>
        <v>0</v>
      </c>
      <c r="F92" s="365">
        <f t="shared" si="26"/>
        <v>0</v>
      </c>
      <c r="G92" s="365">
        <f t="shared" si="27"/>
        <v>0</v>
      </c>
      <c r="H92" s="365">
        <f t="shared" si="28"/>
        <v>0</v>
      </c>
      <c r="I92" s="365">
        <f t="shared" si="29"/>
        <v>0</v>
      </c>
      <c r="J92" s="365">
        <f t="shared" si="30"/>
        <v>0</v>
      </c>
    </row>
    <row r="93" spans="1:10" ht="15" customHeight="1" thickBot="1" x14ac:dyDescent="0.3">
      <c r="A93" s="366" t="s">
        <v>276</v>
      </c>
      <c r="B93" s="367"/>
      <c r="C93" s="367"/>
      <c r="D93" s="368">
        <f t="shared" ref="D93:J93" si="31">SUM(D85:D92)</f>
        <v>0</v>
      </c>
      <c r="E93" s="368">
        <f t="shared" si="31"/>
        <v>0</v>
      </c>
      <c r="F93" s="368">
        <f t="shared" si="31"/>
        <v>0</v>
      </c>
      <c r="G93" s="368">
        <f t="shared" si="31"/>
        <v>0</v>
      </c>
      <c r="H93" s="368">
        <f t="shared" si="31"/>
        <v>0</v>
      </c>
      <c r="I93" s="368">
        <f t="shared" si="31"/>
        <v>0</v>
      </c>
      <c r="J93" s="368">
        <f t="shared" si="31"/>
        <v>0</v>
      </c>
    </row>
    <row r="94" spans="1:10" ht="15" customHeight="1" thickTop="1" x14ac:dyDescent="0.25">
      <c r="A94" s="306"/>
      <c r="B94" s="306"/>
      <c r="C94" s="306"/>
      <c r="D94" s="306"/>
      <c r="E94" s="306"/>
      <c r="F94" s="306"/>
      <c r="G94" s="306"/>
      <c r="H94" s="306"/>
      <c r="I94" s="306"/>
      <c r="J94" s="306"/>
    </row>
    <row r="95" spans="1:10" ht="15" customHeight="1" x14ac:dyDescent="0.25">
      <c r="A95" s="306"/>
      <c r="B95" s="306"/>
      <c r="C95" s="306"/>
      <c r="D95" s="306"/>
      <c r="E95" s="306"/>
      <c r="F95" s="306"/>
      <c r="G95" s="306"/>
      <c r="H95" s="306"/>
      <c r="I95" s="306"/>
      <c r="J95" s="306"/>
    </row>
    <row r="96" spans="1:10" ht="15" customHeight="1" x14ac:dyDescent="0.25">
      <c r="A96" s="355" t="s">
        <v>12</v>
      </c>
      <c r="B96" s="356"/>
      <c r="C96" s="356"/>
      <c r="D96" s="357"/>
      <c r="E96" s="357"/>
      <c r="F96" s="357"/>
      <c r="G96" s="358"/>
      <c r="H96" s="356"/>
      <c r="I96" s="356"/>
      <c r="J96" s="369"/>
    </row>
    <row r="97" spans="1:10" ht="26.1" customHeight="1" x14ac:dyDescent="0.2">
      <c r="A97" s="346" t="s">
        <v>258</v>
      </c>
      <c r="B97" s="347" t="s">
        <v>242</v>
      </c>
      <c r="C97" s="347" t="s">
        <v>243</v>
      </c>
      <c r="D97" s="325" t="s">
        <v>142</v>
      </c>
      <c r="E97" s="326" t="s">
        <v>138</v>
      </c>
      <c r="F97" s="327" t="s">
        <v>33</v>
      </c>
      <c r="G97" s="328" t="s">
        <v>35</v>
      </c>
      <c r="H97" s="329" t="s">
        <v>37</v>
      </c>
      <c r="I97" s="330" t="s">
        <v>38</v>
      </c>
      <c r="J97" s="330" t="s">
        <v>39</v>
      </c>
    </row>
    <row r="98" spans="1:10" ht="15" customHeight="1" x14ac:dyDescent="0.25">
      <c r="A98" s="348"/>
      <c r="B98" s="360" t="s">
        <v>259</v>
      </c>
      <c r="C98" s="361"/>
      <c r="D98" s="337">
        <f t="shared" ref="D98:D105" si="32">SUM(E98:J98)</f>
        <v>0</v>
      </c>
      <c r="E98" s="362"/>
      <c r="F98" s="363"/>
      <c r="G98" s="349"/>
      <c r="H98" s="349"/>
      <c r="I98" s="349"/>
      <c r="J98" s="364"/>
    </row>
    <row r="99" spans="1:10" ht="15" customHeight="1" x14ac:dyDescent="0.2">
      <c r="A99" s="348"/>
      <c r="B99" s="349"/>
      <c r="C99" s="349"/>
      <c r="D99" s="337">
        <f t="shared" si="32"/>
        <v>0</v>
      </c>
      <c r="E99" s="365">
        <f t="shared" ref="E99:E105" si="33">IFERROR(VLOOKUP(B99,$B$21:$J$40,4,0)*C99,0)</f>
        <v>0</v>
      </c>
      <c r="F99" s="365">
        <f t="shared" ref="F99:F105" si="34">IFERROR(VLOOKUP(B99,$B$21:$J$40,5,0)*C99,0)</f>
        <v>0</v>
      </c>
      <c r="G99" s="365">
        <f t="shared" ref="G99:G105" si="35">IFERROR(VLOOKUP(B99,$B$21:$J$40,6,0)*C99,0)</f>
        <v>0</v>
      </c>
      <c r="H99" s="365">
        <f t="shared" ref="H99:H105" si="36">IFERROR(VLOOKUP(B99,$B$21:$J$40,7,0)*C99,0)</f>
        <v>0</v>
      </c>
      <c r="I99" s="365">
        <f t="shared" ref="I99:I105" si="37">IFERROR(VLOOKUP(B99,$B$21:$J$40,8,0)*C99,0)</f>
        <v>0</v>
      </c>
      <c r="J99" s="365">
        <f t="shared" ref="J99:J105" si="38">IFERROR(VLOOKUP(B99,$B$21:$J$40,9,0)*C99,0)</f>
        <v>0</v>
      </c>
    </row>
    <row r="100" spans="1:10" ht="15" customHeight="1" x14ac:dyDescent="0.2">
      <c r="A100" s="348"/>
      <c r="B100" s="349"/>
      <c r="C100" s="349"/>
      <c r="D100" s="337">
        <f t="shared" si="32"/>
        <v>0</v>
      </c>
      <c r="E100" s="365">
        <f t="shared" si="33"/>
        <v>0</v>
      </c>
      <c r="F100" s="365">
        <f t="shared" si="34"/>
        <v>0</v>
      </c>
      <c r="G100" s="365">
        <f t="shared" si="35"/>
        <v>0</v>
      </c>
      <c r="H100" s="365">
        <f t="shared" si="36"/>
        <v>0</v>
      </c>
      <c r="I100" s="365">
        <f t="shared" si="37"/>
        <v>0</v>
      </c>
      <c r="J100" s="365">
        <f t="shared" si="38"/>
        <v>0</v>
      </c>
    </row>
    <row r="101" spans="1:10" ht="15" customHeight="1" x14ac:dyDescent="0.2">
      <c r="A101" s="348"/>
      <c r="B101" s="349"/>
      <c r="C101" s="349"/>
      <c r="D101" s="337">
        <f t="shared" si="32"/>
        <v>0</v>
      </c>
      <c r="E101" s="365">
        <f t="shared" si="33"/>
        <v>0</v>
      </c>
      <c r="F101" s="365">
        <f t="shared" si="34"/>
        <v>0</v>
      </c>
      <c r="G101" s="365">
        <f t="shared" si="35"/>
        <v>0</v>
      </c>
      <c r="H101" s="365">
        <f t="shared" si="36"/>
        <v>0</v>
      </c>
      <c r="I101" s="365">
        <f t="shared" si="37"/>
        <v>0</v>
      </c>
      <c r="J101" s="365">
        <f t="shared" si="38"/>
        <v>0</v>
      </c>
    </row>
    <row r="102" spans="1:10" ht="15" customHeight="1" x14ac:dyDescent="0.2">
      <c r="A102" s="348"/>
      <c r="B102" s="349"/>
      <c r="C102" s="349"/>
      <c r="D102" s="337">
        <f t="shared" si="32"/>
        <v>0</v>
      </c>
      <c r="E102" s="365">
        <f t="shared" si="33"/>
        <v>0</v>
      </c>
      <c r="F102" s="365">
        <f t="shared" si="34"/>
        <v>0</v>
      </c>
      <c r="G102" s="365">
        <f t="shared" si="35"/>
        <v>0</v>
      </c>
      <c r="H102" s="365">
        <f t="shared" si="36"/>
        <v>0</v>
      </c>
      <c r="I102" s="365">
        <f t="shared" si="37"/>
        <v>0</v>
      </c>
      <c r="J102" s="365">
        <f t="shared" si="38"/>
        <v>0</v>
      </c>
    </row>
    <row r="103" spans="1:10" ht="15" customHeight="1" x14ac:dyDescent="0.2">
      <c r="A103" s="348"/>
      <c r="B103" s="349"/>
      <c r="C103" s="349"/>
      <c r="D103" s="337">
        <f t="shared" si="32"/>
        <v>0</v>
      </c>
      <c r="E103" s="365">
        <f t="shared" si="33"/>
        <v>0</v>
      </c>
      <c r="F103" s="365">
        <f t="shared" si="34"/>
        <v>0</v>
      </c>
      <c r="G103" s="365">
        <f t="shared" si="35"/>
        <v>0</v>
      </c>
      <c r="H103" s="365">
        <f t="shared" si="36"/>
        <v>0</v>
      </c>
      <c r="I103" s="365">
        <f t="shared" si="37"/>
        <v>0</v>
      </c>
      <c r="J103" s="365">
        <f t="shared" si="38"/>
        <v>0</v>
      </c>
    </row>
    <row r="104" spans="1:10" ht="15" customHeight="1" x14ac:dyDescent="0.2">
      <c r="A104" s="348"/>
      <c r="B104" s="349"/>
      <c r="C104" s="349"/>
      <c r="D104" s="337">
        <f t="shared" si="32"/>
        <v>0</v>
      </c>
      <c r="E104" s="365">
        <f t="shared" si="33"/>
        <v>0</v>
      </c>
      <c r="F104" s="365">
        <f t="shared" si="34"/>
        <v>0</v>
      </c>
      <c r="G104" s="365">
        <f t="shared" si="35"/>
        <v>0</v>
      </c>
      <c r="H104" s="365">
        <f t="shared" si="36"/>
        <v>0</v>
      </c>
      <c r="I104" s="365">
        <f t="shared" si="37"/>
        <v>0</v>
      </c>
      <c r="J104" s="365">
        <f t="shared" si="38"/>
        <v>0</v>
      </c>
    </row>
    <row r="105" spans="1:10" ht="15" customHeight="1" x14ac:dyDescent="0.2">
      <c r="A105" s="348"/>
      <c r="B105" s="349"/>
      <c r="C105" s="349"/>
      <c r="D105" s="337">
        <f t="shared" si="32"/>
        <v>0</v>
      </c>
      <c r="E105" s="365">
        <f t="shared" si="33"/>
        <v>0</v>
      </c>
      <c r="F105" s="365">
        <f t="shared" si="34"/>
        <v>0</v>
      </c>
      <c r="G105" s="365">
        <f t="shared" si="35"/>
        <v>0</v>
      </c>
      <c r="H105" s="365">
        <f t="shared" si="36"/>
        <v>0</v>
      </c>
      <c r="I105" s="365">
        <f t="shared" si="37"/>
        <v>0</v>
      </c>
      <c r="J105" s="365">
        <f t="shared" si="38"/>
        <v>0</v>
      </c>
    </row>
    <row r="106" spans="1:10" ht="15" customHeight="1" thickBot="1" x14ac:dyDescent="0.3">
      <c r="A106" s="366" t="s">
        <v>277</v>
      </c>
      <c r="B106" s="367"/>
      <c r="C106" s="367"/>
      <c r="D106" s="368">
        <f t="shared" ref="D106:J106" si="39">SUM(D98:D105)</f>
        <v>0</v>
      </c>
      <c r="E106" s="368">
        <f t="shared" si="39"/>
        <v>0</v>
      </c>
      <c r="F106" s="368">
        <f t="shared" si="39"/>
        <v>0</v>
      </c>
      <c r="G106" s="368">
        <f t="shared" si="39"/>
        <v>0</v>
      </c>
      <c r="H106" s="368">
        <f t="shared" si="39"/>
        <v>0</v>
      </c>
      <c r="I106" s="368">
        <f t="shared" si="39"/>
        <v>0</v>
      </c>
      <c r="J106" s="368">
        <f t="shared" si="39"/>
        <v>0</v>
      </c>
    </row>
    <row r="107" spans="1:10" ht="15" customHeight="1" thickTop="1" x14ac:dyDescent="0.25">
      <c r="A107" s="306"/>
      <c r="B107" s="306"/>
      <c r="C107" s="306"/>
      <c r="D107" s="306"/>
      <c r="E107" s="306"/>
      <c r="F107" s="306"/>
      <c r="G107" s="306"/>
      <c r="H107" s="306"/>
      <c r="I107" s="306"/>
      <c r="J107" s="306"/>
    </row>
    <row r="108" spans="1:10" ht="15" customHeight="1" x14ac:dyDescent="0.25">
      <c r="A108" s="306"/>
      <c r="B108" s="306"/>
      <c r="C108" s="306"/>
      <c r="D108" s="306"/>
      <c r="E108" s="306"/>
      <c r="F108" s="306"/>
      <c r="G108" s="306"/>
      <c r="H108" s="306"/>
      <c r="I108" s="306"/>
      <c r="J108" s="306"/>
    </row>
    <row r="109" spans="1:10" ht="15" customHeight="1" x14ac:dyDescent="0.25">
      <c r="A109" s="355" t="s">
        <v>278</v>
      </c>
      <c r="B109" s="356"/>
      <c r="C109" s="356"/>
      <c r="D109" s="357"/>
      <c r="E109" s="357"/>
      <c r="F109" s="357"/>
      <c r="G109" s="358"/>
      <c r="H109" s="356"/>
      <c r="I109" s="356"/>
      <c r="J109" s="369"/>
    </row>
    <row r="110" spans="1:10" ht="26.1" customHeight="1" x14ac:dyDescent="0.2">
      <c r="A110" s="346" t="s">
        <v>258</v>
      </c>
      <c r="B110" s="347" t="s">
        <v>242</v>
      </c>
      <c r="C110" s="347" t="s">
        <v>243</v>
      </c>
      <c r="D110" s="325" t="s">
        <v>142</v>
      </c>
      <c r="E110" s="326" t="s">
        <v>138</v>
      </c>
      <c r="F110" s="327" t="s">
        <v>33</v>
      </c>
      <c r="G110" s="328" t="s">
        <v>35</v>
      </c>
      <c r="H110" s="329" t="s">
        <v>37</v>
      </c>
      <c r="I110" s="330" t="s">
        <v>38</v>
      </c>
      <c r="J110" s="330" t="s">
        <v>39</v>
      </c>
    </row>
    <row r="111" spans="1:10" ht="15" customHeight="1" x14ac:dyDescent="0.25">
      <c r="A111" s="348"/>
      <c r="B111" s="360" t="s">
        <v>259</v>
      </c>
      <c r="C111" s="361"/>
      <c r="D111" s="337">
        <f t="shared" ref="D111:D118" si="40">SUM(E111:J111)</f>
        <v>0</v>
      </c>
      <c r="E111" s="362"/>
      <c r="F111" s="363"/>
      <c r="G111" s="349"/>
      <c r="H111" s="349"/>
      <c r="I111" s="349"/>
      <c r="J111" s="364"/>
    </row>
    <row r="112" spans="1:10" ht="15" customHeight="1" x14ac:dyDescent="0.2">
      <c r="A112" s="348"/>
      <c r="B112" s="349"/>
      <c r="C112" s="349"/>
      <c r="D112" s="337">
        <f t="shared" si="40"/>
        <v>0</v>
      </c>
      <c r="E112" s="365">
        <f t="shared" ref="E112:E118" si="41">IFERROR(VLOOKUP(B112,$B$21:$J$40,4,0)*C112,0)</f>
        <v>0</v>
      </c>
      <c r="F112" s="365">
        <f t="shared" ref="F112:F118" si="42">IFERROR(VLOOKUP(B112,$B$21:$J$40,5,0)*C112,0)</f>
        <v>0</v>
      </c>
      <c r="G112" s="365">
        <f t="shared" ref="G112:G118" si="43">IFERROR(VLOOKUP(B112,$B$21:$J$40,6,0)*C112,0)</f>
        <v>0</v>
      </c>
      <c r="H112" s="365">
        <f t="shared" ref="H112:H118" si="44">IFERROR(VLOOKUP(B112,$B$21:$J$40,7,0)*C112,0)</f>
        <v>0</v>
      </c>
      <c r="I112" s="365">
        <f t="shared" ref="I112:I118" si="45">IFERROR(VLOOKUP(B112,$B$21:$J$40,8,0)*C112,0)</f>
        <v>0</v>
      </c>
      <c r="J112" s="365">
        <f t="shared" ref="J112:J118" si="46">IFERROR(VLOOKUP(B112,$B$21:$J$40,9,0)*C112,0)</f>
        <v>0</v>
      </c>
    </row>
    <row r="113" spans="1:10" ht="15" customHeight="1" x14ac:dyDescent="0.2">
      <c r="A113" s="348"/>
      <c r="B113" s="349"/>
      <c r="C113" s="349"/>
      <c r="D113" s="337">
        <f t="shared" si="40"/>
        <v>0</v>
      </c>
      <c r="E113" s="365">
        <f t="shared" si="41"/>
        <v>0</v>
      </c>
      <c r="F113" s="365">
        <f t="shared" si="42"/>
        <v>0</v>
      </c>
      <c r="G113" s="365">
        <f t="shared" si="43"/>
        <v>0</v>
      </c>
      <c r="H113" s="365">
        <f t="shared" si="44"/>
        <v>0</v>
      </c>
      <c r="I113" s="365">
        <f t="shared" si="45"/>
        <v>0</v>
      </c>
      <c r="J113" s="365">
        <f t="shared" si="46"/>
        <v>0</v>
      </c>
    </row>
    <row r="114" spans="1:10" ht="15" customHeight="1" x14ac:dyDescent="0.2">
      <c r="A114" s="348"/>
      <c r="B114" s="349"/>
      <c r="C114" s="349"/>
      <c r="D114" s="337">
        <f t="shared" si="40"/>
        <v>0</v>
      </c>
      <c r="E114" s="365">
        <f t="shared" si="41"/>
        <v>0</v>
      </c>
      <c r="F114" s="365">
        <f t="shared" si="42"/>
        <v>0</v>
      </c>
      <c r="G114" s="365">
        <f t="shared" si="43"/>
        <v>0</v>
      </c>
      <c r="H114" s="365">
        <f t="shared" si="44"/>
        <v>0</v>
      </c>
      <c r="I114" s="365">
        <f t="shared" si="45"/>
        <v>0</v>
      </c>
      <c r="J114" s="365">
        <f t="shared" si="46"/>
        <v>0</v>
      </c>
    </row>
    <row r="115" spans="1:10" ht="15" customHeight="1" x14ac:dyDescent="0.2">
      <c r="A115" s="348"/>
      <c r="B115" s="349"/>
      <c r="C115" s="349"/>
      <c r="D115" s="337">
        <f t="shared" si="40"/>
        <v>0</v>
      </c>
      <c r="E115" s="365">
        <f t="shared" si="41"/>
        <v>0</v>
      </c>
      <c r="F115" s="365">
        <f t="shared" si="42"/>
        <v>0</v>
      </c>
      <c r="G115" s="365">
        <f t="shared" si="43"/>
        <v>0</v>
      </c>
      <c r="H115" s="365">
        <f t="shared" si="44"/>
        <v>0</v>
      </c>
      <c r="I115" s="365">
        <f t="shared" si="45"/>
        <v>0</v>
      </c>
      <c r="J115" s="365">
        <f t="shared" si="46"/>
        <v>0</v>
      </c>
    </row>
    <row r="116" spans="1:10" ht="15" customHeight="1" x14ac:dyDescent="0.2">
      <c r="A116" s="348"/>
      <c r="B116" s="349"/>
      <c r="C116" s="349"/>
      <c r="D116" s="337">
        <f t="shared" si="40"/>
        <v>0</v>
      </c>
      <c r="E116" s="365">
        <f t="shared" si="41"/>
        <v>0</v>
      </c>
      <c r="F116" s="365">
        <f t="shared" si="42"/>
        <v>0</v>
      </c>
      <c r="G116" s="365">
        <f t="shared" si="43"/>
        <v>0</v>
      </c>
      <c r="H116" s="365">
        <f t="shared" si="44"/>
        <v>0</v>
      </c>
      <c r="I116" s="365">
        <f t="shared" si="45"/>
        <v>0</v>
      </c>
      <c r="J116" s="365">
        <f t="shared" si="46"/>
        <v>0</v>
      </c>
    </row>
    <row r="117" spans="1:10" ht="15" customHeight="1" x14ac:dyDescent="0.2">
      <c r="A117" s="348"/>
      <c r="B117" s="349"/>
      <c r="C117" s="349"/>
      <c r="D117" s="337">
        <f t="shared" si="40"/>
        <v>0</v>
      </c>
      <c r="E117" s="365">
        <f t="shared" si="41"/>
        <v>0</v>
      </c>
      <c r="F117" s="365">
        <f t="shared" si="42"/>
        <v>0</v>
      </c>
      <c r="G117" s="365">
        <f t="shared" si="43"/>
        <v>0</v>
      </c>
      <c r="H117" s="365">
        <f t="shared" si="44"/>
        <v>0</v>
      </c>
      <c r="I117" s="365">
        <f t="shared" si="45"/>
        <v>0</v>
      </c>
      <c r="J117" s="365">
        <f t="shared" si="46"/>
        <v>0</v>
      </c>
    </row>
    <row r="118" spans="1:10" ht="15" customHeight="1" x14ac:dyDescent="0.2">
      <c r="A118" s="348"/>
      <c r="B118" s="349"/>
      <c r="C118" s="349"/>
      <c r="D118" s="337">
        <f t="shared" si="40"/>
        <v>0</v>
      </c>
      <c r="E118" s="365">
        <f t="shared" si="41"/>
        <v>0</v>
      </c>
      <c r="F118" s="365">
        <f t="shared" si="42"/>
        <v>0</v>
      </c>
      <c r="G118" s="365">
        <f t="shared" si="43"/>
        <v>0</v>
      </c>
      <c r="H118" s="365">
        <f t="shared" si="44"/>
        <v>0</v>
      </c>
      <c r="I118" s="365">
        <f t="shared" si="45"/>
        <v>0</v>
      </c>
      <c r="J118" s="365">
        <f t="shared" si="46"/>
        <v>0</v>
      </c>
    </row>
    <row r="119" spans="1:10" ht="15" customHeight="1" thickBot="1" x14ac:dyDescent="0.3">
      <c r="A119" s="366" t="s">
        <v>279</v>
      </c>
      <c r="B119" s="367"/>
      <c r="C119" s="367"/>
      <c r="D119" s="368">
        <f t="shared" ref="D119:J119" si="47">SUM(D111:D118)</f>
        <v>0</v>
      </c>
      <c r="E119" s="368">
        <f t="shared" si="47"/>
        <v>0</v>
      </c>
      <c r="F119" s="368">
        <f t="shared" si="47"/>
        <v>0</v>
      </c>
      <c r="G119" s="368">
        <f t="shared" si="47"/>
        <v>0</v>
      </c>
      <c r="H119" s="368">
        <f t="shared" si="47"/>
        <v>0</v>
      </c>
      <c r="I119" s="368">
        <f t="shared" si="47"/>
        <v>0</v>
      </c>
      <c r="J119" s="368">
        <f t="shared" si="47"/>
        <v>0</v>
      </c>
    </row>
    <row r="120" spans="1:10" ht="15.75" thickTop="1" x14ac:dyDescent="0.2"/>
  </sheetData>
  <sheetProtection algorithmName="SHA-512" hashValue="G6tCGGvlK27VebGAo2NhD/MDvnY9Q+2Pj3dGpPX2U4lqIUzPQeJpjiev0QA1SQnemCpyD7dI5PH3YK7f1Q/zEg==" saltValue="ryXbUMCpbxuKSv2AhY0SKg==" spinCount="100000" sheet="1" objects="1" scenarios="1"/>
  <mergeCells count="1">
    <mergeCell ref="B8:H8"/>
  </mergeCells>
  <dataValidations count="1">
    <dataValidation type="list" allowBlank="1" showInputMessage="1" showErrorMessage="1" sqref="B46:B67 B74:B80 B86:B92 B99:B105 B112:B118" xr:uid="{0CE3982E-CCB3-4B59-83B0-4714DE91160B}">
      <formula1>$B$21:$B$40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6732-7679-4692-814B-42EC88A9C97E}">
  <dimension ref="A1:J120"/>
  <sheetViews>
    <sheetView workbookViewId="0"/>
  </sheetViews>
  <sheetFormatPr defaultColWidth="8.875" defaultRowHeight="15" x14ac:dyDescent="0.2"/>
  <cols>
    <col min="1" max="1" width="33.875" style="2" customWidth="1"/>
    <col min="2" max="10" width="13.375" style="2" customWidth="1"/>
    <col min="11" max="16384" width="8.875" style="2"/>
  </cols>
  <sheetData>
    <row r="1" spans="1:10" ht="15" customHeight="1" x14ac:dyDescent="0.25">
      <c r="A1" s="7" t="s">
        <v>1460</v>
      </c>
      <c r="B1" s="302"/>
      <c r="C1" s="303"/>
      <c r="D1" s="304"/>
      <c r="E1" s="304"/>
      <c r="F1" s="304"/>
      <c r="G1" s="304"/>
      <c r="H1" s="305"/>
      <c r="I1" s="306"/>
      <c r="J1" s="306"/>
    </row>
    <row r="2" spans="1:10" ht="13.35" customHeight="1" x14ac:dyDescent="0.25">
      <c r="A2" s="1490" t="s">
        <v>42</v>
      </c>
      <c r="B2" s="307"/>
      <c r="C2" s="304"/>
      <c r="D2" s="308" t="s">
        <v>43</v>
      </c>
      <c r="E2" s="309"/>
      <c r="F2" s="309"/>
      <c r="G2" s="309"/>
      <c r="H2" s="310"/>
      <c r="I2" s="306"/>
      <c r="J2" s="306"/>
    </row>
    <row r="3" spans="1:10" ht="13.35" customHeight="1" x14ac:dyDescent="0.25">
      <c r="A3" s="1490" t="s">
        <v>1459</v>
      </c>
      <c r="B3" s="303"/>
      <c r="C3" s="311"/>
      <c r="D3" s="132">
        <f>+'Sch A'!$A$6</f>
        <v>0</v>
      </c>
      <c r="E3" s="312"/>
      <c r="F3" s="312"/>
      <c r="G3" s="312"/>
      <c r="H3" s="313"/>
      <c r="I3" s="306"/>
      <c r="J3" s="306"/>
    </row>
    <row r="4" spans="1:10" ht="13.35" customHeight="1" x14ac:dyDescent="0.25">
      <c r="A4" s="311"/>
      <c r="B4" s="314"/>
      <c r="C4" s="305"/>
      <c r="D4" s="315" t="s">
        <v>131</v>
      </c>
      <c r="E4" s="311"/>
      <c r="F4" s="311"/>
      <c r="G4" s="311"/>
      <c r="H4" s="316"/>
      <c r="I4" s="306"/>
      <c r="J4" s="306"/>
    </row>
    <row r="5" spans="1:10" ht="13.35" customHeight="1" x14ac:dyDescent="0.25">
      <c r="A5" s="305"/>
      <c r="B5" s="314"/>
      <c r="C5" s="305"/>
      <c r="D5" s="317" t="s">
        <v>132</v>
      </c>
      <c r="E5" s="136">
        <f>+'Sch A'!$F$12</f>
        <v>0</v>
      </c>
      <c r="F5" s="318"/>
      <c r="G5" s="317" t="s">
        <v>133</v>
      </c>
      <c r="H5" s="136">
        <f>+'Sch A'!$H$12</f>
        <v>0</v>
      </c>
      <c r="I5" s="306"/>
      <c r="J5" s="306"/>
    </row>
    <row r="6" spans="1:10" ht="13.35" customHeight="1" x14ac:dyDescent="0.25">
      <c r="A6" s="304"/>
      <c r="B6" s="305"/>
      <c r="C6" s="305"/>
      <c r="D6" s="305"/>
      <c r="E6" s="305"/>
      <c r="F6" s="305"/>
      <c r="G6" s="305"/>
      <c r="H6" s="305"/>
      <c r="I6" s="306"/>
      <c r="J6" s="306"/>
    </row>
    <row r="7" spans="1:10" ht="15" customHeight="1" x14ac:dyDescent="0.25">
      <c r="A7" s="319" t="s">
        <v>227</v>
      </c>
      <c r="B7" s="320" t="s">
        <v>7</v>
      </c>
      <c r="C7" s="321"/>
      <c r="D7" s="321"/>
      <c r="E7" s="321"/>
      <c r="F7" s="321"/>
      <c r="G7" s="321"/>
      <c r="H7" s="322"/>
      <c r="I7" s="306"/>
      <c r="J7" s="306"/>
    </row>
    <row r="8" spans="1:10" ht="15" customHeight="1" x14ac:dyDescent="0.25">
      <c r="A8" s="323" t="s">
        <v>264</v>
      </c>
      <c r="B8" s="1629"/>
      <c r="C8" s="1630"/>
      <c r="D8" s="1630"/>
      <c r="E8" s="1630"/>
      <c r="F8" s="1630"/>
      <c r="G8" s="1630"/>
      <c r="H8" s="1631"/>
      <c r="I8" s="306"/>
      <c r="J8" s="306"/>
    </row>
    <row r="9" spans="1:10" ht="15.75" x14ac:dyDescent="0.25">
      <c r="A9" s="324"/>
      <c r="B9" s="325" t="s">
        <v>142</v>
      </c>
      <c r="C9" s="326" t="s">
        <v>138</v>
      </c>
      <c r="D9" s="327" t="s">
        <v>33</v>
      </c>
      <c r="E9" s="328" t="s">
        <v>35</v>
      </c>
      <c r="F9" s="329" t="s">
        <v>37</v>
      </c>
      <c r="G9" s="330" t="s">
        <v>38</v>
      </c>
      <c r="H9" s="330" t="s">
        <v>39</v>
      </c>
      <c r="I9" s="1445"/>
      <c r="J9" s="306"/>
    </row>
    <row r="10" spans="1:10" ht="15" customHeight="1" x14ac:dyDescent="0.25">
      <c r="A10" s="332" t="s">
        <v>266</v>
      </c>
      <c r="B10" s="333"/>
      <c r="C10" s="334"/>
      <c r="D10" s="334"/>
      <c r="E10" s="334"/>
      <c r="F10" s="334"/>
      <c r="G10" s="335"/>
      <c r="H10" s="335"/>
      <c r="I10" s="1446"/>
      <c r="J10" s="306"/>
    </row>
    <row r="11" spans="1:10" ht="15" customHeight="1" x14ac:dyDescent="0.35">
      <c r="A11" s="336" t="s">
        <v>267</v>
      </c>
      <c r="B11" s="337">
        <f t="shared" ref="B11:B15" si="0">SUM(C11:H11)</f>
        <v>0</v>
      </c>
      <c r="C11" s="337">
        <f>E68</f>
        <v>0</v>
      </c>
      <c r="D11" s="337">
        <f t="shared" ref="D11:H11" si="1">F68</f>
        <v>0</v>
      </c>
      <c r="E11" s="337">
        <f t="shared" si="1"/>
        <v>0</v>
      </c>
      <c r="F11" s="337">
        <f t="shared" si="1"/>
        <v>0</v>
      </c>
      <c r="G11" s="337">
        <f t="shared" si="1"/>
        <v>0</v>
      </c>
      <c r="H11" s="337">
        <f t="shared" si="1"/>
        <v>0</v>
      </c>
      <c r="I11" s="1446"/>
      <c r="J11" s="306"/>
    </row>
    <row r="12" spans="1:10" ht="15" customHeight="1" x14ac:dyDescent="0.35">
      <c r="A12" s="336" t="s">
        <v>268</v>
      </c>
      <c r="B12" s="337">
        <f t="shared" si="0"/>
        <v>0</v>
      </c>
      <c r="C12" s="337">
        <f>E81</f>
        <v>0</v>
      </c>
      <c r="D12" s="337">
        <f t="shared" ref="D12:H12" si="2">F81</f>
        <v>0</v>
      </c>
      <c r="E12" s="337">
        <f t="shared" si="2"/>
        <v>0</v>
      </c>
      <c r="F12" s="337">
        <f t="shared" si="2"/>
        <v>0</v>
      </c>
      <c r="G12" s="337">
        <f t="shared" si="2"/>
        <v>0</v>
      </c>
      <c r="H12" s="337">
        <f t="shared" si="2"/>
        <v>0</v>
      </c>
      <c r="I12" s="1446"/>
      <c r="J12" s="306"/>
    </row>
    <row r="13" spans="1:10" ht="15" customHeight="1" x14ac:dyDescent="0.35">
      <c r="A13" s="336" t="s">
        <v>270</v>
      </c>
      <c r="B13" s="337">
        <f t="shared" si="0"/>
        <v>0</v>
      </c>
      <c r="C13" s="337">
        <f>E93</f>
        <v>0</v>
      </c>
      <c r="D13" s="337">
        <f t="shared" ref="D13:H13" si="3">F93</f>
        <v>0</v>
      </c>
      <c r="E13" s="337">
        <f t="shared" si="3"/>
        <v>0</v>
      </c>
      <c r="F13" s="337">
        <f t="shared" si="3"/>
        <v>0</v>
      </c>
      <c r="G13" s="337">
        <f t="shared" si="3"/>
        <v>0</v>
      </c>
      <c r="H13" s="337">
        <f t="shared" si="3"/>
        <v>0</v>
      </c>
      <c r="I13" s="1446"/>
      <c r="J13" s="306"/>
    </row>
    <row r="14" spans="1:10" ht="15" customHeight="1" x14ac:dyDescent="0.35">
      <c r="A14" s="336" t="s">
        <v>289</v>
      </c>
      <c r="B14" s="337">
        <f t="shared" si="0"/>
        <v>0</v>
      </c>
      <c r="C14" s="337">
        <f>E106</f>
        <v>0</v>
      </c>
      <c r="D14" s="337">
        <f t="shared" ref="D14:H14" si="4">F106</f>
        <v>0</v>
      </c>
      <c r="E14" s="337">
        <f t="shared" si="4"/>
        <v>0</v>
      </c>
      <c r="F14" s="337">
        <f t="shared" si="4"/>
        <v>0</v>
      </c>
      <c r="G14" s="337">
        <f t="shared" si="4"/>
        <v>0</v>
      </c>
      <c r="H14" s="337">
        <f t="shared" si="4"/>
        <v>0</v>
      </c>
      <c r="I14" s="1446"/>
      <c r="J14" s="306"/>
    </row>
    <row r="15" spans="1:10" ht="15" customHeight="1" x14ac:dyDescent="0.35">
      <c r="A15" s="336" t="s">
        <v>271</v>
      </c>
      <c r="B15" s="337">
        <f t="shared" si="0"/>
        <v>0</v>
      </c>
      <c r="C15" s="337">
        <f>E119</f>
        <v>0</v>
      </c>
      <c r="D15" s="337">
        <f t="shared" ref="D15:H15" si="5">F119</f>
        <v>0</v>
      </c>
      <c r="E15" s="337">
        <f t="shared" si="5"/>
        <v>0</v>
      </c>
      <c r="F15" s="337">
        <f t="shared" si="5"/>
        <v>0</v>
      </c>
      <c r="G15" s="337">
        <f t="shared" si="5"/>
        <v>0</v>
      </c>
      <c r="H15" s="337">
        <f t="shared" si="5"/>
        <v>0</v>
      </c>
      <c r="I15" s="1445"/>
      <c r="J15" s="306"/>
    </row>
    <row r="16" spans="1:10" ht="15" customHeight="1" x14ac:dyDescent="0.25">
      <c r="A16" s="339" t="s">
        <v>272</v>
      </c>
      <c r="B16" s="337">
        <f>SUM(C16:H16)</f>
        <v>0</v>
      </c>
      <c r="C16" s="337">
        <f>SUM(C11:C15)</f>
        <v>0</v>
      </c>
      <c r="D16" s="337">
        <f>SUM(D11:D15)</f>
        <v>0</v>
      </c>
      <c r="E16" s="337">
        <f>SUM(E11:E15)</f>
        <v>0</v>
      </c>
      <c r="F16" s="337">
        <f t="shared" ref="F16:G16" si="6">SUM(F11:F15)</f>
        <v>0</v>
      </c>
      <c r="G16" s="337">
        <f t="shared" si="6"/>
        <v>0</v>
      </c>
      <c r="H16" s="337">
        <f>SUM(H11:H15)</f>
        <v>0</v>
      </c>
      <c r="I16" s="1445"/>
      <c r="J16" s="306"/>
    </row>
    <row r="17" spans="1:10" ht="15" customHeight="1" x14ac:dyDescent="0.25">
      <c r="A17" s="340" t="s">
        <v>273</v>
      </c>
      <c r="B17" s="341"/>
      <c r="C17" s="341"/>
      <c r="D17" s="341"/>
      <c r="E17" s="341"/>
      <c r="F17" s="341"/>
      <c r="G17" s="341"/>
      <c r="H17" s="341"/>
      <c r="I17" s="306"/>
      <c r="J17" s="306"/>
    </row>
    <row r="18" spans="1:10" ht="15" customHeight="1" x14ac:dyDescent="0.25">
      <c r="A18" s="342"/>
      <c r="B18" s="342"/>
      <c r="C18" s="342"/>
      <c r="D18" s="342"/>
      <c r="E18" s="342"/>
      <c r="F18" s="342"/>
      <c r="G18" s="342"/>
      <c r="H18" s="342"/>
      <c r="I18" s="306"/>
      <c r="J18" s="306"/>
    </row>
    <row r="19" spans="1:10" ht="15" customHeight="1" x14ac:dyDescent="0.25">
      <c r="A19" s="343" t="s">
        <v>240</v>
      </c>
      <c r="B19" s="343"/>
      <c r="C19" s="343"/>
      <c r="D19" s="344"/>
      <c r="E19" s="343"/>
      <c r="F19" s="343"/>
      <c r="G19" s="343"/>
      <c r="H19" s="343"/>
      <c r="I19" s="343"/>
      <c r="J19" s="345"/>
    </row>
    <row r="20" spans="1:10" ht="26.1" customHeight="1" x14ac:dyDescent="0.2">
      <c r="A20" s="346" t="s">
        <v>241</v>
      </c>
      <c r="B20" s="347" t="s">
        <v>242</v>
      </c>
      <c r="C20" s="276" t="s">
        <v>1451</v>
      </c>
      <c r="D20" s="325" t="s">
        <v>142</v>
      </c>
      <c r="E20" s="326" t="s">
        <v>138</v>
      </c>
      <c r="F20" s="327" t="s">
        <v>33</v>
      </c>
      <c r="G20" s="328" t="s">
        <v>35</v>
      </c>
      <c r="H20" s="329" t="s">
        <v>37</v>
      </c>
      <c r="I20" s="330" t="s">
        <v>38</v>
      </c>
      <c r="J20" s="330" t="s">
        <v>39</v>
      </c>
    </row>
    <row r="21" spans="1:10" ht="15" customHeight="1" x14ac:dyDescent="0.2">
      <c r="A21" s="348"/>
      <c r="B21" s="349"/>
      <c r="C21" s="349"/>
      <c r="D21" s="350">
        <f t="shared" ref="D21:D40" si="7">SUM(E21:J21)</f>
        <v>0</v>
      </c>
      <c r="E21" s="351"/>
      <c r="F21" s="352"/>
      <c r="G21" s="353"/>
      <c r="H21" s="353"/>
      <c r="I21" s="353"/>
      <c r="J21" s="354"/>
    </row>
    <row r="22" spans="1:10" ht="15" customHeight="1" x14ac:dyDescent="0.2">
      <c r="A22" s="348"/>
      <c r="B22" s="349"/>
      <c r="C22" s="349"/>
      <c r="D22" s="350">
        <f t="shared" si="7"/>
        <v>0</v>
      </c>
      <c r="E22" s="351"/>
      <c r="F22" s="352"/>
      <c r="G22" s="353"/>
      <c r="H22" s="353"/>
      <c r="I22" s="353"/>
      <c r="J22" s="354"/>
    </row>
    <row r="23" spans="1:10" ht="15" customHeight="1" x14ac:dyDescent="0.2">
      <c r="A23" s="348"/>
      <c r="B23" s="349"/>
      <c r="C23" s="349"/>
      <c r="D23" s="350">
        <f t="shared" si="7"/>
        <v>0</v>
      </c>
      <c r="E23" s="351"/>
      <c r="F23" s="352"/>
      <c r="G23" s="353"/>
      <c r="H23" s="353"/>
      <c r="I23" s="353"/>
      <c r="J23" s="354"/>
    </row>
    <row r="24" spans="1:10" ht="15" customHeight="1" x14ac:dyDescent="0.2">
      <c r="A24" s="348"/>
      <c r="B24" s="349"/>
      <c r="C24" s="349"/>
      <c r="D24" s="350">
        <f t="shared" si="7"/>
        <v>0</v>
      </c>
      <c r="E24" s="351"/>
      <c r="F24" s="352"/>
      <c r="G24" s="353"/>
      <c r="H24" s="353"/>
      <c r="I24" s="353"/>
      <c r="J24" s="354"/>
    </row>
    <row r="25" spans="1:10" ht="15" customHeight="1" x14ac:dyDescent="0.2">
      <c r="A25" s="348"/>
      <c r="B25" s="349"/>
      <c r="C25" s="349"/>
      <c r="D25" s="350">
        <f t="shared" si="7"/>
        <v>0</v>
      </c>
      <c r="E25" s="351"/>
      <c r="F25" s="352"/>
      <c r="G25" s="353"/>
      <c r="H25" s="353"/>
      <c r="I25" s="353"/>
      <c r="J25" s="354"/>
    </row>
    <row r="26" spans="1:10" ht="15" customHeight="1" x14ac:dyDescent="0.2">
      <c r="A26" s="348"/>
      <c r="B26" s="349"/>
      <c r="C26" s="349"/>
      <c r="D26" s="350">
        <f t="shared" si="7"/>
        <v>0</v>
      </c>
      <c r="E26" s="351"/>
      <c r="F26" s="352"/>
      <c r="G26" s="353"/>
      <c r="H26" s="353"/>
      <c r="I26" s="353"/>
      <c r="J26" s="354"/>
    </row>
    <row r="27" spans="1:10" ht="15" customHeight="1" x14ac:dyDescent="0.2">
      <c r="A27" s="348"/>
      <c r="B27" s="349"/>
      <c r="C27" s="349"/>
      <c r="D27" s="350">
        <f t="shared" si="7"/>
        <v>0</v>
      </c>
      <c r="E27" s="351"/>
      <c r="F27" s="352"/>
      <c r="G27" s="353"/>
      <c r="H27" s="353"/>
      <c r="I27" s="353"/>
      <c r="J27" s="354"/>
    </row>
    <row r="28" spans="1:10" ht="15" customHeight="1" x14ac:dyDescent="0.2">
      <c r="A28" s="348"/>
      <c r="B28" s="349"/>
      <c r="C28" s="349"/>
      <c r="D28" s="350">
        <f t="shared" si="7"/>
        <v>0</v>
      </c>
      <c r="E28" s="351"/>
      <c r="F28" s="352"/>
      <c r="G28" s="353"/>
      <c r="H28" s="353"/>
      <c r="I28" s="353"/>
      <c r="J28" s="354"/>
    </row>
    <row r="29" spans="1:10" ht="15" customHeight="1" x14ac:dyDescent="0.2">
      <c r="A29" s="348"/>
      <c r="B29" s="349"/>
      <c r="C29" s="349"/>
      <c r="D29" s="350">
        <f t="shared" si="7"/>
        <v>0</v>
      </c>
      <c r="E29" s="351"/>
      <c r="F29" s="352"/>
      <c r="G29" s="353"/>
      <c r="H29" s="353"/>
      <c r="I29" s="353"/>
      <c r="J29" s="354"/>
    </row>
    <row r="30" spans="1:10" ht="15" customHeight="1" x14ac:dyDescent="0.2">
      <c r="A30" s="348"/>
      <c r="B30" s="349"/>
      <c r="C30" s="349"/>
      <c r="D30" s="350">
        <f t="shared" si="7"/>
        <v>0</v>
      </c>
      <c r="E30" s="351"/>
      <c r="F30" s="352"/>
      <c r="G30" s="353"/>
      <c r="H30" s="353"/>
      <c r="I30" s="353"/>
      <c r="J30" s="354"/>
    </row>
    <row r="31" spans="1:10" ht="15" customHeight="1" x14ac:dyDescent="0.2">
      <c r="A31" s="348"/>
      <c r="B31" s="349"/>
      <c r="C31" s="349"/>
      <c r="D31" s="350">
        <f t="shared" si="7"/>
        <v>0</v>
      </c>
      <c r="E31" s="351"/>
      <c r="F31" s="352"/>
      <c r="G31" s="353"/>
      <c r="H31" s="353"/>
      <c r="I31" s="353"/>
      <c r="J31" s="354"/>
    </row>
    <row r="32" spans="1:10" ht="15" customHeight="1" x14ac:dyDescent="0.2">
      <c r="A32" s="348"/>
      <c r="B32" s="349"/>
      <c r="C32" s="349"/>
      <c r="D32" s="350">
        <f t="shared" si="7"/>
        <v>0</v>
      </c>
      <c r="E32" s="351"/>
      <c r="F32" s="352"/>
      <c r="G32" s="353"/>
      <c r="H32" s="353"/>
      <c r="I32" s="353"/>
      <c r="J32" s="354"/>
    </row>
    <row r="33" spans="1:10" ht="15" customHeight="1" x14ac:dyDescent="0.2">
      <c r="A33" s="348"/>
      <c r="B33" s="349"/>
      <c r="C33" s="349"/>
      <c r="D33" s="350">
        <f t="shared" si="7"/>
        <v>0</v>
      </c>
      <c r="E33" s="351"/>
      <c r="F33" s="352"/>
      <c r="G33" s="353"/>
      <c r="H33" s="353"/>
      <c r="I33" s="353"/>
      <c r="J33" s="354"/>
    </row>
    <row r="34" spans="1:10" ht="15" customHeight="1" x14ac:dyDescent="0.2">
      <c r="A34" s="348"/>
      <c r="B34" s="349"/>
      <c r="C34" s="349"/>
      <c r="D34" s="350">
        <f t="shared" si="7"/>
        <v>0</v>
      </c>
      <c r="E34" s="351"/>
      <c r="F34" s="352"/>
      <c r="G34" s="353"/>
      <c r="H34" s="353"/>
      <c r="I34" s="353"/>
      <c r="J34" s="354"/>
    </row>
    <row r="35" spans="1:10" ht="15" customHeight="1" x14ac:dyDescent="0.2">
      <c r="A35" s="348"/>
      <c r="B35" s="349"/>
      <c r="C35" s="349"/>
      <c r="D35" s="350">
        <f t="shared" si="7"/>
        <v>0</v>
      </c>
      <c r="E35" s="351"/>
      <c r="F35" s="352"/>
      <c r="G35" s="353"/>
      <c r="H35" s="353"/>
      <c r="I35" s="353"/>
      <c r="J35" s="354"/>
    </row>
    <row r="36" spans="1:10" ht="15" customHeight="1" x14ac:dyDescent="0.2">
      <c r="A36" s="348"/>
      <c r="B36" s="349"/>
      <c r="C36" s="349"/>
      <c r="D36" s="350">
        <f t="shared" si="7"/>
        <v>0</v>
      </c>
      <c r="E36" s="351"/>
      <c r="F36" s="352"/>
      <c r="G36" s="353"/>
      <c r="H36" s="353"/>
      <c r="I36" s="353"/>
      <c r="J36" s="354"/>
    </row>
    <row r="37" spans="1:10" ht="15" customHeight="1" x14ac:dyDescent="0.2">
      <c r="A37" s="348"/>
      <c r="B37" s="349"/>
      <c r="C37" s="349"/>
      <c r="D37" s="350">
        <f t="shared" si="7"/>
        <v>0</v>
      </c>
      <c r="E37" s="351"/>
      <c r="F37" s="352"/>
      <c r="G37" s="353"/>
      <c r="H37" s="353"/>
      <c r="I37" s="353"/>
      <c r="J37" s="354"/>
    </row>
    <row r="38" spans="1:10" ht="15" customHeight="1" x14ac:dyDescent="0.2">
      <c r="A38" s="348"/>
      <c r="B38" s="349"/>
      <c r="C38" s="349"/>
      <c r="D38" s="350">
        <f t="shared" si="7"/>
        <v>0</v>
      </c>
      <c r="E38" s="351"/>
      <c r="F38" s="352"/>
      <c r="G38" s="353"/>
      <c r="H38" s="353"/>
      <c r="I38" s="353"/>
      <c r="J38" s="354"/>
    </row>
    <row r="39" spans="1:10" ht="15" customHeight="1" x14ac:dyDescent="0.2">
      <c r="A39" s="348"/>
      <c r="B39" s="349"/>
      <c r="C39" s="349"/>
      <c r="D39" s="350">
        <f t="shared" si="7"/>
        <v>0</v>
      </c>
      <c r="E39" s="351"/>
      <c r="F39" s="352"/>
      <c r="G39" s="353"/>
      <c r="H39" s="353"/>
      <c r="I39" s="353"/>
      <c r="J39" s="354"/>
    </row>
    <row r="40" spans="1:10" ht="15" customHeight="1" x14ac:dyDescent="0.2">
      <c r="A40" s="348"/>
      <c r="B40" s="349"/>
      <c r="C40" s="349"/>
      <c r="D40" s="350">
        <f t="shared" si="7"/>
        <v>0</v>
      </c>
      <c r="E40" s="351"/>
      <c r="F40" s="352"/>
      <c r="G40" s="353"/>
      <c r="H40" s="353"/>
      <c r="I40" s="353"/>
      <c r="J40" s="354"/>
    </row>
    <row r="41" spans="1:10" ht="15" customHeight="1" x14ac:dyDescent="0.25">
      <c r="A41" s="306"/>
      <c r="B41" s="306"/>
      <c r="C41" s="306"/>
      <c r="D41" s="306"/>
      <c r="E41" s="306"/>
      <c r="F41" s="306"/>
      <c r="G41" s="306"/>
      <c r="H41" s="306"/>
      <c r="I41" s="306"/>
      <c r="J41" s="306"/>
    </row>
    <row r="42" spans="1:10" ht="15" customHeight="1" x14ac:dyDescent="0.25">
      <c r="A42" s="306"/>
      <c r="B42" s="306"/>
      <c r="C42" s="306"/>
      <c r="D42" s="306"/>
      <c r="E42" s="306"/>
      <c r="F42" s="306"/>
      <c r="G42" s="306"/>
      <c r="H42" s="306"/>
      <c r="I42" s="306"/>
      <c r="J42" s="306"/>
    </row>
    <row r="43" spans="1:10" ht="15" customHeight="1" x14ac:dyDescent="0.25">
      <c r="A43" s="355" t="s">
        <v>6</v>
      </c>
      <c r="B43" s="356"/>
      <c r="C43" s="356"/>
      <c r="D43" s="357"/>
      <c r="E43" s="357"/>
      <c r="F43" s="357"/>
      <c r="G43" s="358"/>
      <c r="H43" s="356"/>
      <c r="I43" s="356"/>
      <c r="J43" s="359"/>
    </row>
    <row r="44" spans="1:10" ht="26.1" customHeight="1" x14ac:dyDescent="0.2">
      <c r="A44" s="346" t="s">
        <v>258</v>
      </c>
      <c r="B44" s="347" t="s">
        <v>242</v>
      </c>
      <c r="C44" s="347" t="s">
        <v>243</v>
      </c>
      <c r="D44" s="325" t="s">
        <v>142</v>
      </c>
      <c r="E44" s="326" t="s">
        <v>138</v>
      </c>
      <c r="F44" s="327" t="s">
        <v>33</v>
      </c>
      <c r="G44" s="328" t="s">
        <v>35</v>
      </c>
      <c r="H44" s="329" t="s">
        <v>37</v>
      </c>
      <c r="I44" s="330" t="s">
        <v>38</v>
      </c>
      <c r="J44" s="330" t="s">
        <v>39</v>
      </c>
    </row>
    <row r="45" spans="1:10" ht="15" customHeight="1" x14ac:dyDescent="0.25">
      <c r="A45" s="348"/>
      <c r="B45" s="360" t="s">
        <v>259</v>
      </c>
      <c r="C45" s="361"/>
      <c r="D45" s="337">
        <f t="shared" ref="D45:D67" si="8">SUM(E45:J45)</f>
        <v>0</v>
      </c>
      <c r="E45" s="362"/>
      <c r="F45" s="363"/>
      <c r="G45" s="349"/>
      <c r="H45" s="349"/>
      <c r="I45" s="349"/>
      <c r="J45" s="364"/>
    </row>
    <row r="46" spans="1:10" ht="15" customHeight="1" x14ac:dyDescent="0.2">
      <c r="A46" s="348"/>
      <c r="B46" s="349"/>
      <c r="C46" s="349"/>
      <c r="D46" s="337">
        <f t="shared" si="8"/>
        <v>0</v>
      </c>
      <c r="E46" s="365">
        <f>IFERROR(VLOOKUP(B46,$B$21:$J$40,4,0)*C46,0)</f>
        <v>0</v>
      </c>
      <c r="F46" s="365">
        <f>IFERROR(VLOOKUP(B46,$B$21:$J$40,5,0)*C46,0)</f>
        <v>0</v>
      </c>
      <c r="G46" s="365">
        <f>IFERROR(VLOOKUP(B46,$B$21:$J$40,6,0)*C46,0)</f>
        <v>0</v>
      </c>
      <c r="H46" s="365">
        <f>IFERROR(VLOOKUP(B46,$B$21:$J$40,7,0)*C46,0)</f>
        <v>0</v>
      </c>
      <c r="I46" s="365">
        <f>IFERROR(VLOOKUP(B46,$B$21:$J$40,8,0)*C46,0)</f>
        <v>0</v>
      </c>
      <c r="J46" s="365">
        <f>IFERROR(VLOOKUP(B46,$B$21:$J$40,9,0)*C46,0)</f>
        <v>0</v>
      </c>
    </row>
    <row r="47" spans="1:10" ht="15" customHeight="1" x14ac:dyDescent="0.2">
      <c r="A47" s="348"/>
      <c r="B47" s="349"/>
      <c r="C47" s="349"/>
      <c r="D47" s="337">
        <f t="shared" si="8"/>
        <v>0</v>
      </c>
      <c r="E47" s="365">
        <f t="shared" ref="E47:E67" si="9">IFERROR(VLOOKUP(B47,$B$21:$J$40,4,0)*C47,0)</f>
        <v>0</v>
      </c>
      <c r="F47" s="365">
        <f t="shared" ref="F47:F67" si="10">IFERROR(VLOOKUP(B47,$B$21:$J$40,5,0)*C47,0)</f>
        <v>0</v>
      </c>
      <c r="G47" s="365">
        <f t="shared" ref="G47:G67" si="11">IFERROR(VLOOKUP(B47,$B$21:$J$40,6,0)*C47,0)</f>
        <v>0</v>
      </c>
      <c r="H47" s="365">
        <f t="shared" ref="H47:H67" si="12">IFERROR(VLOOKUP(B47,$B$21:$J$40,7,0)*C47,0)</f>
        <v>0</v>
      </c>
      <c r="I47" s="365">
        <f t="shared" ref="I47:I67" si="13">IFERROR(VLOOKUP(B47,$B$21:$J$40,8,0)*C47,0)</f>
        <v>0</v>
      </c>
      <c r="J47" s="365">
        <f t="shared" ref="J47:J67" si="14">IFERROR(VLOOKUP(B47,$B$21:$J$40,9,0)*C47,0)</f>
        <v>0</v>
      </c>
    </row>
    <row r="48" spans="1:10" ht="15" customHeight="1" x14ac:dyDescent="0.2">
      <c r="A48" s="348"/>
      <c r="B48" s="349"/>
      <c r="C48" s="349"/>
      <c r="D48" s="337">
        <f t="shared" si="8"/>
        <v>0</v>
      </c>
      <c r="E48" s="365">
        <f t="shared" si="9"/>
        <v>0</v>
      </c>
      <c r="F48" s="365">
        <f t="shared" si="10"/>
        <v>0</v>
      </c>
      <c r="G48" s="365">
        <f t="shared" si="11"/>
        <v>0</v>
      </c>
      <c r="H48" s="365">
        <f t="shared" si="12"/>
        <v>0</v>
      </c>
      <c r="I48" s="365">
        <f t="shared" si="13"/>
        <v>0</v>
      </c>
      <c r="J48" s="365">
        <f t="shared" si="14"/>
        <v>0</v>
      </c>
    </row>
    <row r="49" spans="1:10" ht="15" customHeight="1" x14ac:dyDescent="0.2">
      <c r="A49" s="348"/>
      <c r="B49" s="349"/>
      <c r="C49" s="349"/>
      <c r="D49" s="337">
        <f t="shared" si="8"/>
        <v>0</v>
      </c>
      <c r="E49" s="365">
        <f t="shared" si="9"/>
        <v>0</v>
      </c>
      <c r="F49" s="365">
        <f t="shared" si="10"/>
        <v>0</v>
      </c>
      <c r="G49" s="365">
        <f t="shared" si="11"/>
        <v>0</v>
      </c>
      <c r="H49" s="365">
        <f t="shared" si="12"/>
        <v>0</v>
      </c>
      <c r="I49" s="365">
        <f t="shared" si="13"/>
        <v>0</v>
      </c>
      <c r="J49" s="365">
        <f t="shared" si="14"/>
        <v>0</v>
      </c>
    </row>
    <row r="50" spans="1:10" ht="15" customHeight="1" x14ac:dyDescent="0.2">
      <c r="A50" s="348"/>
      <c r="B50" s="349"/>
      <c r="C50" s="349"/>
      <c r="D50" s="337">
        <f t="shared" si="8"/>
        <v>0</v>
      </c>
      <c r="E50" s="365">
        <f t="shared" si="9"/>
        <v>0</v>
      </c>
      <c r="F50" s="365">
        <f t="shared" si="10"/>
        <v>0</v>
      </c>
      <c r="G50" s="365">
        <f t="shared" si="11"/>
        <v>0</v>
      </c>
      <c r="H50" s="365">
        <f t="shared" si="12"/>
        <v>0</v>
      </c>
      <c r="I50" s="365">
        <f t="shared" si="13"/>
        <v>0</v>
      </c>
      <c r="J50" s="365">
        <f t="shared" si="14"/>
        <v>0</v>
      </c>
    </row>
    <row r="51" spans="1:10" ht="15" customHeight="1" x14ac:dyDescent="0.2">
      <c r="A51" s="348"/>
      <c r="B51" s="349"/>
      <c r="C51" s="349"/>
      <c r="D51" s="337">
        <f t="shared" si="8"/>
        <v>0</v>
      </c>
      <c r="E51" s="365">
        <f t="shared" si="9"/>
        <v>0</v>
      </c>
      <c r="F51" s="365">
        <f t="shared" si="10"/>
        <v>0</v>
      </c>
      <c r="G51" s="365">
        <f t="shared" si="11"/>
        <v>0</v>
      </c>
      <c r="H51" s="365">
        <f t="shared" si="12"/>
        <v>0</v>
      </c>
      <c r="I51" s="365">
        <f t="shared" si="13"/>
        <v>0</v>
      </c>
      <c r="J51" s="365">
        <f t="shared" si="14"/>
        <v>0</v>
      </c>
    </row>
    <row r="52" spans="1:10" ht="15" customHeight="1" x14ac:dyDescent="0.2">
      <c r="A52" s="348"/>
      <c r="B52" s="349"/>
      <c r="C52" s="349"/>
      <c r="D52" s="337">
        <f t="shared" si="8"/>
        <v>0</v>
      </c>
      <c r="E52" s="365">
        <f t="shared" si="9"/>
        <v>0</v>
      </c>
      <c r="F52" s="365">
        <f t="shared" si="10"/>
        <v>0</v>
      </c>
      <c r="G52" s="365">
        <f t="shared" si="11"/>
        <v>0</v>
      </c>
      <c r="H52" s="365">
        <f t="shared" si="12"/>
        <v>0</v>
      </c>
      <c r="I52" s="365">
        <f t="shared" si="13"/>
        <v>0</v>
      </c>
      <c r="J52" s="365">
        <f t="shared" si="14"/>
        <v>0</v>
      </c>
    </row>
    <row r="53" spans="1:10" ht="15" customHeight="1" x14ac:dyDescent="0.2">
      <c r="A53" s="348"/>
      <c r="B53" s="349"/>
      <c r="C53" s="349"/>
      <c r="D53" s="337">
        <f t="shared" si="8"/>
        <v>0</v>
      </c>
      <c r="E53" s="365">
        <f t="shared" si="9"/>
        <v>0</v>
      </c>
      <c r="F53" s="365">
        <f t="shared" si="10"/>
        <v>0</v>
      </c>
      <c r="G53" s="365">
        <f t="shared" si="11"/>
        <v>0</v>
      </c>
      <c r="H53" s="365">
        <f t="shared" si="12"/>
        <v>0</v>
      </c>
      <c r="I53" s="365">
        <f t="shared" si="13"/>
        <v>0</v>
      </c>
      <c r="J53" s="365">
        <f t="shared" si="14"/>
        <v>0</v>
      </c>
    </row>
    <row r="54" spans="1:10" ht="15" customHeight="1" x14ac:dyDescent="0.2">
      <c r="A54" s="348"/>
      <c r="B54" s="349"/>
      <c r="C54" s="349"/>
      <c r="D54" s="337">
        <f t="shared" si="8"/>
        <v>0</v>
      </c>
      <c r="E54" s="365">
        <f t="shared" si="9"/>
        <v>0</v>
      </c>
      <c r="F54" s="365">
        <f t="shared" si="10"/>
        <v>0</v>
      </c>
      <c r="G54" s="365">
        <f t="shared" si="11"/>
        <v>0</v>
      </c>
      <c r="H54" s="365">
        <f t="shared" si="12"/>
        <v>0</v>
      </c>
      <c r="I54" s="365">
        <f t="shared" si="13"/>
        <v>0</v>
      </c>
      <c r="J54" s="365">
        <f t="shared" si="14"/>
        <v>0</v>
      </c>
    </row>
    <row r="55" spans="1:10" ht="15" customHeight="1" x14ac:dyDescent="0.2">
      <c r="A55" s="348"/>
      <c r="B55" s="349"/>
      <c r="C55" s="349"/>
      <c r="D55" s="337">
        <f t="shared" si="8"/>
        <v>0</v>
      </c>
      <c r="E55" s="365">
        <f t="shared" si="9"/>
        <v>0</v>
      </c>
      <c r="F55" s="365">
        <f t="shared" si="10"/>
        <v>0</v>
      </c>
      <c r="G55" s="365">
        <f t="shared" si="11"/>
        <v>0</v>
      </c>
      <c r="H55" s="365">
        <f t="shared" si="12"/>
        <v>0</v>
      </c>
      <c r="I55" s="365">
        <f t="shared" si="13"/>
        <v>0</v>
      </c>
      <c r="J55" s="365">
        <f t="shared" si="14"/>
        <v>0</v>
      </c>
    </row>
    <row r="56" spans="1:10" ht="15" customHeight="1" x14ac:dyDescent="0.2">
      <c r="A56" s="348"/>
      <c r="B56" s="349"/>
      <c r="C56" s="349"/>
      <c r="D56" s="337">
        <f t="shared" si="8"/>
        <v>0</v>
      </c>
      <c r="E56" s="365">
        <f t="shared" si="9"/>
        <v>0</v>
      </c>
      <c r="F56" s="365">
        <f t="shared" si="10"/>
        <v>0</v>
      </c>
      <c r="G56" s="365">
        <f t="shared" si="11"/>
        <v>0</v>
      </c>
      <c r="H56" s="365">
        <f t="shared" si="12"/>
        <v>0</v>
      </c>
      <c r="I56" s="365">
        <f t="shared" si="13"/>
        <v>0</v>
      </c>
      <c r="J56" s="365">
        <f t="shared" si="14"/>
        <v>0</v>
      </c>
    </row>
    <row r="57" spans="1:10" ht="15" customHeight="1" x14ac:dyDescent="0.2">
      <c r="A57" s="348"/>
      <c r="B57" s="349"/>
      <c r="C57" s="349"/>
      <c r="D57" s="337">
        <f t="shared" si="8"/>
        <v>0</v>
      </c>
      <c r="E57" s="365">
        <f t="shared" si="9"/>
        <v>0</v>
      </c>
      <c r="F57" s="365">
        <f t="shared" si="10"/>
        <v>0</v>
      </c>
      <c r="G57" s="365">
        <f t="shared" si="11"/>
        <v>0</v>
      </c>
      <c r="H57" s="365">
        <f t="shared" si="12"/>
        <v>0</v>
      </c>
      <c r="I57" s="365">
        <f t="shared" si="13"/>
        <v>0</v>
      </c>
      <c r="J57" s="365">
        <f t="shared" si="14"/>
        <v>0</v>
      </c>
    </row>
    <row r="58" spans="1:10" ht="15" customHeight="1" x14ac:dyDescent="0.2">
      <c r="A58" s="348"/>
      <c r="B58" s="349"/>
      <c r="C58" s="349"/>
      <c r="D58" s="337">
        <f t="shared" si="8"/>
        <v>0</v>
      </c>
      <c r="E58" s="365">
        <f t="shared" si="9"/>
        <v>0</v>
      </c>
      <c r="F58" s="365">
        <f t="shared" si="10"/>
        <v>0</v>
      </c>
      <c r="G58" s="365">
        <f t="shared" si="11"/>
        <v>0</v>
      </c>
      <c r="H58" s="365">
        <f t="shared" si="12"/>
        <v>0</v>
      </c>
      <c r="I58" s="365">
        <f t="shared" si="13"/>
        <v>0</v>
      </c>
      <c r="J58" s="365">
        <f t="shared" si="14"/>
        <v>0</v>
      </c>
    </row>
    <row r="59" spans="1:10" ht="15" customHeight="1" x14ac:dyDescent="0.2">
      <c r="A59" s="348"/>
      <c r="B59" s="349"/>
      <c r="C59" s="349"/>
      <c r="D59" s="337">
        <f t="shared" si="8"/>
        <v>0</v>
      </c>
      <c r="E59" s="365">
        <f t="shared" si="9"/>
        <v>0</v>
      </c>
      <c r="F59" s="365">
        <f t="shared" si="10"/>
        <v>0</v>
      </c>
      <c r="G59" s="365">
        <f t="shared" si="11"/>
        <v>0</v>
      </c>
      <c r="H59" s="365">
        <f t="shared" si="12"/>
        <v>0</v>
      </c>
      <c r="I59" s="365">
        <f t="shared" si="13"/>
        <v>0</v>
      </c>
      <c r="J59" s="365">
        <f t="shared" si="14"/>
        <v>0</v>
      </c>
    </row>
    <row r="60" spans="1:10" ht="15" customHeight="1" x14ac:dyDescent="0.2">
      <c r="A60" s="348"/>
      <c r="B60" s="349"/>
      <c r="C60" s="349"/>
      <c r="D60" s="337">
        <f t="shared" si="8"/>
        <v>0</v>
      </c>
      <c r="E60" s="365">
        <f t="shared" si="9"/>
        <v>0</v>
      </c>
      <c r="F60" s="365">
        <f t="shared" si="10"/>
        <v>0</v>
      </c>
      <c r="G60" s="365">
        <f t="shared" si="11"/>
        <v>0</v>
      </c>
      <c r="H60" s="365">
        <f t="shared" si="12"/>
        <v>0</v>
      </c>
      <c r="I60" s="365">
        <f t="shared" si="13"/>
        <v>0</v>
      </c>
      <c r="J60" s="365">
        <f t="shared" si="14"/>
        <v>0</v>
      </c>
    </row>
    <row r="61" spans="1:10" ht="15" customHeight="1" x14ac:dyDescent="0.2">
      <c r="A61" s="348"/>
      <c r="B61" s="349"/>
      <c r="C61" s="349"/>
      <c r="D61" s="337">
        <f t="shared" si="8"/>
        <v>0</v>
      </c>
      <c r="E61" s="365">
        <f t="shared" si="9"/>
        <v>0</v>
      </c>
      <c r="F61" s="365">
        <f t="shared" si="10"/>
        <v>0</v>
      </c>
      <c r="G61" s="365">
        <f t="shared" si="11"/>
        <v>0</v>
      </c>
      <c r="H61" s="365">
        <f t="shared" si="12"/>
        <v>0</v>
      </c>
      <c r="I61" s="365">
        <f t="shared" si="13"/>
        <v>0</v>
      </c>
      <c r="J61" s="365">
        <f t="shared" si="14"/>
        <v>0</v>
      </c>
    </row>
    <row r="62" spans="1:10" ht="15" customHeight="1" x14ac:dyDescent="0.2">
      <c r="A62" s="348"/>
      <c r="B62" s="349"/>
      <c r="C62" s="349"/>
      <c r="D62" s="337">
        <f t="shared" si="8"/>
        <v>0</v>
      </c>
      <c r="E62" s="365">
        <f t="shared" si="9"/>
        <v>0</v>
      </c>
      <c r="F62" s="365">
        <f t="shared" si="10"/>
        <v>0</v>
      </c>
      <c r="G62" s="365">
        <f t="shared" si="11"/>
        <v>0</v>
      </c>
      <c r="H62" s="365">
        <f t="shared" si="12"/>
        <v>0</v>
      </c>
      <c r="I62" s="365">
        <f t="shared" si="13"/>
        <v>0</v>
      </c>
      <c r="J62" s="365">
        <f t="shared" si="14"/>
        <v>0</v>
      </c>
    </row>
    <row r="63" spans="1:10" ht="15" customHeight="1" x14ac:dyDescent="0.2">
      <c r="A63" s="348"/>
      <c r="B63" s="349"/>
      <c r="C63" s="349"/>
      <c r="D63" s="337">
        <f t="shared" si="8"/>
        <v>0</v>
      </c>
      <c r="E63" s="365">
        <f t="shared" si="9"/>
        <v>0</v>
      </c>
      <c r="F63" s="365">
        <f t="shared" si="10"/>
        <v>0</v>
      </c>
      <c r="G63" s="365">
        <f t="shared" si="11"/>
        <v>0</v>
      </c>
      <c r="H63" s="365">
        <f t="shared" si="12"/>
        <v>0</v>
      </c>
      <c r="I63" s="365">
        <f t="shared" si="13"/>
        <v>0</v>
      </c>
      <c r="J63" s="365">
        <f t="shared" si="14"/>
        <v>0</v>
      </c>
    </row>
    <row r="64" spans="1:10" ht="15" customHeight="1" x14ac:dyDescent="0.2">
      <c r="A64" s="348"/>
      <c r="B64" s="349"/>
      <c r="C64" s="349"/>
      <c r="D64" s="337">
        <f t="shared" si="8"/>
        <v>0</v>
      </c>
      <c r="E64" s="365">
        <f t="shared" si="9"/>
        <v>0</v>
      </c>
      <c r="F64" s="365">
        <f t="shared" si="10"/>
        <v>0</v>
      </c>
      <c r="G64" s="365">
        <f t="shared" si="11"/>
        <v>0</v>
      </c>
      <c r="H64" s="365">
        <f t="shared" si="12"/>
        <v>0</v>
      </c>
      <c r="I64" s="365">
        <f t="shared" si="13"/>
        <v>0</v>
      </c>
      <c r="J64" s="365">
        <f t="shared" si="14"/>
        <v>0</v>
      </c>
    </row>
    <row r="65" spans="1:10" ht="15" customHeight="1" x14ac:dyDescent="0.2">
      <c r="A65" s="348"/>
      <c r="B65" s="349"/>
      <c r="C65" s="349"/>
      <c r="D65" s="337">
        <f t="shared" si="8"/>
        <v>0</v>
      </c>
      <c r="E65" s="365">
        <f t="shared" si="9"/>
        <v>0</v>
      </c>
      <c r="F65" s="365">
        <f t="shared" si="10"/>
        <v>0</v>
      </c>
      <c r="G65" s="365">
        <f t="shared" si="11"/>
        <v>0</v>
      </c>
      <c r="H65" s="365">
        <f t="shared" si="12"/>
        <v>0</v>
      </c>
      <c r="I65" s="365">
        <f t="shared" si="13"/>
        <v>0</v>
      </c>
      <c r="J65" s="365">
        <f t="shared" si="14"/>
        <v>0</v>
      </c>
    </row>
    <row r="66" spans="1:10" ht="15" customHeight="1" x14ac:dyDescent="0.2">
      <c r="A66" s="348"/>
      <c r="B66" s="349"/>
      <c r="C66" s="349"/>
      <c r="D66" s="337">
        <f t="shared" si="8"/>
        <v>0</v>
      </c>
      <c r="E66" s="365">
        <f t="shared" si="9"/>
        <v>0</v>
      </c>
      <c r="F66" s="365">
        <f t="shared" si="10"/>
        <v>0</v>
      </c>
      <c r="G66" s="365">
        <f t="shared" si="11"/>
        <v>0</v>
      </c>
      <c r="H66" s="365">
        <f t="shared" si="12"/>
        <v>0</v>
      </c>
      <c r="I66" s="365">
        <f t="shared" si="13"/>
        <v>0</v>
      </c>
      <c r="J66" s="365">
        <f t="shared" si="14"/>
        <v>0</v>
      </c>
    </row>
    <row r="67" spans="1:10" ht="15" customHeight="1" x14ac:dyDescent="0.2">
      <c r="A67" s="348"/>
      <c r="B67" s="349"/>
      <c r="C67" s="349"/>
      <c r="D67" s="337">
        <f t="shared" si="8"/>
        <v>0</v>
      </c>
      <c r="E67" s="365">
        <f t="shared" si="9"/>
        <v>0</v>
      </c>
      <c r="F67" s="365">
        <f t="shared" si="10"/>
        <v>0</v>
      </c>
      <c r="G67" s="365">
        <f t="shared" si="11"/>
        <v>0</v>
      </c>
      <c r="H67" s="365">
        <f t="shared" si="12"/>
        <v>0</v>
      </c>
      <c r="I67" s="365">
        <f t="shared" si="13"/>
        <v>0</v>
      </c>
      <c r="J67" s="365">
        <f t="shared" si="14"/>
        <v>0</v>
      </c>
    </row>
    <row r="68" spans="1:10" ht="15" customHeight="1" thickBot="1" x14ac:dyDescent="0.3">
      <c r="A68" s="366" t="s">
        <v>274</v>
      </c>
      <c r="B68" s="367"/>
      <c r="C68" s="367"/>
      <c r="D68" s="368">
        <f>SUM(D45:D67)</f>
        <v>0</v>
      </c>
      <c r="E68" s="368">
        <f t="shared" ref="E68:J68" si="15">SUM(E45:E67)</f>
        <v>0</v>
      </c>
      <c r="F68" s="368">
        <f t="shared" si="15"/>
        <v>0</v>
      </c>
      <c r="G68" s="368">
        <f t="shared" si="15"/>
        <v>0</v>
      </c>
      <c r="H68" s="368">
        <f t="shared" si="15"/>
        <v>0</v>
      </c>
      <c r="I68" s="368">
        <f t="shared" si="15"/>
        <v>0</v>
      </c>
      <c r="J68" s="368">
        <f t="shared" si="15"/>
        <v>0</v>
      </c>
    </row>
    <row r="69" spans="1:10" ht="15" customHeight="1" thickTop="1" x14ac:dyDescent="0.25">
      <c r="A69" s="306"/>
      <c r="B69" s="306"/>
      <c r="C69" s="306"/>
      <c r="D69" s="306"/>
      <c r="E69" s="306"/>
      <c r="F69" s="306"/>
      <c r="G69" s="306"/>
      <c r="H69" s="306"/>
      <c r="I69" s="306"/>
      <c r="J69" s="306"/>
    </row>
    <row r="70" spans="1:10" ht="15" customHeight="1" x14ac:dyDescent="0.25">
      <c r="A70" s="306"/>
      <c r="B70" s="306"/>
      <c r="C70" s="306"/>
      <c r="D70" s="306"/>
      <c r="E70" s="306"/>
      <c r="F70" s="306"/>
      <c r="G70" s="306"/>
      <c r="H70" s="306"/>
      <c r="I70" s="306"/>
      <c r="J70" s="306"/>
    </row>
    <row r="71" spans="1:10" ht="15" customHeight="1" x14ac:dyDescent="0.25">
      <c r="A71" s="355" t="s">
        <v>8</v>
      </c>
      <c r="B71" s="356"/>
      <c r="C71" s="356"/>
      <c r="D71" s="357"/>
      <c r="E71" s="357"/>
      <c r="F71" s="357"/>
      <c r="G71" s="358"/>
      <c r="H71" s="356"/>
      <c r="I71" s="356"/>
      <c r="J71" s="359"/>
    </row>
    <row r="72" spans="1:10" ht="26.1" customHeight="1" x14ac:dyDescent="0.2">
      <c r="A72" s="346" t="s">
        <v>258</v>
      </c>
      <c r="B72" s="347" t="s">
        <v>242</v>
      </c>
      <c r="C72" s="347" t="s">
        <v>243</v>
      </c>
      <c r="D72" s="325" t="s">
        <v>142</v>
      </c>
      <c r="E72" s="326" t="s">
        <v>138</v>
      </c>
      <c r="F72" s="327" t="s">
        <v>33</v>
      </c>
      <c r="G72" s="328" t="s">
        <v>35</v>
      </c>
      <c r="H72" s="329" t="s">
        <v>37</v>
      </c>
      <c r="I72" s="330" t="s">
        <v>38</v>
      </c>
      <c r="J72" s="330" t="s">
        <v>39</v>
      </c>
    </row>
    <row r="73" spans="1:10" ht="15" customHeight="1" x14ac:dyDescent="0.25">
      <c r="A73" s="348"/>
      <c r="B73" s="360" t="s">
        <v>259</v>
      </c>
      <c r="C73" s="361"/>
      <c r="D73" s="337">
        <f t="shared" ref="D73:D80" si="16">SUM(E73:J73)</f>
        <v>0</v>
      </c>
      <c r="E73" s="362"/>
      <c r="F73" s="363"/>
      <c r="G73" s="349"/>
      <c r="H73" s="349"/>
      <c r="I73" s="349"/>
      <c r="J73" s="364"/>
    </row>
    <row r="74" spans="1:10" ht="15" customHeight="1" x14ac:dyDescent="0.2">
      <c r="A74" s="348"/>
      <c r="B74" s="349"/>
      <c r="C74" s="349"/>
      <c r="D74" s="337">
        <f t="shared" si="16"/>
        <v>0</v>
      </c>
      <c r="E74" s="365">
        <f>IFERROR(VLOOKUP(B74,$B$21:$J$40,4,0)*C74,0)</f>
        <v>0</v>
      </c>
      <c r="F74" s="365">
        <f>IFERROR(VLOOKUP(B74,$B$21:$J$40,5,0)*C74,0)</f>
        <v>0</v>
      </c>
      <c r="G74" s="365">
        <f>IFERROR(VLOOKUP(B74,$B$21:$J$40,6,0)*C74,0)</f>
        <v>0</v>
      </c>
      <c r="H74" s="365">
        <f>IFERROR(VLOOKUP(B74,$B$21:$J$40,7,0)*C74,0)</f>
        <v>0</v>
      </c>
      <c r="I74" s="365">
        <f>IFERROR(VLOOKUP(B74,$B$21:$J$40,8,0)*C74,0)</f>
        <v>0</v>
      </c>
      <c r="J74" s="365">
        <f>IFERROR(VLOOKUP(B74,$B$21:$J$40,9,0)*C74,0)</f>
        <v>0</v>
      </c>
    </row>
    <row r="75" spans="1:10" ht="15" customHeight="1" x14ac:dyDescent="0.2">
      <c r="A75" s="348"/>
      <c r="B75" s="349"/>
      <c r="C75" s="349"/>
      <c r="D75" s="337">
        <f t="shared" si="16"/>
        <v>0</v>
      </c>
      <c r="E75" s="365">
        <f t="shared" ref="E75:E80" si="17">IFERROR(VLOOKUP(B75,$B$21:$J$40,4,0)*C75,0)</f>
        <v>0</v>
      </c>
      <c r="F75" s="365">
        <f t="shared" ref="F75:F80" si="18">IFERROR(VLOOKUP(B75,$B$21:$J$40,5,0)*C75,0)</f>
        <v>0</v>
      </c>
      <c r="G75" s="365">
        <f t="shared" ref="G75:G80" si="19">IFERROR(VLOOKUP(B75,$B$21:$J$40,6,0)*C75,0)</f>
        <v>0</v>
      </c>
      <c r="H75" s="365">
        <f t="shared" ref="H75:H80" si="20">IFERROR(VLOOKUP(B75,$B$21:$J$40,7,0)*C75,0)</f>
        <v>0</v>
      </c>
      <c r="I75" s="365">
        <f t="shared" ref="I75:I80" si="21">IFERROR(VLOOKUP(B75,$B$21:$J$40,8,0)*C75,0)</f>
        <v>0</v>
      </c>
      <c r="J75" s="365">
        <f t="shared" ref="J75:J80" si="22">IFERROR(VLOOKUP(B75,$B$21:$J$40,9,0)*C75,0)</f>
        <v>0</v>
      </c>
    </row>
    <row r="76" spans="1:10" ht="15" customHeight="1" x14ac:dyDescent="0.2">
      <c r="A76" s="348"/>
      <c r="B76" s="349"/>
      <c r="C76" s="349"/>
      <c r="D76" s="337">
        <f t="shared" si="16"/>
        <v>0</v>
      </c>
      <c r="E76" s="365">
        <f t="shared" si="17"/>
        <v>0</v>
      </c>
      <c r="F76" s="365">
        <f t="shared" si="18"/>
        <v>0</v>
      </c>
      <c r="G76" s="365">
        <f t="shared" si="19"/>
        <v>0</v>
      </c>
      <c r="H76" s="365">
        <f t="shared" si="20"/>
        <v>0</v>
      </c>
      <c r="I76" s="365">
        <f t="shared" si="21"/>
        <v>0</v>
      </c>
      <c r="J76" s="365">
        <f t="shared" si="22"/>
        <v>0</v>
      </c>
    </row>
    <row r="77" spans="1:10" ht="15" customHeight="1" x14ac:dyDescent="0.2">
      <c r="A77" s="348"/>
      <c r="B77" s="349"/>
      <c r="C77" s="349"/>
      <c r="D77" s="337">
        <f t="shared" si="16"/>
        <v>0</v>
      </c>
      <c r="E77" s="365">
        <f t="shared" si="17"/>
        <v>0</v>
      </c>
      <c r="F77" s="365">
        <f t="shared" si="18"/>
        <v>0</v>
      </c>
      <c r="G77" s="365">
        <f t="shared" si="19"/>
        <v>0</v>
      </c>
      <c r="H77" s="365">
        <f t="shared" si="20"/>
        <v>0</v>
      </c>
      <c r="I77" s="365">
        <f t="shared" si="21"/>
        <v>0</v>
      </c>
      <c r="J77" s="365">
        <f t="shared" si="22"/>
        <v>0</v>
      </c>
    </row>
    <row r="78" spans="1:10" ht="15" customHeight="1" x14ac:dyDescent="0.2">
      <c r="A78" s="348"/>
      <c r="B78" s="349"/>
      <c r="C78" s="349"/>
      <c r="D78" s="337">
        <f t="shared" si="16"/>
        <v>0</v>
      </c>
      <c r="E78" s="365">
        <f t="shared" si="17"/>
        <v>0</v>
      </c>
      <c r="F78" s="365">
        <f t="shared" si="18"/>
        <v>0</v>
      </c>
      <c r="G78" s="365">
        <f t="shared" si="19"/>
        <v>0</v>
      </c>
      <c r="H78" s="365">
        <f t="shared" si="20"/>
        <v>0</v>
      </c>
      <c r="I78" s="365">
        <f t="shared" si="21"/>
        <v>0</v>
      </c>
      <c r="J78" s="365">
        <f t="shared" si="22"/>
        <v>0</v>
      </c>
    </row>
    <row r="79" spans="1:10" ht="15" customHeight="1" x14ac:dyDescent="0.2">
      <c r="A79" s="348"/>
      <c r="B79" s="349"/>
      <c r="C79" s="349"/>
      <c r="D79" s="337">
        <f t="shared" si="16"/>
        <v>0</v>
      </c>
      <c r="E79" s="365">
        <f t="shared" si="17"/>
        <v>0</v>
      </c>
      <c r="F79" s="365">
        <f t="shared" si="18"/>
        <v>0</v>
      </c>
      <c r="G79" s="365">
        <f t="shared" si="19"/>
        <v>0</v>
      </c>
      <c r="H79" s="365">
        <f t="shared" si="20"/>
        <v>0</v>
      </c>
      <c r="I79" s="365">
        <f t="shared" si="21"/>
        <v>0</v>
      </c>
      <c r="J79" s="365">
        <f t="shared" si="22"/>
        <v>0</v>
      </c>
    </row>
    <row r="80" spans="1:10" ht="15" customHeight="1" x14ac:dyDescent="0.2">
      <c r="A80" s="348"/>
      <c r="B80" s="349"/>
      <c r="C80" s="349"/>
      <c r="D80" s="337">
        <f t="shared" si="16"/>
        <v>0</v>
      </c>
      <c r="E80" s="365">
        <f t="shared" si="17"/>
        <v>0</v>
      </c>
      <c r="F80" s="365">
        <f t="shared" si="18"/>
        <v>0</v>
      </c>
      <c r="G80" s="365">
        <f t="shared" si="19"/>
        <v>0</v>
      </c>
      <c r="H80" s="365">
        <f t="shared" si="20"/>
        <v>0</v>
      </c>
      <c r="I80" s="365">
        <f t="shared" si="21"/>
        <v>0</v>
      </c>
      <c r="J80" s="365">
        <f t="shared" si="22"/>
        <v>0</v>
      </c>
    </row>
    <row r="81" spans="1:10" ht="15" customHeight="1" thickBot="1" x14ac:dyDescent="0.3">
      <c r="A81" s="366" t="s">
        <v>275</v>
      </c>
      <c r="B81" s="367"/>
      <c r="C81" s="367"/>
      <c r="D81" s="368">
        <f t="shared" ref="D81:J81" si="23">SUM(D73:D80)</f>
        <v>0</v>
      </c>
      <c r="E81" s="368">
        <f t="shared" si="23"/>
        <v>0</v>
      </c>
      <c r="F81" s="368">
        <f t="shared" si="23"/>
        <v>0</v>
      </c>
      <c r="G81" s="368">
        <f t="shared" si="23"/>
        <v>0</v>
      </c>
      <c r="H81" s="368">
        <f t="shared" si="23"/>
        <v>0</v>
      </c>
      <c r="I81" s="368">
        <f t="shared" si="23"/>
        <v>0</v>
      </c>
      <c r="J81" s="368">
        <f t="shared" si="23"/>
        <v>0</v>
      </c>
    </row>
    <row r="82" spans="1:10" ht="15" customHeight="1" thickTop="1" x14ac:dyDescent="0.25">
      <c r="A82" s="306"/>
      <c r="B82" s="306"/>
      <c r="C82" s="306"/>
      <c r="D82" s="306"/>
      <c r="E82" s="306"/>
      <c r="F82" s="306"/>
      <c r="G82" s="306"/>
      <c r="H82" s="306"/>
      <c r="I82" s="306"/>
      <c r="J82" s="306"/>
    </row>
    <row r="83" spans="1:10" ht="15" customHeight="1" x14ac:dyDescent="0.25">
      <c r="A83" s="355" t="s">
        <v>12</v>
      </c>
      <c r="B83" s="356"/>
      <c r="C83" s="356"/>
      <c r="D83" s="357"/>
      <c r="E83" s="357"/>
      <c r="F83" s="357"/>
      <c r="G83" s="358"/>
      <c r="H83" s="356"/>
      <c r="I83" s="356"/>
      <c r="J83" s="369"/>
    </row>
    <row r="84" spans="1:10" ht="26.1" customHeight="1" x14ac:dyDescent="0.2">
      <c r="A84" s="346" t="s">
        <v>258</v>
      </c>
      <c r="B84" s="347" t="s">
        <v>242</v>
      </c>
      <c r="C84" s="347" t="s">
        <v>243</v>
      </c>
      <c r="D84" s="325" t="s">
        <v>142</v>
      </c>
      <c r="E84" s="326" t="s">
        <v>138</v>
      </c>
      <c r="F84" s="327" t="s">
        <v>33</v>
      </c>
      <c r="G84" s="328" t="s">
        <v>35</v>
      </c>
      <c r="H84" s="329" t="s">
        <v>37</v>
      </c>
      <c r="I84" s="330" t="s">
        <v>38</v>
      </c>
      <c r="J84" s="330" t="s">
        <v>39</v>
      </c>
    </row>
    <row r="85" spans="1:10" ht="15" customHeight="1" x14ac:dyDescent="0.25">
      <c r="A85" s="348"/>
      <c r="B85" s="360" t="s">
        <v>259</v>
      </c>
      <c r="C85" s="361"/>
      <c r="D85" s="337">
        <f t="shared" ref="D85:D92" si="24">SUM(E85:J85)</f>
        <v>0</v>
      </c>
      <c r="E85" s="362"/>
      <c r="F85" s="363"/>
      <c r="G85" s="349"/>
      <c r="H85" s="349"/>
      <c r="I85" s="349"/>
      <c r="J85" s="364"/>
    </row>
    <row r="86" spans="1:10" ht="15" customHeight="1" x14ac:dyDescent="0.2">
      <c r="A86" s="348"/>
      <c r="B86" s="349"/>
      <c r="C86" s="349"/>
      <c r="D86" s="337">
        <f t="shared" si="24"/>
        <v>0</v>
      </c>
      <c r="E86" s="365">
        <f t="shared" ref="E86:E92" si="25">IFERROR(VLOOKUP(B86,$B$21:$J$40,4,0)*C86,0)</f>
        <v>0</v>
      </c>
      <c r="F86" s="365">
        <f t="shared" ref="F86:F92" si="26">IFERROR(VLOOKUP(B86,$B$21:$J$40,5,0)*C86,0)</f>
        <v>0</v>
      </c>
      <c r="G86" s="365">
        <f t="shared" ref="G86:G92" si="27">IFERROR(VLOOKUP(B86,$B$21:$J$40,6,0)*C86,0)</f>
        <v>0</v>
      </c>
      <c r="H86" s="365">
        <f t="shared" ref="H86:H92" si="28">IFERROR(VLOOKUP(B86,$B$21:$J$40,7,0)*C86,0)</f>
        <v>0</v>
      </c>
      <c r="I86" s="365">
        <f t="shared" ref="I86:I92" si="29">IFERROR(VLOOKUP(B86,$B$21:$J$40,8,0)*C86,0)</f>
        <v>0</v>
      </c>
      <c r="J86" s="365">
        <f t="shared" ref="J86:J92" si="30">IFERROR(VLOOKUP(B86,$B$21:$J$40,9,0)*C86,0)</f>
        <v>0</v>
      </c>
    </row>
    <row r="87" spans="1:10" ht="15" customHeight="1" x14ac:dyDescent="0.2">
      <c r="A87" s="348"/>
      <c r="B87" s="349"/>
      <c r="C87" s="349"/>
      <c r="D87" s="337">
        <f t="shared" si="24"/>
        <v>0</v>
      </c>
      <c r="E87" s="365">
        <f t="shared" si="25"/>
        <v>0</v>
      </c>
      <c r="F87" s="365">
        <f t="shared" si="26"/>
        <v>0</v>
      </c>
      <c r="G87" s="365">
        <f t="shared" si="27"/>
        <v>0</v>
      </c>
      <c r="H87" s="365">
        <f t="shared" si="28"/>
        <v>0</v>
      </c>
      <c r="I87" s="365">
        <f t="shared" si="29"/>
        <v>0</v>
      </c>
      <c r="J87" s="365">
        <f t="shared" si="30"/>
        <v>0</v>
      </c>
    </row>
    <row r="88" spans="1:10" ht="15" customHeight="1" x14ac:dyDescent="0.2">
      <c r="A88" s="348"/>
      <c r="B88" s="349"/>
      <c r="C88" s="349"/>
      <c r="D88" s="337">
        <f t="shared" si="24"/>
        <v>0</v>
      </c>
      <c r="E88" s="365">
        <f t="shared" si="25"/>
        <v>0</v>
      </c>
      <c r="F88" s="365">
        <f t="shared" si="26"/>
        <v>0</v>
      </c>
      <c r="G88" s="365">
        <f t="shared" si="27"/>
        <v>0</v>
      </c>
      <c r="H88" s="365">
        <f t="shared" si="28"/>
        <v>0</v>
      </c>
      <c r="I88" s="365">
        <f t="shared" si="29"/>
        <v>0</v>
      </c>
      <c r="J88" s="365">
        <f t="shared" si="30"/>
        <v>0</v>
      </c>
    </row>
    <row r="89" spans="1:10" ht="15" customHeight="1" x14ac:dyDescent="0.2">
      <c r="A89" s="348"/>
      <c r="B89" s="349"/>
      <c r="C89" s="349"/>
      <c r="D89" s="337">
        <f t="shared" si="24"/>
        <v>0</v>
      </c>
      <c r="E89" s="365">
        <f t="shared" si="25"/>
        <v>0</v>
      </c>
      <c r="F89" s="365">
        <f t="shared" si="26"/>
        <v>0</v>
      </c>
      <c r="G89" s="365">
        <f t="shared" si="27"/>
        <v>0</v>
      </c>
      <c r="H89" s="365">
        <f t="shared" si="28"/>
        <v>0</v>
      </c>
      <c r="I89" s="365">
        <f t="shared" si="29"/>
        <v>0</v>
      </c>
      <c r="J89" s="365">
        <f t="shared" si="30"/>
        <v>0</v>
      </c>
    </row>
    <row r="90" spans="1:10" ht="15" customHeight="1" x14ac:dyDescent="0.2">
      <c r="A90" s="348"/>
      <c r="B90" s="349"/>
      <c r="C90" s="349"/>
      <c r="D90" s="337">
        <f t="shared" si="24"/>
        <v>0</v>
      </c>
      <c r="E90" s="365">
        <f t="shared" si="25"/>
        <v>0</v>
      </c>
      <c r="F90" s="365">
        <f t="shared" si="26"/>
        <v>0</v>
      </c>
      <c r="G90" s="365">
        <f t="shared" si="27"/>
        <v>0</v>
      </c>
      <c r="H90" s="365">
        <f t="shared" si="28"/>
        <v>0</v>
      </c>
      <c r="I90" s="365">
        <f t="shared" si="29"/>
        <v>0</v>
      </c>
      <c r="J90" s="365">
        <f t="shared" si="30"/>
        <v>0</v>
      </c>
    </row>
    <row r="91" spans="1:10" ht="15" customHeight="1" x14ac:dyDescent="0.2">
      <c r="A91" s="348"/>
      <c r="B91" s="349"/>
      <c r="C91" s="349"/>
      <c r="D91" s="337">
        <f t="shared" si="24"/>
        <v>0</v>
      </c>
      <c r="E91" s="365">
        <f t="shared" si="25"/>
        <v>0</v>
      </c>
      <c r="F91" s="365">
        <f t="shared" si="26"/>
        <v>0</v>
      </c>
      <c r="G91" s="365">
        <f t="shared" si="27"/>
        <v>0</v>
      </c>
      <c r="H91" s="365">
        <f t="shared" si="28"/>
        <v>0</v>
      </c>
      <c r="I91" s="365">
        <f t="shared" si="29"/>
        <v>0</v>
      </c>
      <c r="J91" s="365">
        <f t="shared" si="30"/>
        <v>0</v>
      </c>
    </row>
    <row r="92" spans="1:10" ht="15" customHeight="1" x14ac:dyDescent="0.2">
      <c r="A92" s="348"/>
      <c r="B92" s="349"/>
      <c r="C92" s="349"/>
      <c r="D92" s="337">
        <f t="shared" si="24"/>
        <v>0</v>
      </c>
      <c r="E92" s="365">
        <f t="shared" si="25"/>
        <v>0</v>
      </c>
      <c r="F92" s="365">
        <f t="shared" si="26"/>
        <v>0</v>
      </c>
      <c r="G92" s="365">
        <f t="shared" si="27"/>
        <v>0</v>
      </c>
      <c r="H92" s="365">
        <f t="shared" si="28"/>
        <v>0</v>
      </c>
      <c r="I92" s="365">
        <f t="shared" si="29"/>
        <v>0</v>
      </c>
      <c r="J92" s="365">
        <f t="shared" si="30"/>
        <v>0</v>
      </c>
    </row>
    <row r="93" spans="1:10" ht="15" customHeight="1" thickBot="1" x14ac:dyDescent="0.3">
      <c r="A93" s="366" t="s">
        <v>276</v>
      </c>
      <c r="B93" s="367"/>
      <c r="C93" s="367"/>
      <c r="D93" s="368">
        <f t="shared" ref="D93:J93" si="31">SUM(D85:D92)</f>
        <v>0</v>
      </c>
      <c r="E93" s="368">
        <f t="shared" si="31"/>
        <v>0</v>
      </c>
      <c r="F93" s="368">
        <f t="shared" si="31"/>
        <v>0</v>
      </c>
      <c r="G93" s="368">
        <f t="shared" si="31"/>
        <v>0</v>
      </c>
      <c r="H93" s="368">
        <f t="shared" si="31"/>
        <v>0</v>
      </c>
      <c r="I93" s="368">
        <f t="shared" si="31"/>
        <v>0</v>
      </c>
      <c r="J93" s="368">
        <f t="shared" si="31"/>
        <v>0</v>
      </c>
    </row>
    <row r="94" spans="1:10" ht="15" customHeight="1" thickTop="1" x14ac:dyDescent="0.25">
      <c r="A94" s="306"/>
      <c r="B94" s="306"/>
      <c r="C94" s="306"/>
      <c r="D94" s="306"/>
      <c r="E94" s="306"/>
      <c r="F94" s="306"/>
      <c r="G94" s="306"/>
      <c r="H94" s="306"/>
      <c r="I94" s="306"/>
      <c r="J94" s="306"/>
    </row>
    <row r="95" spans="1:10" ht="15" customHeight="1" x14ac:dyDescent="0.25">
      <c r="A95" s="306"/>
      <c r="B95" s="306"/>
      <c r="C95" s="306"/>
      <c r="D95" s="306"/>
      <c r="E95" s="306"/>
      <c r="F95" s="306"/>
      <c r="G95" s="306"/>
      <c r="H95" s="306"/>
      <c r="I95" s="306"/>
      <c r="J95" s="306"/>
    </row>
    <row r="96" spans="1:10" ht="15" customHeight="1" x14ac:dyDescent="0.25">
      <c r="A96" s="355" t="s">
        <v>290</v>
      </c>
      <c r="B96" s="356"/>
      <c r="C96" s="356"/>
      <c r="D96" s="357"/>
      <c r="E96" s="357"/>
      <c r="F96" s="357"/>
      <c r="G96" s="358"/>
      <c r="H96" s="356"/>
      <c r="I96" s="356"/>
      <c r="J96" s="369"/>
    </row>
    <row r="97" spans="1:10" ht="26.1" customHeight="1" x14ac:dyDescent="0.2">
      <c r="A97" s="346" t="s">
        <v>258</v>
      </c>
      <c r="B97" s="347" t="s">
        <v>242</v>
      </c>
      <c r="C97" s="347" t="s">
        <v>243</v>
      </c>
      <c r="D97" s="325" t="s">
        <v>142</v>
      </c>
      <c r="E97" s="326" t="s">
        <v>138</v>
      </c>
      <c r="F97" s="327" t="s">
        <v>33</v>
      </c>
      <c r="G97" s="328" t="s">
        <v>35</v>
      </c>
      <c r="H97" s="329" t="s">
        <v>37</v>
      </c>
      <c r="I97" s="330" t="s">
        <v>38</v>
      </c>
      <c r="J97" s="330" t="s">
        <v>39</v>
      </c>
    </row>
    <row r="98" spans="1:10" ht="15" customHeight="1" x14ac:dyDescent="0.25">
      <c r="A98" s="348"/>
      <c r="B98" s="360" t="s">
        <v>259</v>
      </c>
      <c r="C98" s="361"/>
      <c r="D98" s="337">
        <f t="shared" ref="D98:D105" si="32">SUM(E98:J98)</f>
        <v>0</v>
      </c>
      <c r="E98" s="362"/>
      <c r="F98" s="363"/>
      <c r="G98" s="349"/>
      <c r="H98" s="349"/>
      <c r="I98" s="349"/>
      <c r="J98" s="364"/>
    </row>
    <row r="99" spans="1:10" ht="15" customHeight="1" x14ac:dyDescent="0.2">
      <c r="A99" s="348"/>
      <c r="B99" s="349"/>
      <c r="C99" s="349"/>
      <c r="D99" s="337">
        <f t="shared" si="32"/>
        <v>0</v>
      </c>
      <c r="E99" s="365">
        <f t="shared" ref="E99:E105" si="33">IFERROR(VLOOKUP(B99,$B$21:$J$40,4,0)*C99,0)</f>
        <v>0</v>
      </c>
      <c r="F99" s="365">
        <f t="shared" ref="F99:F105" si="34">IFERROR(VLOOKUP(B99,$B$21:$J$40,5,0)*C99,0)</f>
        <v>0</v>
      </c>
      <c r="G99" s="365">
        <f t="shared" ref="G99:G105" si="35">IFERROR(VLOOKUP(B99,$B$21:$J$40,6,0)*C99,0)</f>
        <v>0</v>
      </c>
      <c r="H99" s="365">
        <f t="shared" ref="H99:H105" si="36">IFERROR(VLOOKUP(B99,$B$21:$J$40,7,0)*C99,0)</f>
        <v>0</v>
      </c>
      <c r="I99" s="365">
        <f t="shared" ref="I99:I105" si="37">IFERROR(VLOOKUP(B99,$B$21:$J$40,8,0)*C99,0)</f>
        <v>0</v>
      </c>
      <c r="J99" s="365">
        <f t="shared" ref="J99:J105" si="38">IFERROR(VLOOKUP(B99,$B$21:$J$40,9,0)*C99,0)</f>
        <v>0</v>
      </c>
    </row>
    <row r="100" spans="1:10" ht="15" customHeight="1" x14ac:dyDescent="0.2">
      <c r="A100" s="348"/>
      <c r="B100" s="349"/>
      <c r="C100" s="349"/>
      <c r="D100" s="337">
        <f t="shared" si="32"/>
        <v>0</v>
      </c>
      <c r="E100" s="365">
        <f t="shared" si="33"/>
        <v>0</v>
      </c>
      <c r="F100" s="365">
        <f t="shared" si="34"/>
        <v>0</v>
      </c>
      <c r="G100" s="365">
        <f t="shared" si="35"/>
        <v>0</v>
      </c>
      <c r="H100" s="365">
        <f t="shared" si="36"/>
        <v>0</v>
      </c>
      <c r="I100" s="365">
        <f t="shared" si="37"/>
        <v>0</v>
      </c>
      <c r="J100" s="365">
        <f t="shared" si="38"/>
        <v>0</v>
      </c>
    </row>
    <row r="101" spans="1:10" ht="15" customHeight="1" x14ac:dyDescent="0.2">
      <c r="A101" s="348"/>
      <c r="B101" s="349"/>
      <c r="C101" s="349"/>
      <c r="D101" s="337">
        <f t="shared" si="32"/>
        <v>0</v>
      </c>
      <c r="E101" s="365">
        <f t="shared" si="33"/>
        <v>0</v>
      </c>
      <c r="F101" s="365">
        <f t="shared" si="34"/>
        <v>0</v>
      </c>
      <c r="G101" s="365">
        <f t="shared" si="35"/>
        <v>0</v>
      </c>
      <c r="H101" s="365">
        <f t="shared" si="36"/>
        <v>0</v>
      </c>
      <c r="I101" s="365">
        <f t="shared" si="37"/>
        <v>0</v>
      </c>
      <c r="J101" s="365">
        <f t="shared" si="38"/>
        <v>0</v>
      </c>
    </row>
    <row r="102" spans="1:10" ht="15" customHeight="1" x14ac:dyDescent="0.2">
      <c r="A102" s="348"/>
      <c r="B102" s="349"/>
      <c r="C102" s="349"/>
      <c r="D102" s="337">
        <f t="shared" si="32"/>
        <v>0</v>
      </c>
      <c r="E102" s="365">
        <f t="shared" si="33"/>
        <v>0</v>
      </c>
      <c r="F102" s="365">
        <f t="shared" si="34"/>
        <v>0</v>
      </c>
      <c r="G102" s="365">
        <f t="shared" si="35"/>
        <v>0</v>
      </c>
      <c r="H102" s="365">
        <f t="shared" si="36"/>
        <v>0</v>
      </c>
      <c r="I102" s="365">
        <f t="shared" si="37"/>
        <v>0</v>
      </c>
      <c r="J102" s="365">
        <f t="shared" si="38"/>
        <v>0</v>
      </c>
    </row>
    <row r="103" spans="1:10" ht="15" customHeight="1" x14ac:dyDescent="0.2">
      <c r="A103" s="348"/>
      <c r="B103" s="349"/>
      <c r="C103" s="349"/>
      <c r="D103" s="337">
        <f t="shared" si="32"/>
        <v>0</v>
      </c>
      <c r="E103" s="365">
        <f t="shared" si="33"/>
        <v>0</v>
      </c>
      <c r="F103" s="365">
        <f t="shared" si="34"/>
        <v>0</v>
      </c>
      <c r="G103" s="365">
        <f t="shared" si="35"/>
        <v>0</v>
      </c>
      <c r="H103" s="365">
        <f t="shared" si="36"/>
        <v>0</v>
      </c>
      <c r="I103" s="365">
        <f t="shared" si="37"/>
        <v>0</v>
      </c>
      <c r="J103" s="365">
        <f t="shared" si="38"/>
        <v>0</v>
      </c>
    </row>
    <row r="104" spans="1:10" ht="15" customHeight="1" x14ac:dyDescent="0.2">
      <c r="A104" s="348"/>
      <c r="B104" s="349"/>
      <c r="C104" s="349"/>
      <c r="D104" s="337">
        <f t="shared" si="32"/>
        <v>0</v>
      </c>
      <c r="E104" s="365">
        <f t="shared" si="33"/>
        <v>0</v>
      </c>
      <c r="F104" s="365">
        <f t="shared" si="34"/>
        <v>0</v>
      </c>
      <c r="G104" s="365">
        <f t="shared" si="35"/>
        <v>0</v>
      </c>
      <c r="H104" s="365">
        <f t="shared" si="36"/>
        <v>0</v>
      </c>
      <c r="I104" s="365">
        <f t="shared" si="37"/>
        <v>0</v>
      </c>
      <c r="J104" s="365">
        <f t="shared" si="38"/>
        <v>0</v>
      </c>
    </row>
    <row r="105" spans="1:10" ht="15" customHeight="1" x14ac:dyDescent="0.2">
      <c r="A105" s="348"/>
      <c r="B105" s="349"/>
      <c r="C105" s="349"/>
      <c r="D105" s="337">
        <f t="shared" si="32"/>
        <v>0</v>
      </c>
      <c r="E105" s="365">
        <f t="shared" si="33"/>
        <v>0</v>
      </c>
      <c r="F105" s="365">
        <f t="shared" si="34"/>
        <v>0</v>
      </c>
      <c r="G105" s="365">
        <f t="shared" si="35"/>
        <v>0</v>
      </c>
      <c r="H105" s="365">
        <f t="shared" si="36"/>
        <v>0</v>
      </c>
      <c r="I105" s="365">
        <f t="shared" si="37"/>
        <v>0</v>
      </c>
      <c r="J105" s="365">
        <f t="shared" si="38"/>
        <v>0</v>
      </c>
    </row>
    <row r="106" spans="1:10" ht="15" customHeight="1" thickBot="1" x14ac:dyDescent="0.3">
      <c r="A106" s="366" t="s">
        <v>277</v>
      </c>
      <c r="B106" s="367"/>
      <c r="C106" s="367"/>
      <c r="D106" s="368">
        <f t="shared" ref="D106:J106" si="39">SUM(D98:D105)</f>
        <v>0</v>
      </c>
      <c r="E106" s="368">
        <f t="shared" si="39"/>
        <v>0</v>
      </c>
      <c r="F106" s="368">
        <f t="shared" si="39"/>
        <v>0</v>
      </c>
      <c r="G106" s="368">
        <f t="shared" si="39"/>
        <v>0</v>
      </c>
      <c r="H106" s="368">
        <f t="shared" si="39"/>
        <v>0</v>
      </c>
      <c r="I106" s="368">
        <f t="shared" si="39"/>
        <v>0</v>
      </c>
      <c r="J106" s="368">
        <f t="shared" si="39"/>
        <v>0</v>
      </c>
    </row>
    <row r="107" spans="1:10" ht="15" customHeight="1" thickTop="1" x14ac:dyDescent="0.25">
      <c r="A107" s="306"/>
      <c r="B107" s="306"/>
      <c r="C107" s="306"/>
      <c r="D107" s="306"/>
      <c r="E107" s="306"/>
      <c r="F107" s="306"/>
      <c r="G107" s="306"/>
      <c r="H107" s="306"/>
      <c r="I107" s="306"/>
      <c r="J107" s="306"/>
    </row>
    <row r="108" spans="1:10" ht="15" customHeight="1" x14ac:dyDescent="0.25">
      <c r="A108" s="306"/>
      <c r="B108" s="306"/>
      <c r="C108" s="306"/>
      <c r="D108" s="306"/>
      <c r="E108" s="306"/>
      <c r="F108" s="306"/>
      <c r="G108" s="306"/>
      <c r="H108" s="306"/>
      <c r="I108" s="306"/>
      <c r="J108" s="306"/>
    </row>
    <row r="109" spans="1:10" ht="15" customHeight="1" x14ac:dyDescent="0.25">
      <c r="A109" s="355" t="s">
        <v>278</v>
      </c>
      <c r="B109" s="356"/>
      <c r="C109" s="356"/>
      <c r="D109" s="357"/>
      <c r="E109" s="357"/>
      <c r="F109" s="357"/>
      <c r="G109" s="358"/>
      <c r="H109" s="356"/>
      <c r="I109" s="356"/>
      <c r="J109" s="369"/>
    </row>
    <row r="110" spans="1:10" ht="26.1" customHeight="1" x14ac:dyDescent="0.2">
      <c r="A110" s="346" t="s">
        <v>258</v>
      </c>
      <c r="B110" s="347" t="s">
        <v>242</v>
      </c>
      <c r="C110" s="347" t="s">
        <v>243</v>
      </c>
      <c r="D110" s="325" t="s">
        <v>142</v>
      </c>
      <c r="E110" s="326" t="s">
        <v>138</v>
      </c>
      <c r="F110" s="327" t="s">
        <v>33</v>
      </c>
      <c r="G110" s="328" t="s">
        <v>35</v>
      </c>
      <c r="H110" s="329" t="s">
        <v>37</v>
      </c>
      <c r="I110" s="330" t="s">
        <v>38</v>
      </c>
      <c r="J110" s="330" t="s">
        <v>39</v>
      </c>
    </row>
    <row r="111" spans="1:10" ht="15" customHeight="1" x14ac:dyDescent="0.25">
      <c r="A111" s="348"/>
      <c r="B111" s="360" t="s">
        <v>259</v>
      </c>
      <c r="C111" s="361"/>
      <c r="D111" s="337">
        <f t="shared" ref="D111:D118" si="40">SUM(E111:J111)</f>
        <v>0</v>
      </c>
      <c r="E111" s="362"/>
      <c r="F111" s="363"/>
      <c r="G111" s="349"/>
      <c r="H111" s="349"/>
      <c r="I111" s="349"/>
      <c r="J111" s="364"/>
    </row>
    <row r="112" spans="1:10" ht="15" customHeight="1" x14ac:dyDescent="0.2">
      <c r="A112" s="348"/>
      <c r="B112" s="349"/>
      <c r="C112" s="349"/>
      <c r="D112" s="337">
        <f t="shared" si="40"/>
        <v>0</v>
      </c>
      <c r="E112" s="365">
        <f t="shared" ref="E112:E118" si="41">IFERROR(VLOOKUP(B112,$B$21:$J$40,4,0)*C112,0)</f>
        <v>0</v>
      </c>
      <c r="F112" s="365">
        <f t="shared" ref="F112:F118" si="42">IFERROR(VLOOKUP(B112,$B$21:$J$40,5,0)*C112,0)</f>
        <v>0</v>
      </c>
      <c r="G112" s="365">
        <f t="shared" ref="G112:G118" si="43">IFERROR(VLOOKUP(B112,$B$21:$J$40,6,0)*C112,0)</f>
        <v>0</v>
      </c>
      <c r="H112" s="365">
        <f t="shared" ref="H112:H118" si="44">IFERROR(VLOOKUP(B112,$B$21:$J$40,7,0)*C112,0)</f>
        <v>0</v>
      </c>
      <c r="I112" s="365">
        <f t="shared" ref="I112:I118" si="45">IFERROR(VLOOKUP(B112,$B$21:$J$40,8,0)*C112,0)</f>
        <v>0</v>
      </c>
      <c r="J112" s="365">
        <f t="shared" ref="J112:J118" si="46">IFERROR(VLOOKUP(B112,$B$21:$J$40,9,0)*C112,0)</f>
        <v>0</v>
      </c>
    </row>
    <row r="113" spans="1:10" ht="15" customHeight="1" x14ac:dyDescent="0.2">
      <c r="A113" s="348"/>
      <c r="B113" s="349"/>
      <c r="C113" s="349"/>
      <c r="D113" s="337">
        <f t="shared" si="40"/>
        <v>0</v>
      </c>
      <c r="E113" s="365">
        <f t="shared" si="41"/>
        <v>0</v>
      </c>
      <c r="F113" s="365">
        <f t="shared" si="42"/>
        <v>0</v>
      </c>
      <c r="G113" s="365">
        <f t="shared" si="43"/>
        <v>0</v>
      </c>
      <c r="H113" s="365">
        <f t="shared" si="44"/>
        <v>0</v>
      </c>
      <c r="I113" s="365">
        <f t="shared" si="45"/>
        <v>0</v>
      </c>
      <c r="J113" s="365">
        <f t="shared" si="46"/>
        <v>0</v>
      </c>
    </row>
    <row r="114" spans="1:10" ht="15" customHeight="1" x14ac:dyDescent="0.2">
      <c r="A114" s="348"/>
      <c r="B114" s="349"/>
      <c r="C114" s="349"/>
      <c r="D114" s="337">
        <f t="shared" si="40"/>
        <v>0</v>
      </c>
      <c r="E114" s="365">
        <f t="shared" si="41"/>
        <v>0</v>
      </c>
      <c r="F114" s="365">
        <f t="shared" si="42"/>
        <v>0</v>
      </c>
      <c r="G114" s="365">
        <f t="shared" si="43"/>
        <v>0</v>
      </c>
      <c r="H114" s="365">
        <f t="shared" si="44"/>
        <v>0</v>
      </c>
      <c r="I114" s="365">
        <f t="shared" si="45"/>
        <v>0</v>
      </c>
      <c r="J114" s="365">
        <f t="shared" si="46"/>
        <v>0</v>
      </c>
    </row>
    <row r="115" spans="1:10" ht="15" customHeight="1" x14ac:dyDescent="0.2">
      <c r="A115" s="348"/>
      <c r="B115" s="349"/>
      <c r="C115" s="349"/>
      <c r="D115" s="337">
        <f t="shared" si="40"/>
        <v>0</v>
      </c>
      <c r="E115" s="365">
        <f t="shared" si="41"/>
        <v>0</v>
      </c>
      <c r="F115" s="365">
        <f t="shared" si="42"/>
        <v>0</v>
      </c>
      <c r="G115" s="365">
        <f t="shared" si="43"/>
        <v>0</v>
      </c>
      <c r="H115" s="365">
        <f t="shared" si="44"/>
        <v>0</v>
      </c>
      <c r="I115" s="365">
        <f t="shared" si="45"/>
        <v>0</v>
      </c>
      <c r="J115" s="365">
        <f t="shared" si="46"/>
        <v>0</v>
      </c>
    </row>
    <row r="116" spans="1:10" ht="15" customHeight="1" x14ac:dyDescent="0.2">
      <c r="A116" s="348"/>
      <c r="B116" s="349"/>
      <c r="C116" s="349"/>
      <c r="D116" s="337">
        <f t="shared" si="40"/>
        <v>0</v>
      </c>
      <c r="E116" s="365">
        <f t="shared" si="41"/>
        <v>0</v>
      </c>
      <c r="F116" s="365">
        <f t="shared" si="42"/>
        <v>0</v>
      </c>
      <c r="G116" s="365">
        <f t="shared" si="43"/>
        <v>0</v>
      </c>
      <c r="H116" s="365">
        <f t="shared" si="44"/>
        <v>0</v>
      </c>
      <c r="I116" s="365">
        <f t="shared" si="45"/>
        <v>0</v>
      </c>
      <c r="J116" s="365">
        <f t="shared" si="46"/>
        <v>0</v>
      </c>
    </row>
    <row r="117" spans="1:10" ht="15" customHeight="1" x14ac:dyDescent="0.2">
      <c r="A117" s="348"/>
      <c r="B117" s="349"/>
      <c r="C117" s="349"/>
      <c r="D117" s="337">
        <f t="shared" si="40"/>
        <v>0</v>
      </c>
      <c r="E117" s="365">
        <f t="shared" si="41"/>
        <v>0</v>
      </c>
      <c r="F117" s="365">
        <f t="shared" si="42"/>
        <v>0</v>
      </c>
      <c r="G117" s="365">
        <f t="shared" si="43"/>
        <v>0</v>
      </c>
      <c r="H117" s="365">
        <f t="shared" si="44"/>
        <v>0</v>
      </c>
      <c r="I117" s="365">
        <f t="shared" si="45"/>
        <v>0</v>
      </c>
      <c r="J117" s="365">
        <f t="shared" si="46"/>
        <v>0</v>
      </c>
    </row>
    <row r="118" spans="1:10" ht="15" customHeight="1" x14ac:dyDescent="0.2">
      <c r="A118" s="348"/>
      <c r="B118" s="349"/>
      <c r="C118" s="349"/>
      <c r="D118" s="337">
        <f t="shared" si="40"/>
        <v>0</v>
      </c>
      <c r="E118" s="365">
        <f t="shared" si="41"/>
        <v>0</v>
      </c>
      <c r="F118" s="365">
        <f t="shared" si="42"/>
        <v>0</v>
      </c>
      <c r="G118" s="365">
        <f t="shared" si="43"/>
        <v>0</v>
      </c>
      <c r="H118" s="365">
        <f t="shared" si="44"/>
        <v>0</v>
      </c>
      <c r="I118" s="365">
        <f t="shared" si="45"/>
        <v>0</v>
      </c>
      <c r="J118" s="365">
        <f t="shared" si="46"/>
        <v>0</v>
      </c>
    </row>
    <row r="119" spans="1:10" ht="15" customHeight="1" thickBot="1" x14ac:dyDescent="0.3">
      <c r="A119" s="366" t="s">
        <v>279</v>
      </c>
      <c r="B119" s="367"/>
      <c r="C119" s="367"/>
      <c r="D119" s="368">
        <f t="shared" ref="D119:J119" si="47">SUM(D111:D118)</f>
        <v>0</v>
      </c>
      <c r="E119" s="368">
        <f t="shared" si="47"/>
        <v>0</v>
      </c>
      <c r="F119" s="368">
        <f t="shared" si="47"/>
        <v>0</v>
      </c>
      <c r="G119" s="368">
        <f t="shared" si="47"/>
        <v>0</v>
      </c>
      <c r="H119" s="368">
        <f t="shared" si="47"/>
        <v>0</v>
      </c>
      <c r="I119" s="368">
        <f t="shared" si="47"/>
        <v>0</v>
      </c>
      <c r="J119" s="368">
        <f t="shared" si="47"/>
        <v>0</v>
      </c>
    </row>
    <row r="120" spans="1:10" ht="15.75" thickTop="1" x14ac:dyDescent="0.2"/>
  </sheetData>
  <sheetProtection algorithmName="SHA-512" hashValue="wN9IlQzoa3MXAr0zung5QI1omERPZ3X4UdIV417k8qnqXOHSZPjVqv8lsMir1zi2IOgC56ddFJKb+gDZTGcUOg==" saltValue="SDcM11UaRPWJfkpu9Z8pOA==" spinCount="100000" sheet="1" objects="1" scenarios="1"/>
  <mergeCells count="1">
    <mergeCell ref="B8:H8"/>
  </mergeCells>
  <dataValidations count="1">
    <dataValidation type="list" allowBlank="1" showInputMessage="1" showErrorMessage="1" sqref="B46:B67 B74:B80 B86:B92 B99:B105 B112:B118" xr:uid="{FD747C63-9DFD-42C0-B0A6-1CB04853AE02}">
      <formula1>$B$21:$B$40</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613C-33A4-4356-A0FB-67540BA675EB}">
  <dimension ref="A1:J119"/>
  <sheetViews>
    <sheetView workbookViewId="0"/>
  </sheetViews>
  <sheetFormatPr defaultColWidth="8.875" defaultRowHeight="15" x14ac:dyDescent="0.2"/>
  <cols>
    <col min="1" max="1" width="33.875" style="2" customWidth="1"/>
    <col min="2" max="10" width="13.375" style="2" customWidth="1"/>
    <col min="11" max="16384" width="8.875" style="2"/>
  </cols>
  <sheetData>
    <row r="1" spans="1:10" ht="15" customHeight="1" x14ac:dyDescent="0.25">
      <c r="A1" s="7" t="s">
        <v>280</v>
      </c>
      <c r="B1" s="302"/>
      <c r="C1" s="303"/>
      <c r="D1" s="304"/>
      <c r="E1" s="304"/>
      <c r="F1" s="304"/>
      <c r="G1" s="304"/>
      <c r="H1" s="305"/>
      <c r="I1" s="306"/>
      <c r="J1" s="306"/>
    </row>
    <row r="2" spans="1:10" ht="13.35" customHeight="1" x14ac:dyDescent="0.25">
      <c r="A2" s="1490" t="s">
        <v>42</v>
      </c>
      <c r="B2" s="307"/>
      <c r="C2" s="304"/>
      <c r="D2" s="370" t="s">
        <v>43</v>
      </c>
      <c r="E2" s="371"/>
      <c r="F2" s="371"/>
      <c r="G2" s="371"/>
      <c r="H2" s="372"/>
      <c r="I2" s="306"/>
      <c r="J2" s="306"/>
    </row>
    <row r="3" spans="1:10" ht="13.35" customHeight="1" x14ac:dyDescent="0.25">
      <c r="A3" s="1490" t="s">
        <v>1459</v>
      </c>
      <c r="B3" s="303"/>
      <c r="C3" s="311"/>
      <c r="D3" s="132">
        <f>+'Sch A'!$A$6</f>
        <v>0</v>
      </c>
      <c r="E3" s="312"/>
      <c r="F3" s="312"/>
      <c r="G3" s="312"/>
      <c r="H3" s="313"/>
      <c r="I3" s="306"/>
      <c r="J3" s="306"/>
    </row>
    <row r="4" spans="1:10" ht="13.35" customHeight="1" x14ac:dyDescent="0.25">
      <c r="A4" s="311"/>
      <c r="B4" s="314"/>
      <c r="C4" s="305"/>
      <c r="D4" s="315" t="s">
        <v>131</v>
      </c>
      <c r="E4" s="311"/>
      <c r="F4" s="311"/>
      <c r="G4" s="311"/>
      <c r="H4" s="316"/>
      <c r="I4" s="306"/>
      <c r="J4" s="306"/>
    </row>
    <row r="5" spans="1:10" ht="13.35" customHeight="1" x14ac:dyDescent="0.25">
      <c r="A5" s="305"/>
      <c r="B5" s="314"/>
      <c r="C5" s="305"/>
      <c r="D5" s="317" t="s">
        <v>132</v>
      </c>
      <c r="E5" s="136">
        <f>+'Sch A'!$F$12</f>
        <v>0</v>
      </c>
      <c r="F5" s="318"/>
      <c r="G5" s="317" t="s">
        <v>133</v>
      </c>
      <c r="H5" s="136">
        <f>+'Sch A'!$H$12</f>
        <v>0</v>
      </c>
      <c r="I5" s="306"/>
      <c r="J5" s="306"/>
    </row>
    <row r="6" spans="1:10" ht="13.35" customHeight="1" x14ac:dyDescent="0.25">
      <c r="A6" s="304"/>
      <c r="B6" s="305"/>
      <c r="C6" s="305"/>
      <c r="D6" s="305"/>
      <c r="E6" s="305"/>
      <c r="F6" s="305"/>
      <c r="G6" s="305"/>
      <c r="H6" s="305"/>
      <c r="I6" s="306"/>
      <c r="J6" s="306"/>
    </row>
    <row r="7" spans="1:10" ht="15" customHeight="1" x14ac:dyDescent="0.25">
      <c r="A7" s="319" t="s">
        <v>227</v>
      </c>
      <c r="B7" s="320" t="s">
        <v>15</v>
      </c>
      <c r="C7" s="373"/>
      <c r="D7" s="373"/>
      <c r="E7" s="373"/>
      <c r="F7" s="373"/>
      <c r="G7" s="373"/>
      <c r="H7" s="322"/>
      <c r="I7" s="306"/>
      <c r="J7" s="306"/>
    </row>
    <row r="8" spans="1:10" ht="15" customHeight="1" x14ac:dyDescent="0.25">
      <c r="A8" s="323" t="s">
        <v>264</v>
      </c>
      <c r="B8" s="1629"/>
      <c r="C8" s="1632"/>
      <c r="D8" s="1632"/>
      <c r="E8" s="1632"/>
      <c r="F8" s="1632"/>
      <c r="G8" s="1632"/>
      <c r="H8" s="1633"/>
      <c r="I8" s="306"/>
      <c r="J8" s="306"/>
    </row>
    <row r="9" spans="1:10" ht="15.75" x14ac:dyDescent="0.25">
      <c r="A9" s="324"/>
      <c r="B9" s="325" t="s">
        <v>142</v>
      </c>
      <c r="C9" s="326" t="s">
        <v>138</v>
      </c>
      <c r="D9" s="327" t="s">
        <v>33</v>
      </c>
      <c r="E9" s="328" t="s">
        <v>35</v>
      </c>
      <c r="F9" s="329" t="s">
        <v>37</v>
      </c>
      <c r="G9" s="330" t="s">
        <v>38</v>
      </c>
      <c r="H9" s="1449" t="s">
        <v>39</v>
      </c>
      <c r="I9" s="1444"/>
      <c r="J9" s="306"/>
    </row>
    <row r="10" spans="1:10" ht="15" customHeight="1" x14ac:dyDescent="0.25">
      <c r="A10" s="332" t="s">
        <v>266</v>
      </c>
      <c r="B10" s="333"/>
      <c r="C10" s="334"/>
      <c r="D10" s="334"/>
      <c r="E10" s="334"/>
      <c r="F10" s="334"/>
      <c r="G10" s="335"/>
      <c r="H10" s="1447"/>
      <c r="I10" s="1445"/>
      <c r="J10" s="306"/>
    </row>
    <row r="11" spans="1:10" ht="15" customHeight="1" x14ac:dyDescent="0.35">
      <c r="A11" s="336" t="s">
        <v>267</v>
      </c>
      <c r="B11" s="337">
        <f t="shared" ref="B11:B15" si="0">SUM(C11:H11)</f>
        <v>0</v>
      </c>
      <c r="C11" s="337">
        <f>E67</f>
        <v>0</v>
      </c>
      <c r="D11" s="337">
        <f t="shared" ref="D11:H11" si="1">F67</f>
        <v>0</v>
      </c>
      <c r="E11" s="337">
        <f t="shared" si="1"/>
        <v>0</v>
      </c>
      <c r="F11" s="337">
        <f t="shared" si="1"/>
        <v>0</v>
      </c>
      <c r="G11" s="337">
        <f t="shared" si="1"/>
        <v>0</v>
      </c>
      <c r="H11" s="1448">
        <f t="shared" si="1"/>
        <v>0</v>
      </c>
      <c r="I11" s="1446"/>
      <c r="J11" s="306"/>
    </row>
    <row r="12" spans="1:10" ht="15" customHeight="1" x14ac:dyDescent="0.35">
      <c r="A12" s="336" t="s">
        <v>268</v>
      </c>
      <c r="B12" s="337">
        <f t="shared" si="0"/>
        <v>0</v>
      </c>
      <c r="C12" s="337">
        <f>E80</f>
        <v>0</v>
      </c>
      <c r="D12" s="337">
        <f t="shared" ref="D12:H12" si="2">F80</f>
        <v>0</v>
      </c>
      <c r="E12" s="337">
        <f t="shared" si="2"/>
        <v>0</v>
      </c>
      <c r="F12" s="337">
        <f t="shared" si="2"/>
        <v>0</v>
      </c>
      <c r="G12" s="337">
        <f t="shared" si="2"/>
        <v>0</v>
      </c>
      <c r="H12" s="1448">
        <f t="shared" si="2"/>
        <v>0</v>
      </c>
      <c r="I12" s="1446"/>
      <c r="J12" s="306"/>
    </row>
    <row r="13" spans="1:10" ht="15" customHeight="1" x14ac:dyDescent="0.35">
      <c r="A13" s="336" t="s">
        <v>281</v>
      </c>
      <c r="B13" s="337">
        <f t="shared" si="0"/>
        <v>0</v>
      </c>
      <c r="C13" s="337">
        <f>E92</f>
        <v>0</v>
      </c>
      <c r="D13" s="337">
        <f t="shared" ref="D13:H13" si="3">F92</f>
        <v>0</v>
      </c>
      <c r="E13" s="337">
        <f t="shared" si="3"/>
        <v>0</v>
      </c>
      <c r="F13" s="337">
        <f t="shared" si="3"/>
        <v>0</v>
      </c>
      <c r="G13" s="337">
        <f t="shared" si="3"/>
        <v>0</v>
      </c>
      <c r="H13" s="1448">
        <f t="shared" si="3"/>
        <v>0</v>
      </c>
      <c r="I13" s="1446"/>
      <c r="J13" s="306"/>
    </row>
    <row r="14" spans="1:10" ht="15" customHeight="1" x14ac:dyDescent="0.35">
      <c r="A14" s="336" t="s">
        <v>270</v>
      </c>
      <c r="B14" s="337">
        <f t="shared" si="0"/>
        <v>0</v>
      </c>
      <c r="C14" s="337">
        <f>E105</f>
        <v>0</v>
      </c>
      <c r="D14" s="337">
        <f t="shared" ref="D14:H14" si="4">F105</f>
        <v>0</v>
      </c>
      <c r="E14" s="337">
        <f t="shared" si="4"/>
        <v>0</v>
      </c>
      <c r="F14" s="337">
        <f t="shared" si="4"/>
        <v>0</v>
      </c>
      <c r="G14" s="337">
        <f t="shared" si="4"/>
        <v>0</v>
      </c>
      <c r="H14" s="1448">
        <f t="shared" si="4"/>
        <v>0</v>
      </c>
      <c r="I14" s="1446"/>
      <c r="J14" s="306"/>
    </row>
    <row r="15" spans="1:10" ht="15" customHeight="1" x14ac:dyDescent="0.35">
      <c r="A15" s="336" t="s">
        <v>271</v>
      </c>
      <c r="B15" s="337">
        <f t="shared" si="0"/>
        <v>0</v>
      </c>
      <c r="C15" s="337">
        <f>E118</f>
        <v>0</v>
      </c>
      <c r="D15" s="337">
        <f t="shared" ref="D15:H15" si="5">F118</f>
        <v>0</v>
      </c>
      <c r="E15" s="337">
        <f t="shared" si="5"/>
        <v>0</v>
      </c>
      <c r="F15" s="337">
        <f t="shared" si="5"/>
        <v>0</v>
      </c>
      <c r="G15" s="337">
        <f t="shared" si="5"/>
        <v>0</v>
      </c>
      <c r="H15" s="1448">
        <f t="shared" si="5"/>
        <v>0</v>
      </c>
      <c r="I15" s="1446"/>
      <c r="J15" s="306"/>
    </row>
    <row r="16" spans="1:10" ht="15" customHeight="1" x14ac:dyDescent="0.25">
      <c r="A16" s="339" t="s">
        <v>272</v>
      </c>
      <c r="B16" s="337">
        <f>SUM(C16:H16)</f>
        <v>0</v>
      </c>
      <c r="C16" s="337">
        <f>SUM(C11:C15)</f>
        <v>0</v>
      </c>
      <c r="D16" s="337">
        <f>SUM(D11:D15)</f>
        <v>0</v>
      </c>
      <c r="E16" s="337">
        <f>SUM(E11:E15)</f>
        <v>0</v>
      </c>
      <c r="F16" s="337">
        <f t="shared" ref="F16:G16" si="6">SUM(F11:F15)</f>
        <v>0</v>
      </c>
      <c r="G16" s="337">
        <f t="shared" si="6"/>
        <v>0</v>
      </c>
      <c r="H16" s="1448">
        <f>SUM(H11:H15)</f>
        <v>0</v>
      </c>
      <c r="I16" s="1445"/>
      <c r="J16" s="306"/>
    </row>
    <row r="17" spans="1:10" ht="15" customHeight="1" x14ac:dyDescent="0.25">
      <c r="A17" s="342"/>
      <c r="B17" s="342"/>
      <c r="C17" s="342"/>
      <c r="D17" s="342"/>
      <c r="E17" s="342"/>
      <c r="F17" s="342"/>
      <c r="G17" s="342"/>
      <c r="H17" s="342"/>
      <c r="I17" s="306"/>
      <c r="J17" s="306"/>
    </row>
    <row r="18" spans="1:10" ht="15" customHeight="1" x14ac:dyDescent="0.25">
      <c r="A18" s="343" t="s">
        <v>240</v>
      </c>
      <c r="B18" s="343"/>
      <c r="C18" s="343"/>
      <c r="D18" s="344"/>
      <c r="E18" s="343"/>
      <c r="F18" s="343"/>
      <c r="G18" s="343"/>
      <c r="H18" s="343"/>
      <c r="I18" s="343"/>
      <c r="J18" s="345"/>
    </row>
    <row r="19" spans="1:10" ht="26.1" customHeight="1" x14ac:dyDescent="0.2">
      <c r="A19" s="346" t="s">
        <v>241</v>
      </c>
      <c r="B19" s="347" t="s">
        <v>242</v>
      </c>
      <c r="C19" s="276" t="s">
        <v>1451</v>
      </c>
      <c r="D19" s="374" t="s">
        <v>142</v>
      </c>
      <c r="E19" s="375" t="s">
        <v>138</v>
      </c>
      <c r="F19" s="376" t="s">
        <v>33</v>
      </c>
      <c r="G19" s="377" t="s">
        <v>35</v>
      </c>
      <c r="H19" s="378" t="s">
        <v>37</v>
      </c>
      <c r="I19" s="379" t="s">
        <v>38</v>
      </c>
      <c r="J19" s="379" t="s">
        <v>39</v>
      </c>
    </row>
    <row r="20" spans="1:10" ht="15" customHeight="1" x14ac:dyDescent="0.2">
      <c r="A20" s="348"/>
      <c r="B20" s="349"/>
      <c r="C20" s="363"/>
      <c r="D20" s="380">
        <f t="shared" ref="D20:D39" si="7">SUM(E20:J20)</f>
        <v>0</v>
      </c>
      <c r="E20" s="381"/>
      <c r="F20" s="381"/>
      <c r="G20" s="381"/>
      <c r="H20" s="381"/>
      <c r="I20" s="381"/>
      <c r="J20" s="381"/>
    </row>
    <row r="21" spans="1:10" ht="15" customHeight="1" x14ac:dyDescent="0.2">
      <c r="A21" s="348"/>
      <c r="B21" s="349"/>
      <c r="C21" s="363"/>
      <c r="D21" s="380">
        <f t="shared" si="7"/>
        <v>0</v>
      </c>
      <c r="E21" s="381"/>
      <c r="F21" s="381"/>
      <c r="G21" s="381"/>
      <c r="H21" s="381"/>
      <c r="I21" s="381"/>
      <c r="J21" s="381"/>
    </row>
    <row r="22" spans="1:10" ht="15" customHeight="1" x14ac:dyDescent="0.2">
      <c r="A22" s="348"/>
      <c r="B22" s="349"/>
      <c r="C22" s="363"/>
      <c r="D22" s="380">
        <f t="shared" si="7"/>
        <v>0</v>
      </c>
      <c r="E22" s="381"/>
      <c r="F22" s="381"/>
      <c r="G22" s="381"/>
      <c r="H22" s="381"/>
      <c r="I22" s="381"/>
      <c r="J22" s="381"/>
    </row>
    <row r="23" spans="1:10" ht="15" customHeight="1" x14ac:dyDescent="0.2">
      <c r="A23" s="348"/>
      <c r="B23" s="349"/>
      <c r="C23" s="363"/>
      <c r="D23" s="380">
        <f t="shared" si="7"/>
        <v>0</v>
      </c>
      <c r="E23" s="381"/>
      <c r="F23" s="381"/>
      <c r="G23" s="381"/>
      <c r="H23" s="381"/>
      <c r="I23" s="381"/>
      <c r="J23" s="381"/>
    </row>
    <row r="24" spans="1:10" ht="15" customHeight="1" x14ac:dyDescent="0.2">
      <c r="A24" s="348"/>
      <c r="B24" s="349"/>
      <c r="C24" s="363"/>
      <c r="D24" s="380">
        <f t="shared" si="7"/>
        <v>0</v>
      </c>
      <c r="E24" s="381"/>
      <c r="F24" s="381"/>
      <c r="G24" s="381"/>
      <c r="H24" s="381"/>
      <c r="I24" s="381"/>
      <c r="J24" s="381"/>
    </row>
    <row r="25" spans="1:10" ht="15" customHeight="1" x14ac:dyDescent="0.2">
      <c r="A25" s="348"/>
      <c r="B25" s="349"/>
      <c r="C25" s="363"/>
      <c r="D25" s="380">
        <f t="shared" si="7"/>
        <v>0</v>
      </c>
      <c r="E25" s="381"/>
      <c r="F25" s="381"/>
      <c r="G25" s="381"/>
      <c r="H25" s="381"/>
      <c r="I25" s="381"/>
      <c r="J25" s="381"/>
    </row>
    <row r="26" spans="1:10" ht="15" customHeight="1" x14ac:dyDescent="0.2">
      <c r="A26" s="348"/>
      <c r="B26" s="349"/>
      <c r="C26" s="363"/>
      <c r="D26" s="380">
        <f t="shared" si="7"/>
        <v>0</v>
      </c>
      <c r="E26" s="381"/>
      <c r="F26" s="381"/>
      <c r="G26" s="381"/>
      <c r="H26" s="381"/>
      <c r="I26" s="381"/>
      <c r="J26" s="381"/>
    </row>
    <row r="27" spans="1:10" ht="15" customHeight="1" x14ac:dyDescent="0.2">
      <c r="A27" s="348"/>
      <c r="B27" s="349"/>
      <c r="C27" s="363"/>
      <c r="D27" s="380">
        <f t="shared" si="7"/>
        <v>0</v>
      </c>
      <c r="E27" s="381"/>
      <c r="F27" s="381"/>
      <c r="G27" s="381"/>
      <c r="H27" s="381"/>
      <c r="I27" s="381"/>
      <c r="J27" s="381"/>
    </row>
    <row r="28" spans="1:10" ht="15" customHeight="1" x14ac:dyDescent="0.2">
      <c r="A28" s="348"/>
      <c r="B28" s="349"/>
      <c r="C28" s="363"/>
      <c r="D28" s="380">
        <f t="shared" si="7"/>
        <v>0</v>
      </c>
      <c r="E28" s="381"/>
      <c r="F28" s="381"/>
      <c r="G28" s="381"/>
      <c r="H28" s="381"/>
      <c r="I28" s="381"/>
      <c r="J28" s="381"/>
    </row>
    <row r="29" spans="1:10" ht="15" customHeight="1" x14ac:dyDescent="0.2">
      <c r="A29" s="348"/>
      <c r="B29" s="349"/>
      <c r="C29" s="363"/>
      <c r="D29" s="380">
        <f t="shared" si="7"/>
        <v>0</v>
      </c>
      <c r="E29" s="381"/>
      <c r="F29" s="381"/>
      <c r="G29" s="381"/>
      <c r="H29" s="381"/>
      <c r="I29" s="381"/>
      <c r="J29" s="381"/>
    </row>
    <row r="30" spans="1:10" ht="15" customHeight="1" x14ac:dyDescent="0.2">
      <c r="A30" s="348"/>
      <c r="B30" s="349"/>
      <c r="C30" s="363"/>
      <c r="D30" s="380">
        <f t="shared" si="7"/>
        <v>0</v>
      </c>
      <c r="E30" s="381"/>
      <c r="F30" s="381"/>
      <c r="G30" s="381"/>
      <c r="H30" s="381"/>
      <c r="I30" s="381"/>
      <c r="J30" s="381"/>
    </row>
    <row r="31" spans="1:10" ht="15" customHeight="1" x14ac:dyDescent="0.2">
      <c r="A31" s="348"/>
      <c r="B31" s="349"/>
      <c r="C31" s="363"/>
      <c r="D31" s="380">
        <f t="shared" si="7"/>
        <v>0</v>
      </c>
      <c r="E31" s="381"/>
      <c r="F31" s="381"/>
      <c r="G31" s="381"/>
      <c r="H31" s="381"/>
      <c r="I31" s="381"/>
      <c r="J31" s="381"/>
    </row>
    <row r="32" spans="1:10" ht="15" customHeight="1" x14ac:dyDescent="0.2">
      <c r="A32" s="348"/>
      <c r="B32" s="349"/>
      <c r="C32" s="363"/>
      <c r="D32" s="380">
        <f t="shared" si="7"/>
        <v>0</v>
      </c>
      <c r="E32" s="381"/>
      <c r="F32" s="381"/>
      <c r="G32" s="381"/>
      <c r="H32" s="381"/>
      <c r="I32" s="381"/>
      <c r="J32" s="381"/>
    </row>
    <row r="33" spans="1:10" ht="15" customHeight="1" x14ac:dyDescent="0.2">
      <c r="A33" s="348"/>
      <c r="B33" s="349"/>
      <c r="C33" s="363"/>
      <c r="D33" s="380">
        <f t="shared" si="7"/>
        <v>0</v>
      </c>
      <c r="E33" s="381"/>
      <c r="F33" s="381"/>
      <c r="G33" s="381"/>
      <c r="H33" s="381"/>
      <c r="I33" s="381"/>
      <c r="J33" s="381"/>
    </row>
    <row r="34" spans="1:10" ht="15" customHeight="1" x14ac:dyDescent="0.2">
      <c r="A34" s="348"/>
      <c r="B34" s="349"/>
      <c r="C34" s="363"/>
      <c r="D34" s="380">
        <f t="shared" si="7"/>
        <v>0</v>
      </c>
      <c r="E34" s="381"/>
      <c r="F34" s="381"/>
      <c r="G34" s="381"/>
      <c r="H34" s="381"/>
      <c r="I34" s="381"/>
      <c r="J34" s="381"/>
    </row>
    <row r="35" spans="1:10" ht="15" customHeight="1" x14ac:dyDescent="0.2">
      <c r="A35" s="348"/>
      <c r="B35" s="349"/>
      <c r="C35" s="363"/>
      <c r="D35" s="380">
        <f t="shared" si="7"/>
        <v>0</v>
      </c>
      <c r="E35" s="381"/>
      <c r="F35" s="381"/>
      <c r="G35" s="381"/>
      <c r="H35" s="381"/>
      <c r="I35" s="381"/>
      <c r="J35" s="381"/>
    </row>
    <row r="36" spans="1:10" ht="15" customHeight="1" x14ac:dyDescent="0.2">
      <c r="A36" s="348"/>
      <c r="B36" s="349"/>
      <c r="C36" s="363"/>
      <c r="D36" s="380">
        <f t="shared" si="7"/>
        <v>0</v>
      </c>
      <c r="E36" s="381"/>
      <c r="F36" s="381"/>
      <c r="G36" s="381"/>
      <c r="H36" s="381"/>
      <c r="I36" s="381"/>
      <c r="J36" s="381"/>
    </row>
    <row r="37" spans="1:10" ht="15" customHeight="1" x14ac:dyDescent="0.2">
      <c r="A37" s="348"/>
      <c r="B37" s="349"/>
      <c r="C37" s="363"/>
      <c r="D37" s="380">
        <f t="shared" si="7"/>
        <v>0</v>
      </c>
      <c r="E37" s="381"/>
      <c r="F37" s="381"/>
      <c r="G37" s="381"/>
      <c r="H37" s="381"/>
      <c r="I37" s="381"/>
      <c r="J37" s="381"/>
    </row>
    <row r="38" spans="1:10" ht="15" customHeight="1" x14ac:dyDescent="0.2">
      <c r="A38" s="348"/>
      <c r="B38" s="349"/>
      <c r="C38" s="363"/>
      <c r="D38" s="380">
        <f t="shared" si="7"/>
        <v>0</v>
      </c>
      <c r="E38" s="381"/>
      <c r="F38" s="381"/>
      <c r="G38" s="381"/>
      <c r="H38" s="381"/>
      <c r="I38" s="381"/>
      <c r="J38" s="381"/>
    </row>
    <row r="39" spans="1:10" ht="15" customHeight="1" x14ac:dyDescent="0.2">
      <c r="A39" s="348"/>
      <c r="B39" s="349"/>
      <c r="C39" s="363"/>
      <c r="D39" s="380">
        <f t="shared" si="7"/>
        <v>0</v>
      </c>
      <c r="E39" s="381"/>
      <c r="F39" s="381"/>
      <c r="G39" s="381"/>
      <c r="H39" s="381"/>
      <c r="I39" s="381"/>
      <c r="J39" s="381"/>
    </row>
    <row r="40" spans="1:10" ht="15" customHeight="1" x14ac:dyDescent="0.25">
      <c r="A40" s="306"/>
      <c r="B40" s="306"/>
      <c r="C40" s="306"/>
      <c r="D40" s="306"/>
      <c r="E40" s="306"/>
      <c r="F40" s="306"/>
      <c r="G40" s="306"/>
      <c r="H40" s="306"/>
      <c r="I40" s="306"/>
      <c r="J40" s="306"/>
    </row>
    <row r="41" spans="1:10" ht="15" customHeight="1" x14ac:dyDescent="0.25">
      <c r="A41" s="306"/>
      <c r="B41" s="306"/>
      <c r="C41" s="306"/>
      <c r="D41" s="306"/>
      <c r="E41" s="306"/>
      <c r="F41" s="306"/>
      <c r="G41" s="306"/>
      <c r="H41" s="306"/>
      <c r="I41" s="306"/>
      <c r="J41" s="306"/>
    </row>
    <row r="42" spans="1:10" ht="15" customHeight="1" x14ac:dyDescent="0.25">
      <c r="A42" s="355" t="s">
        <v>6</v>
      </c>
      <c r="B42" s="356"/>
      <c r="C42" s="356"/>
      <c r="D42" s="357"/>
      <c r="E42" s="357"/>
      <c r="F42" s="357"/>
      <c r="G42" s="358"/>
      <c r="H42" s="356"/>
      <c r="I42" s="356"/>
      <c r="J42" s="359"/>
    </row>
    <row r="43" spans="1:10" ht="26.1" customHeight="1" x14ac:dyDescent="0.2">
      <c r="A43" s="346" t="s">
        <v>258</v>
      </c>
      <c r="B43" s="347" t="s">
        <v>242</v>
      </c>
      <c r="C43" s="347" t="s">
        <v>243</v>
      </c>
      <c r="D43" s="325" t="s">
        <v>142</v>
      </c>
      <c r="E43" s="326" t="s">
        <v>138</v>
      </c>
      <c r="F43" s="327" t="s">
        <v>33</v>
      </c>
      <c r="G43" s="328" t="s">
        <v>35</v>
      </c>
      <c r="H43" s="329" t="s">
        <v>37</v>
      </c>
      <c r="I43" s="330" t="s">
        <v>38</v>
      </c>
      <c r="J43" s="330" t="s">
        <v>39</v>
      </c>
    </row>
    <row r="44" spans="1:10" ht="15" customHeight="1" x14ac:dyDescent="0.25">
      <c r="A44" s="348"/>
      <c r="B44" s="360" t="s">
        <v>259</v>
      </c>
      <c r="C44" s="361"/>
      <c r="D44" s="337">
        <f t="shared" ref="D44:D66" si="8">SUM(E44:J44)</f>
        <v>0</v>
      </c>
      <c r="E44" s="362"/>
      <c r="F44" s="363"/>
      <c r="G44" s="349"/>
      <c r="H44" s="349"/>
      <c r="I44" s="349"/>
      <c r="J44" s="382"/>
    </row>
    <row r="45" spans="1:10" ht="15" customHeight="1" x14ac:dyDescent="0.2">
      <c r="A45" s="348"/>
      <c r="B45" s="349"/>
      <c r="C45" s="349"/>
      <c r="D45" s="337">
        <f t="shared" si="8"/>
        <v>0</v>
      </c>
      <c r="E45" s="365">
        <f>IFERROR(VLOOKUP(B45,$B$20:$J$39,4,0)*C45,0)</f>
        <v>0</v>
      </c>
      <c r="F45" s="365">
        <f>IFERROR(VLOOKUP(B45,$B$20:$J$39,5,0)*C45,0)</f>
        <v>0</v>
      </c>
      <c r="G45" s="365">
        <f>IFERROR(VLOOKUP(B45,$B$20:$J$39,6,0)*C45,0)</f>
        <v>0</v>
      </c>
      <c r="H45" s="365">
        <f>IFERROR(VLOOKUP(B45,$B$20:$J$39,7,0)*C45,0)</f>
        <v>0</v>
      </c>
      <c r="I45" s="365">
        <f>IFERROR(VLOOKUP(B45,$B$20:$J$39,8,0)*C45,0)</f>
        <v>0</v>
      </c>
      <c r="J45" s="365">
        <f>IFERROR(VLOOKUP(B45,$B$20:$J$39,9,0)*C45,0)</f>
        <v>0</v>
      </c>
    </row>
    <row r="46" spans="1:10" ht="15" customHeight="1" x14ac:dyDescent="0.2">
      <c r="A46" s="348"/>
      <c r="B46" s="349"/>
      <c r="C46" s="349"/>
      <c r="D46" s="337">
        <f t="shared" si="8"/>
        <v>0</v>
      </c>
      <c r="E46" s="365">
        <f t="shared" ref="E46:E66" si="9">IFERROR(VLOOKUP(B46,$B$20:$J$39,4,0)*C46,0)</f>
        <v>0</v>
      </c>
      <c r="F46" s="365">
        <f t="shared" ref="F46:F66" si="10">IFERROR(VLOOKUP(B46,$B$20:$J$39,5,0)*C46,0)</f>
        <v>0</v>
      </c>
      <c r="G46" s="365">
        <f t="shared" ref="G46:G66" si="11">IFERROR(VLOOKUP(B46,$B$20:$J$39,6,0)*C46,0)</f>
        <v>0</v>
      </c>
      <c r="H46" s="365">
        <f t="shared" ref="H46:H66" si="12">IFERROR(VLOOKUP(B46,$B$20:$J$39,7,0)*C46,0)</f>
        <v>0</v>
      </c>
      <c r="I46" s="365">
        <f t="shared" ref="I46:I66" si="13">IFERROR(VLOOKUP(B46,$B$20:$J$39,8,0)*C46,0)</f>
        <v>0</v>
      </c>
      <c r="J46" s="365">
        <f t="shared" ref="J46:J66" si="14">IFERROR(VLOOKUP(B46,$B$20:$J$39,9,0)*C46,0)</f>
        <v>0</v>
      </c>
    </row>
    <row r="47" spans="1:10" ht="15" customHeight="1" x14ac:dyDescent="0.2">
      <c r="A47" s="348"/>
      <c r="B47" s="349"/>
      <c r="C47" s="349"/>
      <c r="D47" s="337">
        <f t="shared" si="8"/>
        <v>0</v>
      </c>
      <c r="E47" s="365">
        <f t="shared" si="9"/>
        <v>0</v>
      </c>
      <c r="F47" s="365">
        <f t="shared" si="10"/>
        <v>0</v>
      </c>
      <c r="G47" s="365">
        <f t="shared" si="11"/>
        <v>0</v>
      </c>
      <c r="H47" s="365">
        <f t="shared" si="12"/>
        <v>0</v>
      </c>
      <c r="I47" s="365">
        <f t="shared" si="13"/>
        <v>0</v>
      </c>
      <c r="J47" s="365">
        <f t="shared" si="14"/>
        <v>0</v>
      </c>
    </row>
    <row r="48" spans="1:10" ht="15" customHeight="1" x14ac:dyDescent="0.2">
      <c r="A48" s="348"/>
      <c r="B48" s="349"/>
      <c r="C48" s="349"/>
      <c r="D48" s="337">
        <f t="shared" si="8"/>
        <v>0</v>
      </c>
      <c r="E48" s="365">
        <f t="shared" si="9"/>
        <v>0</v>
      </c>
      <c r="F48" s="365">
        <f t="shared" si="10"/>
        <v>0</v>
      </c>
      <c r="G48" s="365">
        <f t="shared" si="11"/>
        <v>0</v>
      </c>
      <c r="H48" s="365">
        <f t="shared" si="12"/>
        <v>0</v>
      </c>
      <c r="I48" s="365">
        <f t="shared" si="13"/>
        <v>0</v>
      </c>
      <c r="J48" s="365">
        <f t="shared" si="14"/>
        <v>0</v>
      </c>
    </row>
    <row r="49" spans="1:10" ht="15" customHeight="1" x14ac:dyDescent="0.2">
      <c r="A49" s="348"/>
      <c r="B49" s="349"/>
      <c r="C49" s="349"/>
      <c r="D49" s="337">
        <f t="shared" si="8"/>
        <v>0</v>
      </c>
      <c r="E49" s="365">
        <f t="shared" si="9"/>
        <v>0</v>
      </c>
      <c r="F49" s="365">
        <f t="shared" si="10"/>
        <v>0</v>
      </c>
      <c r="G49" s="365">
        <f t="shared" si="11"/>
        <v>0</v>
      </c>
      <c r="H49" s="365">
        <f t="shared" si="12"/>
        <v>0</v>
      </c>
      <c r="I49" s="365">
        <f t="shared" si="13"/>
        <v>0</v>
      </c>
      <c r="J49" s="365">
        <f t="shared" si="14"/>
        <v>0</v>
      </c>
    </row>
    <row r="50" spans="1:10" ht="15" customHeight="1" x14ac:dyDescent="0.2">
      <c r="A50" s="348"/>
      <c r="B50" s="349"/>
      <c r="C50" s="349"/>
      <c r="D50" s="337">
        <f t="shared" si="8"/>
        <v>0</v>
      </c>
      <c r="E50" s="365">
        <f t="shared" si="9"/>
        <v>0</v>
      </c>
      <c r="F50" s="365">
        <f t="shared" si="10"/>
        <v>0</v>
      </c>
      <c r="G50" s="365">
        <f t="shared" si="11"/>
        <v>0</v>
      </c>
      <c r="H50" s="365">
        <f t="shared" si="12"/>
        <v>0</v>
      </c>
      <c r="I50" s="365">
        <f t="shared" si="13"/>
        <v>0</v>
      </c>
      <c r="J50" s="365">
        <f t="shared" si="14"/>
        <v>0</v>
      </c>
    </row>
    <row r="51" spans="1:10" ht="15" customHeight="1" x14ac:dyDescent="0.2">
      <c r="A51" s="348"/>
      <c r="B51" s="349"/>
      <c r="C51" s="349"/>
      <c r="D51" s="337">
        <f t="shared" si="8"/>
        <v>0</v>
      </c>
      <c r="E51" s="365">
        <f t="shared" si="9"/>
        <v>0</v>
      </c>
      <c r="F51" s="365">
        <f t="shared" si="10"/>
        <v>0</v>
      </c>
      <c r="G51" s="365">
        <f t="shared" si="11"/>
        <v>0</v>
      </c>
      <c r="H51" s="365">
        <f t="shared" si="12"/>
        <v>0</v>
      </c>
      <c r="I51" s="365">
        <f t="shared" si="13"/>
        <v>0</v>
      </c>
      <c r="J51" s="365">
        <f t="shared" si="14"/>
        <v>0</v>
      </c>
    </row>
    <row r="52" spans="1:10" ht="15" customHeight="1" x14ac:dyDescent="0.2">
      <c r="A52" s="348"/>
      <c r="B52" s="349"/>
      <c r="C52" s="349"/>
      <c r="D52" s="337">
        <f t="shared" si="8"/>
        <v>0</v>
      </c>
      <c r="E52" s="365">
        <f t="shared" si="9"/>
        <v>0</v>
      </c>
      <c r="F52" s="365">
        <f t="shared" si="10"/>
        <v>0</v>
      </c>
      <c r="G52" s="365">
        <f t="shared" si="11"/>
        <v>0</v>
      </c>
      <c r="H52" s="365">
        <f t="shared" si="12"/>
        <v>0</v>
      </c>
      <c r="I52" s="365">
        <f t="shared" si="13"/>
        <v>0</v>
      </c>
      <c r="J52" s="365">
        <f t="shared" si="14"/>
        <v>0</v>
      </c>
    </row>
    <row r="53" spans="1:10" ht="15" customHeight="1" x14ac:dyDescent="0.2">
      <c r="A53" s="348"/>
      <c r="B53" s="349"/>
      <c r="C53" s="349"/>
      <c r="D53" s="337">
        <f t="shared" si="8"/>
        <v>0</v>
      </c>
      <c r="E53" s="365">
        <f t="shared" si="9"/>
        <v>0</v>
      </c>
      <c r="F53" s="365">
        <f t="shared" si="10"/>
        <v>0</v>
      </c>
      <c r="G53" s="365">
        <f t="shared" si="11"/>
        <v>0</v>
      </c>
      <c r="H53" s="365">
        <f t="shared" si="12"/>
        <v>0</v>
      </c>
      <c r="I53" s="365">
        <f t="shared" si="13"/>
        <v>0</v>
      </c>
      <c r="J53" s="365">
        <f t="shared" si="14"/>
        <v>0</v>
      </c>
    </row>
    <row r="54" spans="1:10" ht="15" customHeight="1" x14ac:dyDescent="0.2">
      <c r="A54" s="348"/>
      <c r="B54" s="349"/>
      <c r="C54" s="349"/>
      <c r="D54" s="337">
        <f t="shared" si="8"/>
        <v>0</v>
      </c>
      <c r="E54" s="365">
        <f t="shared" si="9"/>
        <v>0</v>
      </c>
      <c r="F54" s="365">
        <f t="shared" si="10"/>
        <v>0</v>
      </c>
      <c r="G54" s="365">
        <f t="shared" si="11"/>
        <v>0</v>
      </c>
      <c r="H54" s="365">
        <f t="shared" si="12"/>
        <v>0</v>
      </c>
      <c r="I54" s="365">
        <f t="shared" si="13"/>
        <v>0</v>
      </c>
      <c r="J54" s="365">
        <f t="shared" si="14"/>
        <v>0</v>
      </c>
    </row>
    <row r="55" spans="1:10" ht="15" customHeight="1" x14ac:dyDescent="0.2">
      <c r="A55" s="348"/>
      <c r="B55" s="349"/>
      <c r="C55" s="349"/>
      <c r="D55" s="337">
        <f t="shared" si="8"/>
        <v>0</v>
      </c>
      <c r="E55" s="365">
        <f t="shared" si="9"/>
        <v>0</v>
      </c>
      <c r="F55" s="365">
        <f t="shared" si="10"/>
        <v>0</v>
      </c>
      <c r="G55" s="365">
        <f t="shared" si="11"/>
        <v>0</v>
      </c>
      <c r="H55" s="365">
        <f t="shared" si="12"/>
        <v>0</v>
      </c>
      <c r="I55" s="365">
        <f t="shared" si="13"/>
        <v>0</v>
      </c>
      <c r="J55" s="365">
        <f t="shared" si="14"/>
        <v>0</v>
      </c>
    </row>
    <row r="56" spans="1:10" ht="15" customHeight="1" x14ac:dyDescent="0.2">
      <c r="A56" s="348"/>
      <c r="B56" s="349"/>
      <c r="C56" s="349"/>
      <c r="D56" s="337">
        <f t="shared" si="8"/>
        <v>0</v>
      </c>
      <c r="E56" s="365">
        <f t="shared" si="9"/>
        <v>0</v>
      </c>
      <c r="F56" s="365">
        <f t="shared" si="10"/>
        <v>0</v>
      </c>
      <c r="G56" s="365">
        <f t="shared" si="11"/>
        <v>0</v>
      </c>
      <c r="H56" s="365">
        <f t="shared" si="12"/>
        <v>0</v>
      </c>
      <c r="I56" s="365">
        <f t="shared" si="13"/>
        <v>0</v>
      </c>
      <c r="J56" s="365">
        <f t="shared" si="14"/>
        <v>0</v>
      </c>
    </row>
    <row r="57" spans="1:10" ht="15" customHeight="1" x14ac:dyDescent="0.2">
      <c r="A57" s="348"/>
      <c r="B57" s="349"/>
      <c r="C57" s="349"/>
      <c r="D57" s="337">
        <f t="shared" si="8"/>
        <v>0</v>
      </c>
      <c r="E57" s="365">
        <f t="shared" si="9"/>
        <v>0</v>
      </c>
      <c r="F57" s="365">
        <f t="shared" si="10"/>
        <v>0</v>
      </c>
      <c r="G57" s="365">
        <f t="shared" si="11"/>
        <v>0</v>
      </c>
      <c r="H57" s="365">
        <f t="shared" si="12"/>
        <v>0</v>
      </c>
      <c r="I57" s="365">
        <f t="shared" si="13"/>
        <v>0</v>
      </c>
      <c r="J57" s="365">
        <f t="shared" si="14"/>
        <v>0</v>
      </c>
    </row>
    <row r="58" spans="1:10" ht="15" customHeight="1" x14ac:dyDescent="0.2">
      <c r="A58" s="348"/>
      <c r="B58" s="349"/>
      <c r="C58" s="349"/>
      <c r="D58" s="337">
        <f t="shared" si="8"/>
        <v>0</v>
      </c>
      <c r="E58" s="365">
        <f t="shared" si="9"/>
        <v>0</v>
      </c>
      <c r="F58" s="365">
        <f t="shared" si="10"/>
        <v>0</v>
      </c>
      <c r="G58" s="365">
        <f t="shared" si="11"/>
        <v>0</v>
      </c>
      <c r="H58" s="365">
        <f t="shared" si="12"/>
        <v>0</v>
      </c>
      <c r="I58" s="365">
        <f t="shared" si="13"/>
        <v>0</v>
      </c>
      <c r="J58" s="365">
        <f t="shared" si="14"/>
        <v>0</v>
      </c>
    </row>
    <row r="59" spans="1:10" ht="15" customHeight="1" x14ac:dyDescent="0.2">
      <c r="A59" s="348"/>
      <c r="B59" s="349"/>
      <c r="C59" s="349"/>
      <c r="D59" s="337">
        <f t="shared" si="8"/>
        <v>0</v>
      </c>
      <c r="E59" s="365">
        <f t="shared" si="9"/>
        <v>0</v>
      </c>
      <c r="F59" s="365">
        <f t="shared" si="10"/>
        <v>0</v>
      </c>
      <c r="G59" s="365">
        <f t="shared" si="11"/>
        <v>0</v>
      </c>
      <c r="H59" s="365">
        <f t="shared" si="12"/>
        <v>0</v>
      </c>
      <c r="I59" s="365">
        <f t="shared" si="13"/>
        <v>0</v>
      </c>
      <c r="J59" s="365">
        <f t="shared" si="14"/>
        <v>0</v>
      </c>
    </row>
    <row r="60" spans="1:10" ht="15" customHeight="1" x14ac:dyDescent="0.2">
      <c r="A60" s="348"/>
      <c r="B60" s="349"/>
      <c r="C60" s="349"/>
      <c r="D60" s="337">
        <f t="shared" si="8"/>
        <v>0</v>
      </c>
      <c r="E60" s="365">
        <f t="shared" si="9"/>
        <v>0</v>
      </c>
      <c r="F60" s="365">
        <f t="shared" si="10"/>
        <v>0</v>
      </c>
      <c r="G60" s="365">
        <f t="shared" si="11"/>
        <v>0</v>
      </c>
      <c r="H60" s="365">
        <f t="shared" si="12"/>
        <v>0</v>
      </c>
      <c r="I60" s="365">
        <f t="shared" si="13"/>
        <v>0</v>
      </c>
      <c r="J60" s="365">
        <f t="shared" si="14"/>
        <v>0</v>
      </c>
    </row>
    <row r="61" spans="1:10" ht="15" customHeight="1" x14ac:dyDescent="0.2">
      <c r="A61" s="348"/>
      <c r="B61" s="349"/>
      <c r="C61" s="349"/>
      <c r="D61" s="337">
        <f t="shared" si="8"/>
        <v>0</v>
      </c>
      <c r="E61" s="365">
        <f t="shared" si="9"/>
        <v>0</v>
      </c>
      <c r="F61" s="365">
        <f t="shared" si="10"/>
        <v>0</v>
      </c>
      <c r="G61" s="365">
        <f t="shared" si="11"/>
        <v>0</v>
      </c>
      <c r="H61" s="365">
        <f t="shared" si="12"/>
        <v>0</v>
      </c>
      <c r="I61" s="365">
        <f t="shared" si="13"/>
        <v>0</v>
      </c>
      <c r="J61" s="365">
        <f t="shared" si="14"/>
        <v>0</v>
      </c>
    </row>
    <row r="62" spans="1:10" ht="15" customHeight="1" x14ac:dyDescent="0.2">
      <c r="A62" s="348"/>
      <c r="B62" s="349"/>
      <c r="C62" s="349"/>
      <c r="D62" s="337">
        <f t="shared" si="8"/>
        <v>0</v>
      </c>
      <c r="E62" s="365">
        <f t="shared" si="9"/>
        <v>0</v>
      </c>
      <c r="F62" s="365">
        <f t="shared" si="10"/>
        <v>0</v>
      </c>
      <c r="G62" s="365">
        <f t="shared" si="11"/>
        <v>0</v>
      </c>
      <c r="H62" s="365">
        <f t="shared" si="12"/>
        <v>0</v>
      </c>
      <c r="I62" s="365">
        <f t="shared" si="13"/>
        <v>0</v>
      </c>
      <c r="J62" s="365">
        <f t="shared" si="14"/>
        <v>0</v>
      </c>
    </row>
    <row r="63" spans="1:10" ht="15" customHeight="1" x14ac:dyDescent="0.2">
      <c r="A63" s="348"/>
      <c r="B63" s="349"/>
      <c r="C63" s="349"/>
      <c r="D63" s="337">
        <f t="shared" si="8"/>
        <v>0</v>
      </c>
      <c r="E63" s="365">
        <f t="shared" si="9"/>
        <v>0</v>
      </c>
      <c r="F63" s="365">
        <f t="shared" si="10"/>
        <v>0</v>
      </c>
      <c r="G63" s="365">
        <f t="shared" si="11"/>
        <v>0</v>
      </c>
      <c r="H63" s="365">
        <f t="shared" si="12"/>
        <v>0</v>
      </c>
      <c r="I63" s="365">
        <f t="shared" si="13"/>
        <v>0</v>
      </c>
      <c r="J63" s="365">
        <f t="shared" si="14"/>
        <v>0</v>
      </c>
    </row>
    <row r="64" spans="1:10" ht="15" customHeight="1" x14ac:dyDescent="0.2">
      <c r="A64" s="348"/>
      <c r="B64" s="349"/>
      <c r="C64" s="349"/>
      <c r="D64" s="337">
        <f t="shared" si="8"/>
        <v>0</v>
      </c>
      <c r="E64" s="365">
        <f t="shared" si="9"/>
        <v>0</v>
      </c>
      <c r="F64" s="365">
        <f t="shared" si="10"/>
        <v>0</v>
      </c>
      <c r="G64" s="365">
        <f t="shared" si="11"/>
        <v>0</v>
      </c>
      <c r="H64" s="365">
        <f t="shared" si="12"/>
        <v>0</v>
      </c>
      <c r="I64" s="365">
        <f t="shared" si="13"/>
        <v>0</v>
      </c>
      <c r="J64" s="365">
        <f t="shared" si="14"/>
        <v>0</v>
      </c>
    </row>
    <row r="65" spans="1:10" ht="15" customHeight="1" x14ac:dyDescent="0.2">
      <c r="A65" s="348"/>
      <c r="B65" s="349"/>
      <c r="C65" s="349"/>
      <c r="D65" s="337">
        <f t="shared" si="8"/>
        <v>0</v>
      </c>
      <c r="E65" s="365">
        <f t="shared" si="9"/>
        <v>0</v>
      </c>
      <c r="F65" s="365">
        <f t="shared" si="10"/>
        <v>0</v>
      </c>
      <c r="G65" s="365">
        <f t="shared" si="11"/>
        <v>0</v>
      </c>
      <c r="H65" s="365">
        <f t="shared" si="12"/>
        <v>0</v>
      </c>
      <c r="I65" s="365">
        <f t="shared" si="13"/>
        <v>0</v>
      </c>
      <c r="J65" s="365">
        <f t="shared" si="14"/>
        <v>0</v>
      </c>
    </row>
    <row r="66" spans="1:10" ht="15" customHeight="1" x14ac:dyDescent="0.2">
      <c r="A66" s="348"/>
      <c r="B66" s="349"/>
      <c r="C66" s="349"/>
      <c r="D66" s="337">
        <f t="shared" si="8"/>
        <v>0</v>
      </c>
      <c r="E66" s="365">
        <f t="shared" si="9"/>
        <v>0</v>
      </c>
      <c r="F66" s="365">
        <f t="shared" si="10"/>
        <v>0</v>
      </c>
      <c r="G66" s="365">
        <f t="shared" si="11"/>
        <v>0</v>
      </c>
      <c r="H66" s="365">
        <f t="shared" si="12"/>
        <v>0</v>
      </c>
      <c r="I66" s="365">
        <f t="shared" si="13"/>
        <v>0</v>
      </c>
      <c r="J66" s="365">
        <f t="shared" si="14"/>
        <v>0</v>
      </c>
    </row>
    <row r="67" spans="1:10" ht="15" customHeight="1" thickBot="1" x14ac:dyDescent="0.3">
      <c r="A67" s="366" t="s">
        <v>274</v>
      </c>
      <c r="B67" s="367"/>
      <c r="C67" s="367"/>
      <c r="D67" s="368">
        <f>SUM(D44:D66)</f>
        <v>0</v>
      </c>
      <c r="E67" s="368">
        <f t="shared" ref="E67:J67" si="15">SUM(E44:E66)</f>
        <v>0</v>
      </c>
      <c r="F67" s="368">
        <f t="shared" si="15"/>
        <v>0</v>
      </c>
      <c r="G67" s="368">
        <f t="shared" si="15"/>
        <v>0</v>
      </c>
      <c r="H67" s="368">
        <f t="shared" si="15"/>
        <v>0</v>
      </c>
      <c r="I67" s="368">
        <f t="shared" si="15"/>
        <v>0</v>
      </c>
      <c r="J67" s="368">
        <f t="shared" si="15"/>
        <v>0</v>
      </c>
    </row>
    <row r="68" spans="1:10" ht="15" customHeight="1" thickTop="1" x14ac:dyDescent="0.25">
      <c r="A68" s="306"/>
      <c r="B68" s="306"/>
      <c r="C68" s="306"/>
      <c r="D68" s="306"/>
      <c r="E68" s="306"/>
      <c r="F68" s="306"/>
      <c r="G68" s="306"/>
      <c r="H68" s="306"/>
      <c r="I68" s="306"/>
      <c r="J68" s="306"/>
    </row>
    <row r="69" spans="1:10" ht="15" customHeight="1" x14ac:dyDescent="0.25">
      <c r="A69" s="306"/>
      <c r="B69" s="306"/>
      <c r="C69" s="306"/>
      <c r="D69" s="306"/>
      <c r="E69" s="306"/>
      <c r="F69" s="306"/>
      <c r="G69" s="306"/>
      <c r="H69" s="306"/>
      <c r="I69" s="306"/>
      <c r="J69" s="306"/>
    </row>
    <row r="70" spans="1:10" ht="15" customHeight="1" x14ac:dyDescent="0.25">
      <c r="A70" s="355" t="s">
        <v>8</v>
      </c>
      <c r="B70" s="356"/>
      <c r="C70" s="356"/>
      <c r="D70" s="357"/>
      <c r="E70" s="357"/>
      <c r="F70" s="357"/>
      <c r="G70" s="358"/>
      <c r="H70" s="356"/>
      <c r="I70" s="356"/>
      <c r="J70" s="359"/>
    </row>
    <row r="71" spans="1:10" ht="26.1" customHeight="1" x14ac:dyDescent="0.2">
      <c r="A71" s="346" t="s">
        <v>258</v>
      </c>
      <c r="B71" s="347" t="s">
        <v>242</v>
      </c>
      <c r="C71" s="347" t="s">
        <v>243</v>
      </c>
      <c r="D71" s="325" t="s">
        <v>142</v>
      </c>
      <c r="E71" s="326" t="s">
        <v>138</v>
      </c>
      <c r="F71" s="327" t="s">
        <v>33</v>
      </c>
      <c r="G71" s="328" t="s">
        <v>35</v>
      </c>
      <c r="H71" s="329" t="s">
        <v>37</v>
      </c>
      <c r="I71" s="330" t="s">
        <v>38</v>
      </c>
      <c r="J71" s="330" t="s">
        <v>39</v>
      </c>
    </row>
    <row r="72" spans="1:10" ht="15" customHeight="1" x14ac:dyDescent="0.25">
      <c r="A72" s="348"/>
      <c r="B72" s="360" t="s">
        <v>259</v>
      </c>
      <c r="C72" s="361"/>
      <c r="D72" s="337">
        <f t="shared" ref="D72:D79" si="16">SUM(E72:J72)</f>
        <v>0</v>
      </c>
      <c r="E72" s="362"/>
      <c r="F72" s="363"/>
      <c r="G72" s="349"/>
      <c r="H72" s="349"/>
      <c r="I72" s="349"/>
      <c r="J72" s="382"/>
    </row>
    <row r="73" spans="1:10" ht="15" customHeight="1" x14ac:dyDescent="0.2">
      <c r="A73" s="348"/>
      <c r="B73" s="349"/>
      <c r="C73" s="349"/>
      <c r="D73" s="337">
        <f t="shared" si="16"/>
        <v>0</v>
      </c>
      <c r="E73" s="365">
        <f t="shared" ref="E73:E79" si="17">IFERROR(VLOOKUP(B73,$B$20:$J$39,4,0)*C73,0)</f>
        <v>0</v>
      </c>
      <c r="F73" s="365">
        <f t="shared" ref="F73:F79" si="18">IFERROR(VLOOKUP(B73,$B$20:$J$39,5,0)*C73,0)</f>
        <v>0</v>
      </c>
      <c r="G73" s="365">
        <f t="shared" ref="G73:G79" si="19">IFERROR(VLOOKUP(B73,$B$20:$J$39,6,0)*C73,0)</f>
        <v>0</v>
      </c>
      <c r="H73" s="365">
        <f t="shared" ref="H73:H79" si="20">IFERROR(VLOOKUP(B73,$B$20:$J$39,7,0)*C73,0)</f>
        <v>0</v>
      </c>
      <c r="I73" s="365">
        <f t="shared" ref="I73:I79" si="21">IFERROR(VLOOKUP(B73,$B$20:$J$39,8,0)*C73,0)</f>
        <v>0</v>
      </c>
      <c r="J73" s="365">
        <f t="shared" ref="J73:J79" si="22">IFERROR(VLOOKUP(B73,$B$20:$J$39,9,0)*C73,0)</f>
        <v>0</v>
      </c>
    </row>
    <row r="74" spans="1:10" ht="15" customHeight="1" x14ac:dyDescent="0.2">
      <c r="A74" s="348"/>
      <c r="B74" s="349"/>
      <c r="C74" s="349"/>
      <c r="D74" s="337">
        <f t="shared" si="16"/>
        <v>0</v>
      </c>
      <c r="E74" s="365">
        <f t="shared" si="17"/>
        <v>0</v>
      </c>
      <c r="F74" s="365">
        <f t="shared" si="18"/>
        <v>0</v>
      </c>
      <c r="G74" s="365">
        <f t="shared" si="19"/>
        <v>0</v>
      </c>
      <c r="H74" s="365">
        <f t="shared" si="20"/>
        <v>0</v>
      </c>
      <c r="I74" s="365">
        <f t="shared" si="21"/>
        <v>0</v>
      </c>
      <c r="J74" s="365">
        <f t="shared" si="22"/>
        <v>0</v>
      </c>
    </row>
    <row r="75" spans="1:10" ht="15" customHeight="1" x14ac:dyDescent="0.2">
      <c r="A75" s="348"/>
      <c r="B75" s="349"/>
      <c r="C75" s="349"/>
      <c r="D75" s="337">
        <f t="shared" si="16"/>
        <v>0</v>
      </c>
      <c r="E75" s="365">
        <f t="shared" si="17"/>
        <v>0</v>
      </c>
      <c r="F75" s="365">
        <f t="shared" si="18"/>
        <v>0</v>
      </c>
      <c r="G75" s="365">
        <f t="shared" si="19"/>
        <v>0</v>
      </c>
      <c r="H75" s="365">
        <f t="shared" si="20"/>
        <v>0</v>
      </c>
      <c r="I75" s="365">
        <f t="shared" si="21"/>
        <v>0</v>
      </c>
      <c r="J75" s="365">
        <f t="shared" si="22"/>
        <v>0</v>
      </c>
    </row>
    <row r="76" spans="1:10" ht="15" customHeight="1" x14ac:dyDescent="0.2">
      <c r="A76" s="348"/>
      <c r="B76" s="349"/>
      <c r="C76" s="349"/>
      <c r="D76" s="337">
        <f t="shared" si="16"/>
        <v>0</v>
      </c>
      <c r="E76" s="365">
        <f t="shared" si="17"/>
        <v>0</v>
      </c>
      <c r="F76" s="365">
        <f t="shared" si="18"/>
        <v>0</v>
      </c>
      <c r="G76" s="365">
        <f t="shared" si="19"/>
        <v>0</v>
      </c>
      <c r="H76" s="365">
        <f t="shared" si="20"/>
        <v>0</v>
      </c>
      <c r="I76" s="365">
        <f t="shared" si="21"/>
        <v>0</v>
      </c>
      <c r="J76" s="365">
        <f t="shared" si="22"/>
        <v>0</v>
      </c>
    </row>
    <row r="77" spans="1:10" ht="15" customHeight="1" x14ac:dyDescent="0.2">
      <c r="A77" s="348"/>
      <c r="B77" s="349"/>
      <c r="C77" s="349"/>
      <c r="D77" s="337">
        <f t="shared" si="16"/>
        <v>0</v>
      </c>
      <c r="E77" s="365">
        <f t="shared" si="17"/>
        <v>0</v>
      </c>
      <c r="F77" s="365">
        <f t="shared" si="18"/>
        <v>0</v>
      </c>
      <c r="G77" s="365">
        <f t="shared" si="19"/>
        <v>0</v>
      </c>
      <c r="H77" s="365">
        <f t="shared" si="20"/>
        <v>0</v>
      </c>
      <c r="I77" s="365">
        <f t="shared" si="21"/>
        <v>0</v>
      </c>
      <c r="J77" s="365">
        <f t="shared" si="22"/>
        <v>0</v>
      </c>
    </row>
    <row r="78" spans="1:10" ht="15" customHeight="1" x14ac:dyDescent="0.2">
      <c r="A78" s="348"/>
      <c r="B78" s="349"/>
      <c r="C78" s="349"/>
      <c r="D78" s="337">
        <f t="shared" si="16"/>
        <v>0</v>
      </c>
      <c r="E78" s="365">
        <f t="shared" si="17"/>
        <v>0</v>
      </c>
      <c r="F78" s="365">
        <f t="shared" si="18"/>
        <v>0</v>
      </c>
      <c r="G78" s="365">
        <f t="shared" si="19"/>
        <v>0</v>
      </c>
      <c r="H78" s="365">
        <f t="shared" si="20"/>
        <v>0</v>
      </c>
      <c r="I78" s="365">
        <f t="shared" si="21"/>
        <v>0</v>
      </c>
      <c r="J78" s="365">
        <f t="shared" si="22"/>
        <v>0</v>
      </c>
    </row>
    <row r="79" spans="1:10" ht="15" customHeight="1" x14ac:dyDescent="0.2">
      <c r="A79" s="348"/>
      <c r="B79" s="349"/>
      <c r="C79" s="349"/>
      <c r="D79" s="337">
        <f t="shared" si="16"/>
        <v>0</v>
      </c>
      <c r="E79" s="365">
        <f t="shared" si="17"/>
        <v>0</v>
      </c>
      <c r="F79" s="365">
        <f t="shared" si="18"/>
        <v>0</v>
      </c>
      <c r="G79" s="365">
        <f t="shared" si="19"/>
        <v>0</v>
      </c>
      <c r="H79" s="365">
        <f t="shared" si="20"/>
        <v>0</v>
      </c>
      <c r="I79" s="365">
        <f t="shared" si="21"/>
        <v>0</v>
      </c>
      <c r="J79" s="365">
        <f t="shared" si="22"/>
        <v>0</v>
      </c>
    </row>
    <row r="80" spans="1:10" ht="15" customHeight="1" thickBot="1" x14ac:dyDescent="0.3">
      <c r="A80" s="366" t="s">
        <v>275</v>
      </c>
      <c r="B80" s="367"/>
      <c r="C80" s="367"/>
      <c r="D80" s="368">
        <f t="shared" ref="D80:J80" si="23">SUM(D72:D79)</f>
        <v>0</v>
      </c>
      <c r="E80" s="368">
        <f t="shared" si="23"/>
        <v>0</v>
      </c>
      <c r="F80" s="368">
        <f t="shared" si="23"/>
        <v>0</v>
      </c>
      <c r="G80" s="368">
        <f t="shared" si="23"/>
        <v>0</v>
      </c>
      <c r="H80" s="368">
        <f t="shared" si="23"/>
        <v>0</v>
      </c>
      <c r="I80" s="368">
        <f t="shared" si="23"/>
        <v>0</v>
      </c>
      <c r="J80" s="368">
        <f t="shared" si="23"/>
        <v>0</v>
      </c>
    </row>
    <row r="81" spans="1:10" ht="15" customHeight="1" thickTop="1" x14ac:dyDescent="0.25">
      <c r="A81" s="306"/>
      <c r="B81" s="306"/>
      <c r="C81" s="306"/>
      <c r="D81" s="306"/>
      <c r="E81" s="306"/>
      <c r="F81" s="306"/>
      <c r="G81" s="306"/>
      <c r="H81" s="306"/>
      <c r="I81" s="306"/>
      <c r="J81" s="306"/>
    </row>
    <row r="82" spans="1:10" ht="15" customHeight="1" x14ac:dyDescent="0.25">
      <c r="A82" s="355" t="s">
        <v>282</v>
      </c>
      <c r="B82" s="356"/>
      <c r="C82" s="356"/>
      <c r="D82" s="357"/>
      <c r="E82" s="357"/>
      <c r="F82" s="357"/>
      <c r="G82" s="358"/>
      <c r="H82" s="356"/>
      <c r="I82" s="356"/>
      <c r="J82" s="369"/>
    </row>
    <row r="83" spans="1:10" ht="26.1" customHeight="1" x14ac:dyDescent="0.2">
      <c r="A83" s="346" t="s">
        <v>258</v>
      </c>
      <c r="B83" s="347" t="s">
        <v>242</v>
      </c>
      <c r="C83" s="347" t="s">
        <v>243</v>
      </c>
      <c r="D83" s="325" t="s">
        <v>142</v>
      </c>
      <c r="E83" s="326" t="s">
        <v>138</v>
      </c>
      <c r="F83" s="327" t="s">
        <v>33</v>
      </c>
      <c r="G83" s="328" t="s">
        <v>35</v>
      </c>
      <c r="H83" s="329" t="s">
        <v>37</v>
      </c>
      <c r="I83" s="330" t="s">
        <v>38</v>
      </c>
      <c r="J83" s="330" t="s">
        <v>39</v>
      </c>
    </row>
    <row r="84" spans="1:10" ht="15" customHeight="1" x14ac:dyDescent="0.25">
      <c r="A84" s="348"/>
      <c r="B84" s="360" t="s">
        <v>259</v>
      </c>
      <c r="C84" s="361"/>
      <c r="D84" s="337">
        <f t="shared" ref="D84:D91" si="24">SUM(E84:J84)</f>
        <v>0</v>
      </c>
      <c r="E84" s="362"/>
      <c r="F84" s="363"/>
      <c r="G84" s="349"/>
      <c r="H84" s="349"/>
      <c r="I84" s="349"/>
      <c r="J84" s="382"/>
    </row>
    <row r="85" spans="1:10" ht="15" customHeight="1" x14ac:dyDescent="0.2">
      <c r="A85" s="348"/>
      <c r="B85" s="349"/>
      <c r="C85" s="349"/>
      <c r="D85" s="337">
        <f t="shared" si="24"/>
        <v>0</v>
      </c>
      <c r="E85" s="365">
        <f t="shared" ref="E85:E91" si="25">IFERROR(VLOOKUP(B85,$B$20:$J$39,4,0)*C85,0)</f>
        <v>0</v>
      </c>
      <c r="F85" s="365">
        <f t="shared" ref="F85:F91" si="26">IFERROR(VLOOKUP(B85,$B$20:$J$39,5,0)*C85,0)</f>
        <v>0</v>
      </c>
      <c r="G85" s="365">
        <f t="shared" ref="G85:G91" si="27">IFERROR(VLOOKUP(B85,$B$20:$J$39,6,0)*C85,0)</f>
        <v>0</v>
      </c>
      <c r="H85" s="365">
        <f t="shared" ref="H85:H91" si="28">IFERROR(VLOOKUP(B85,$B$20:$J$39,7,0)*C85,0)</f>
        <v>0</v>
      </c>
      <c r="I85" s="365">
        <f t="shared" ref="I85:I91" si="29">IFERROR(VLOOKUP(B85,$B$20:$J$39,8,0)*C85,0)</f>
        <v>0</v>
      </c>
      <c r="J85" s="365">
        <f t="shared" ref="J85:J91" si="30">IFERROR(VLOOKUP(B85,$B$20:$J$39,9,0)*C85,0)</f>
        <v>0</v>
      </c>
    </row>
    <row r="86" spans="1:10" ht="15" customHeight="1" x14ac:dyDescent="0.2">
      <c r="A86" s="348"/>
      <c r="B86" s="349"/>
      <c r="C86" s="349"/>
      <c r="D86" s="337">
        <f t="shared" si="24"/>
        <v>0</v>
      </c>
      <c r="E86" s="365">
        <f t="shared" si="25"/>
        <v>0</v>
      </c>
      <c r="F86" s="365">
        <f t="shared" si="26"/>
        <v>0</v>
      </c>
      <c r="G86" s="365">
        <f t="shared" si="27"/>
        <v>0</v>
      </c>
      <c r="H86" s="365">
        <f t="shared" si="28"/>
        <v>0</v>
      </c>
      <c r="I86" s="365">
        <f t="shared" si="29"/>
        <v>0</v>
      </c>
      <c r="J86" s="365">
        <f t="shared" si="30"/>
        <v>0</v>
      </c>
    </row>
    <row r="87" spans="1:10" ht="15" customHeight="1" x14ac:dyDescent="0.2">
      <c r="A87" s="348"/>
      <c r="B87" s="349"/>
      <c r="C87" s="349"/>
      <c r="D87" s="337">
        <f t="shared" si="24"/>
        <v>0</v>
      </c>
      <c r="E87" s="365">
        <f t="shared" si="25"/>
        <v>0</v>
      </c>
      <c r="F87" s="365">
        <f t="shared" si="26"/>
        <v>0</v>
      </c>
      <c r="G87" s="365">
        <f t="shared" si="27"/>
        <v>0</v>
      </c>
      <c r="H87" s="365">
        <f t="shared" si="28"/>
        <v>0</v>
      </c>
      <c r="I87" s="365">
        <f t="shared" si="29"/>
        <v>0</v>
      </c>
      <c r="J87" s="365">
        <f t="shared" si="30"/>
        <v>0</v>
      </c>
    </row>
    <row r="88" spans="1:10" ht="15" customHeight="1" x14ac:dyDescent="0.2">
      <c r="A88" s="348"/>
      <c r="B88" s="349"/>
      <c r="C88" s="349"/>
      <c r="D88" s="337">
        <f t="shared" si="24"/>
        <v>0</v>
      </c>
      <c r="E88" s="365">
        <f t="shared" si="25"/>
        <v>0</v>
      </c>
      <c r="F88" s="365">
        <f t="shared" si="26"/>
        <v>0</v>
      </c>
      <c r="G88" s="365">
        <f t="shared" si="27"/>
        <v>0</v>
      </c>
      <c r="H88" s="365">
        <f t="shared" si="28"/>
        <v>0</v>
      </c>
      <c r="I88" s="365">
        <f t="shared" si="29"/>
        <v>0</v>
      </c>
      <c r="J88" s="365">
        <f t="shared" si="30"/>
        <v>0</v>
      </c>
    </row>
    <row r="89" spans="1:10" ht="15" customHeight="1" x14ac:dyDescent="0.2">
      <c r="A89" s="348"/>
      <c r="B89" s="349"/>
      <c r="C89" s="349"/>
      <c r="D89" s="337">
        <f t="shared" si="24"/>
        <v>0</v>
      </c>
      <c r="E89" s="365">
        <f t="shared" si="25"/>
        <v>0</v>
      </c>
      <c r="F89" s="365">
        <f t="shared" si="26"/>
        <v>0</v>
      </c>
      <c r="G89" s="365">
        <f t="shared" si="27"/>
        <v>0</v>
      </c>
      <c r="H89" s="365">
        <f t="shared" si="28"/>
        <v>0</v>
      </c>
      <c r="I89" s="365">
        <f t="shared" si="29"/>
        <v>0</v>
      </c>
      <c r="J89" s="365">
        <f t="shared" si="30"/>
        <v>0</v>
      </c>
    </row>
    <row r="90" spans="1:10" ht="15" customHeight="1" x14ac:dyDescent="0.2">
      <c r="A90" s="348"/>
      <c r="B90" s="349"/>
      <c r="C90" s="349"/>
      <c r="D90" s="337">
        <f t="shared" si="24"/>
        <v>0</v>
      </c>
      <c r="E90" s="365">
        <f t="shared" si="25"/>
        <v>0</v>
      </c>
      <c r="F90" s="365">
        <f t="shared" si="26"/>
        <v>0</v>
      </c>
      <c r="G90" s="365">
        <f t="shared" si="27"/>
        <v>0</v>
      </c>
      <c r="H90" s="365">
        <f t="shared" si="28"/>
        <v>0</v>
      </c>
      <c r="I90" s="365">
        <f t="shared" si="29"/>
        <v>0</v>
      </c>
      <c r="J90" s="365">
        <f t="shared" si="30"/>
        <v>0</v>
      </c>
    </row>
    <row r="91" spans="1:10" ht="15" customHeight="1" x14ac:dyDescent="0.2">
      <c r="A91" s="348"/>
      <c r="B91" s="349"/>
      <c r="C91" s="349"/>
      <c r="D91" s="337">
        <f t="shared" si="24"/>
        <v>0</v>
      </c>
      <c r="E91" s="365">
        <f t="shared" si="25"/>
        <v>0</v>
      </c>
      <c r="F91" s="365">
        <f t="shared" si="26"/>
        <v>0</v>
      </c>
      <c r="G91" s="365">
        <f t="shared" si="27"/>
        <v>0</v>
      </c>
      <c r="H91" s="365">
        <f t="shared" si="28"/>
        <v>0</v>
      </c>
      <c r="I91" s="365">
        <f t="shared" si="29"/>
        <v>0</v>
      </c>
      <c r="J91" s="365">
        <f t="shared" si="30"/>
        <v>0</v>
      </c>
    </row>
    <row r="92" spans="1:10" ht="15" customHeight="1" thickBot="1" x14ac:dyDescent="0.3">
      <c r="A92" s="366" t="s">
        <v>283</v>
      </c>
      <c r="B92" s="367"/>
      <c r="C92" s="367"/>
      <c r="D92" s="368">
        <f t="shared" ref="D92:J92" si="31">SUM(D84:D91)</f>
        <v>0</v>
      </c>
      <c r="E92" s="368">
        <f t="shared" si="31"/>
        <v>0</v>
      </c>
      <c r="F92" s="368">
        <f t="shared" si="31"/>
        <v>0</v>
      </c>
      <c r="G92" s="368">
        <f t="shared" si="31"/>
        <v>0</v>
      </c>
      <c r="H92" s="368">
        <f t="shared" si="31"/>
        <v>0</v>
      </c>
      <c r="I92" s="368">
        <f t="shared" si="31"/>
        <v>0</v>
      </c>
      <c r="J92" s="368">
        <f t="shared" si="31"/>
        <v>0</v>
      </c>
    </row>
    <row r="93" spans="1:10" ht="15" customHeight="1" thickTop="1" x14ac:dyDescent="0.25">
      <c r="A93" s="306"/>
      <c r="B93" s="306"/>
      <c r="C93" s="306"/>
      <c r="D93" s="306"/>
      <c r="E93" s="306"/>
      <c r="F93" s="306"/>
      <c r="G93" s="306"/>
      <c r="H93" s="306"/>
      <c r="I93" s="306"/>
      <c r="J93" s="306"/>
    </row>
    <row r="94" spans="1:10" ht="15" customHeight="1" x14ac:dyDescent="0.25">
      <c r="A94" s="306"/>
      <c r="B94" s="306"/>
      <c r="C94" s="306"/>
      <c r="D94" s="306"/>
      <c r="E94" s="306"/>
      <c r="F94" s="306"/>
      <c r="G94" s="306"/>
      <c r="H94" s="306"/>
      <c r="I94" s="306"/>
      <c r="J94" s="306"/>
    </row>
    <row r="95" spans="1:10" ht="15" customHeight="1" x14ac:dyDescent="0.25">
      <c r="A95" s="355" t="s">
        <v>12</v>
      </c>
      <c r="B95" s="356"/>
      <c r="C95" s="356"/>
      <c r="D95" s="357"/>
      <c r="E95" s="357"/>
      <c r="F95" s="357"/>
      <c r="G95" s="358"/>
      <c r="H95" s="356"/>
      <c r="I95" s="356"/>
      <c r="J95" s="369"/>
    </row>
    <row r="96" spans="1:10" ht="26.1" customHeight="1" x14ac:dyDescent="0.2">
      <c r="A96" s="346" t="s">
        <v>258</v>
      </c>
      <c r="B96" s="347" t="s">
        <v>242</v>
      </c>
      <c r="C96" s="347" t="s">
        <v>243</v>
      </c>
      <c r="D96" s="325" t="s">
        <v>142</v>
      </c>
      <c r="E96" s="326" t="s">
        <v>138</v>
      </c>
      <c r="F96" s="327" t="s">
        <v>33</v>
      </c>
      <c r="G96" s="328" t="s">
        <v>35</v>
      </c>
      <c r="H96" s="329" t="s">
        <v>37</v>
      </c>
      <c r="I96" s="330" t="s">
        <v>38</v>
      </c>
      <c r="J96" s="330" t="s">
        <v>39</v>
      </c>
    </row>
    <row r="97" spans="1:10" ht="15" customHeight="1" x14ac:dyDescent="0.25">
      <c r="A97" s="348"/>
      <c r="B97" s="360" t="s">
        <v>259</v>
      </c>
      <c r="C97" s="361"/>
      <c r="D97" s="337">
        <f t="shared" ref="D97:D104" si="32">SUM(E97:J97)</f>
        <v>0</v>
      </c>
      <c r="E97" s="362"/>
      <c r="F97" s="363"/>
      <c r="G97" s="349"/>
      <c r="H97" s="349"/>
      <c r="I97" s="349"/>
      <c r="J97" s="382"/>
    </row>
    <row r="98" spans="1:10" ht="15" customHeight="1" x14ac:dyDescent="0.2">
      <c r="A98" s="348"/>
      <c r="B98" s="349"/>
      <c r="C98" s="349"/>
      <c r="D98" s="337">
        <f t="shared" si="32"/>
        <v>0</v>
      </c>
      <c r="E98" s="365">
        <f t="shared" ref="E98:E104" si="33">IFERROR(VLOOKUP(B98,$B$20:$J$39,4,0)*C98,0)</f>
        <v>0</v>
      </c>
      <c r="F98" s="365">
        <f t="shared" ref="F98:F104" si="34">IFERROR(VLOOKUP(B98,$B$20:$J$39,5,0)*C98,0)</f>
        <v>0</v>
      </c>
      <c r="G98" s="365">
        <f t="shared" ref="G98:G104" si="35">IFERROR(VLOOKUP(B98,$B$20:$J$39,6,0)*C98,0)</f>
        <v>0</v>
      </c>
      <c r="H98" s="365">
        <f t="shared" ref="H98:H104" si="36">IFERROR(VLOOKUP(B98,$B$20:$J$39,7,0)*C98,0)</f>
        <v>0</v>
      </c>
      <c r="I98" s="365">
        <f t="shared" ref="I98:I104" si="37">IFERROR(VLOOKUP(B98,$B$20:$J$39,8,0)*C98,0)</f>
        <v>0</v>
      </c>
      <c r="J98" s="365">
        <f t="shared" ref="J98:J104" si="38">IFERROR(VLOOKUP(B98,$B$20:$J$39,9,0)*C98,0)</f>
        <v>0</v>
      </c>
    </row>
    <row r="99" spans="1:10" ht="15" customHeight="1" x14ac:dyDescent="0.2">
      <c r="A99" s="348"/>
      <c r="B99" s="349"/>
      <c r="C99" s="349"/>
      <c r="D99" s="337">
        <f t="shared" si="32"/>
        <v>0</v>
      </c>
      <c r="E99" s="365">
        <f t="shared" si="33"/>
        <v>0</v>
      </c>
      <c r="F99" s="365">
        <f t="shared" si="34"/>
        <v>0</v>
      </c>
      <c r="G99" s="365">
        <f t="shared" si="35"/>
        <v>0</v>
      </c>
      <c r="H99" s="365">
        <f t="shared" si="36"/>
        <v>0</v>
      </c>
      <c r="I99" s="365">
        <f t="shared" si="37"/>
        <v>0</v>
      </c>
      <c r="J99" s="365">
        <f t="shared" si="38"/>
        <v>0</v>
      </c>
    </row>
    <row r="100" spans="1:10" ht="15" customHeight="1" x14ac:dyDescent="0.2">
      <c r="A100" s="348"/>
      <c r="B100" s="349"/>
      <c r="C100" s="349"/>
      <c r="D100" s="337">
        <f t="shared" si="32"/>
        <v>0</v>
      </c>
      <c r="E100" s="365">
        <f t="shared" si="33"/>
        <v>0</v>
      </c>
      <c r="F100" s="365">
        <f t="shared" si="34"/>
        <v>0</v>
      </c>
      <c r="G100" s="365">
        <f t="shared" si="35"/>
        <v>0</v>
      </c>
      <c r="H100" s="365">
        <f t="shared" si="36"/>
        <v>0</v>
      </c>
      <c r="I100" s="365">
        <f t="shared" si="37"/>
        <v>0</v>
      </c>
      <c r="J100" s="365">
        <f t="shared" si="38"/>
        <v>0</v>
      </c>
    </row>
    <row r="101" spans="1:10" ht="15" customHeight="1" x14ac:dyDescent="0.2">
      <c r="A101" s="348"/>
      <c r="B101" s="349"/>
      <c r="C101" s="349"/>
      <c r="D101" s="337">
        <f t="shared" si="32"/>
        <v>0</v>
      </c>
      <c r="E101" s="365">
        <f t="shared" si="33"/>
        <v>0</v>
      </c>
      <c r="F101" s="365">
        <f t="shared" si="34"/>
        <v>0</v>
      </c>
      <c r="G101" s="365">
        <f t="shared" si="35"/>
        <v>0</v>
      </c>
      <c r="H101" s="365">
        <f t="shared" si="36"/>
        <v>0</v>
      </c>
      <c r="I101" s="365">
        <f t="shared" si="37"/>
        <v>0</v>
      </c>
      <c r="J101" s="365">
        <f t="shared" si="38"/>
        <v>0</v>
      </c>
    </row>
    <row r="102" spans="1:10" ht="15" customHeight="1" x14ac:dyDescent="0.2">
      <c r="A102" s="348"/>
      <c r="B102" s="349"/>
      <c r="C102" s="349"/>
      <c r="D102" s="337">
        <f t="shared" si="32"/>
        <v>0</v>
      </c>
      <c r="E102" s="365">
        <f t="shared" si="33"/>
        <v>0</v>
      </c>
      <c r="F102" s="365">
        <f t="shared" si="34"/>
        <v>0</v>
      </c>
      <c r="G102" s="365">
        <f t="shared" si="35"/>
        <v>0</v>
      </c>
      <c r="H102" s="365">
        <f t="shared" si="36"/>
        <v>0</v>
      </c>
      <c r="I102" s="365">
        <f t="shared" si="37"/>
        <v>0</v>
      </c>
      <c r="J102" s="365">
        <f t="shared" si="38"/>
        <v>0</v>
      </c>
    </row>
    <row r="103" spans="1:10" ht="15" customHeight="1" x14ac:dyDescent="0.2">
      <c r="A103" s="348"/>
      <c r="B103" s="349"/>
      <c r="C103" s="349"/>
      <c r="D103" s="337">
        <f t="shared" si="32"/>
        <v>0</v>
      </c>
      <c r="E103" s="365">
        <f t="shared" si="33"/>
        <v>0</v>
      </c>
      <c r="F103" s="365">
        <f t="shared" si="34"/>
        <v>0</v>
      </c>
      <c r="G103" s="365">
        <f t="shared" si="35"/>
        <v>0</v>
      </c>
      <c r="H103" s="365">
        <f t="shared" si="36"/>
        <v>0</v>
      </c>
      <c r="I103" s="365">
        <f t="shared" si="37"/>
        <v>0</v>
      </c>
      <c r="J103" s="365">
        <f t="shared" si="38"/>
        <v>0</v>
      </c>
    </row>
    <row r="104" spans="1:10" ht="15" customHeight="1" x14ac:dyDescent="0.2">
      <c r="A104" s="348"/>
      <c r="B104" s="349"/>
      <c r="C104" s="349"/>
      <c r="D104" s="337">
        <f t="shared" si="32"/>
        <v>0</v>
      </c>
      <c r="E104" s="365">
        <f t="shared" si="33"/>
        <v>0</v>
      </c>
      <c r="F104" s="365">
        <f t="shared" si="34"/>
        <v>0</v>
      </c>
      <c r="G104" s="365">
        <f t="shared" si="35"/>
        <v>0</v>
      </c>
      <c r="H104" s="365">
        <f t="shared" si="36"/>
        <v>0</v>
      </c>
      <c r="I104" s="365">
        <f t="shared" si="37"/>
        <v>0</v>
      </c>
      <c r="J104" s="365">
        <f t="shared" si="38"/>
        <v>0</v>
      </c>
    </row>
    <row r="105" spans="1:10" ht="15" customHeight="1" thickBot="1" x14ac:dyDescent="0.3">
      <c r="A105" s="366" t="s">
        <v>277</v>
      </c>
      <c r="B105" s="367"/>
      <c r="C105" s="367"/>
      <c r="D105" s="368">
        <f t="shared" ref="D105:J105" si="39">SUM(D97:D104)</f>
        <v>0</v>
      </c>
      <c r="E105" s="368">
        <f t="shared" si="39"/>
        <v>0</v>
      </c>
      <c r="F105" s="368">
        <f t="shared" si="39"/>
        <v>0</v>
      </c>
      <c r="G105" s="368">
        <f t="shared" si="39"/>
        <v>0</v>
      </c>
      <c r="H105" s="368">
        <f t="shared" si="39"/>
        <v>0</v>
      </c>
      <c r="I105" s="368">
        <f t="shared" si="39"/>
        <v>0</v>
      </c>
      <c r="J105" s="368">
        <f t="shared" si="39"/>
        <v>0</v>
      </c>
    </row>
    <row r="106" spans="1:10" ht="15" customHeight="1" thickTop="1" x14ac:dyDescent="0.25">
      <c r="A106" s="306"/>
      <c r="B106" s="306"/>
      <c r="C106" s="306"/>
      <c r="D106" s="306"/>
      <c r="E106" s="306"/>
      <c r="F106" s="306"/>
      <c r="G106" s="306"/>
      <c r="H106" s="306"/>
      <c r="I106" s="306"/>
      <c r="J106" s="306"/>
    </row>
    <row r="107" spans="1:10" ht="15" customHeight="1" x14ac:dyDescent="0.25">
      <c r="A107" s="306"/>
      <c r="B107" s="306"/>
      <c r="C107" s="306"/>
      <c r="D107" s="306"/>
      <c r="E107" s="306"/>
      <c r="F107" s="306"/>
      <c r="G107" s="306"/>
      <c r="H107" s="306"/>
      <c r="I107" s="306"/>
      <c r="J107" s="306"/>
    </row>
    <row r="108" spans="1:10" ht="15" customHeight="1" x14ac:dyDescent="0.25">
      <c r="A108" s="355" t="s">
        <v>278</v>
      </c>
      <c r="B108" s="356"/>
      <c r="C108" s="356"/>
      <c r="D108" s="357"/>
      <c r="E108" s="357"/>
      <c r="F108" s="357"/>
      <c r="G108" s="358"/>
      <c r="H108" s="356"/>
      <c r="I108" s="356"/>
      <c r="J108" s="369"/>
    </row>
    <row r="109" spans="1:10" ht="26.1" customHeight="1" x14ac:dyDescent="0.2">
      <c r="A109" s="346" t="s">
        <v>258</v>
      </c>
      <c r="B109" s="347" t="s">
        <v>242</v>
      </c>
      <c r="C109" s="347" t="s">
        <v>243</v>
      </c>
      <c r="D109" s="325" t="s">
        <v>142</v>
      </c>
      <c r="E109" s="326" t="s">
        <v>138</v>
      </c>
      <c r="F109" s="327" t="s">
        <v>33</v>
      </c>
      <c r="G109" s="328" t="s">
        <v>35</v>
      </c>
      <c r="H109" s="329" t="s">
        <v>37</v>
      </c>
      <c r="I109" s="330" t="s">
        <v>38</v>
      </c>
      <c r="J109" s="330" t="s">
        <v>39</v>
      </c>
    </row>
    <row r="110" spans="1:10" ht="15" customHeight="1" x14ac:dyDescent="0.25">
      <c r="A110" s="348"/>
      <c r="B110" s="360" t="s">
        <v>259</v>
      </c>
      <c r="C110" s="361"/>
      <c r="D110" s="337">
        <f t="shared" ref="D110:D117" si="40">SUM(E110:J110)</f>
        <v>0</v>
      </c>
      <c r="E110" s="362"/>
      <c r="F110" s="363"/>
      <c r="G110" s="349"/>
      <c r="H110" s="349"/>
      <c r="I110" s="349"/>
      <c r="J110" s="382"/>
    </row>
    <row r="111" spans="1:10" ht="15" customHeight="1" x14ac:dyDescent="0.2">
      <c r="A111" s="348"/>
      <c r="B111" s="349"/>
      <c r="C111" s="349"/>
      <c r="D111" s="337">
        <f t="shared" si="40"/>
        <v>0</v>
      </c>
      <c r="E111" s="365">
        <f t="shared" ref="E111:E117" si="41">IFERROR(VLOOKUP(B111,$B$20:$J$39,4,0)*C111,0)</f>
        <v>0</v>
      </c>
      <c r="F111" s="365">
        <f t="shared" ref="F111:F117" si="42">IFERROR(VLOOKUP(B111,$B$20:$J$39,5,0)*C111,0)</f>
        <v>0</v>
      </c>
      <c r="G111" s="365">
        <f t="shared" ref="G111:G117" si="43">IFERROR(VLOOKUP(B111,$B$20:$J$39,6,0)*C111,0)</f>
        <v>0</v>
      </c>
      <c r="H111" s="365">
        <f t="shared" ref="H111:H117" si="44">IFERROR(VLOOKUP(B111,$B$20:$J$39,7,0)*C111,0)</f>
        <v>0</v>
      </c>
      <c r="I111" s="365">
        <f t="shared" ref="I111:I117" si="45">IFERROR(VLOOKUP(B111,$B$20:$J$39,8,0)*C111,0)</f>
        <v>0</v>
      </c>
      <c r="J111" s="365">
        <f t="shared" ref="J111:J117" si="46">IFERROR(VLOOKUP(B111,$B$20:$J$39,9,0)*C111,0)</f>
        <v>0</v>
      </c>
    </row>
    <row r="112" spans="1:10" ht="15" customHeight="1" x14ac:dyDescent="0.2">
      <c r="A112" s="348"/>
      <c r="B112" s="349"/>
      <c r="C112" s="349"/>
      <c r="D112" s="337">
        <f t="shared" si="40"/>
        <v>0</v>
      </c>
      <c r="E112" s="365">
        <f t="shared" si="41"/>
        <v>0</v>
      </c>
      <c r="F112" s="365">
        <f t="shared" si="42"/>
        <v>0</v>
      </c>
      <c r="G112" s="365">
        <f t="shared" si="43"/>
        <v>0</v>
      </c>
      <c r="H112" s="365">
        <f t="shared" si="44"/>
        <v>0</v>
      </c>
      <c r="I112" s="365">
        <f t="shared" si="45"/>
        <v>0</v>
      </c>
      <c r="J112" s="365">
        <f t="shared" si="46"/>
        <v>0</v>
      </c>
    </row>
    <row r="113" spans="1:10" ht="15" customHeight="1" x14ac:dyDescent="0.2">
      <c r="A113" s="348"/>
      <c r="B113" s="349"/>
      <c r="C113" s="349"/>
      <c r="D113" s="337">
        <f t="shared" si="40"/>
        <v>0</v>
      </c>
      <c r="E113" s="365">
        <f t="shared" si="41"/>
        <v>0</v>
      </c>
      <c r="F113" s="365">
        <f t="shared" si="42"/>
        <v>0</v>
      </c>
      <c r="G113" s="365">
        <f t="shared" si="43"/>
        <v>0</v>
      </c>
      <c r="H113" s="365">
        <f t="shared" si="44"/>
        <v>0</v>
      </c>
      <c r="I113" s="365">
        <f t="shared" si="45"/>
        <v>0</v>
      </c>
      <c r="J113" s="365">
        <f t="shared" si="46"/>
        <v>0</v>
      </c>
    </row>
    <row r="114" spans="1:10" ht="15" customHeight="1" x14ac:dyDescent="0.2">
      <c r="A114" s="348"/>
      <c r="B114" s="349"/>
      <c r="C114" s="349"/>
      <c r="D114" s="337">
        <f t="shared" si="40"/>
        <v>0</v>
      </c>
      <c r="E114" s="365">
        <f t="shared" si="41"/>
        <v>0</v>
      </c>
      <c r="F114" s="365">
        <f t="shared" si="42"/>
        <v>0</v>
      </c>
      <c r="G114" s="365">
        <f t="shared" si="43"/>
        <v>0</v>
      </c>
      <c r="H114" s="365">
        <f t="shared" si="44"/>
        <v>0</v>
      </c>
      <c r="I114" s="365">
        <f t="shared" si="45"/>
        <v>0</v>
      </c>
      <c r="J114" s="365">
        <f t="shared" si="46"/>
        <v>0</v>
      </c>
    </row>
    <row r="115" spans="1:10" ht="15" customHeight="1" x14ac:dyDescent="0.2">
      <c r="A115" s="348"/>
      <c r="B115" s="349"/>
      <c r="C115" s="349"/>
      <c r="D115" s="337">
        <f t="shared" si="40"/>
        <v>0</v>
      </c>
      <c r="E115" s="365">
        <f t="shared" si="41"/>
        <v>0</v>
      </c>
      <c r="F115" s="365">
        <f t="shared" si="42"/>
        <v>0</v>
      </c>
      <c r="G115" s="365">
        <f t="shared" si="43"/>
        <v>0</v>
      </c>
      <c r="H115" s="365">
        <f t="shared" si="44"/>
        <v>0</v>
      </c>
      <c r="I115" s="365">
        <f t="shared" si="45"/>
        <v>0</v>
      </c>
      <c r="J115" s="365">
        <f t="shared" si="46"/>
        <v>0</v>
      </c>
    </row>
    <row r="116" spans="1:10" ht="15" customHeight="1" x14ac:dyDescent="0.2">
      <c r="A116" s="348"/>
      <c r="B116" s="349"/>
      <c r="C116" s="349"/>
      <c r="D116" s="337">
        <f t="shared" si="40"/>
        <v>0</v>
      </c>
      <c r="E116" s="365">
        <f t="shared" si="41"/>
        <v>0</v>
      </c>
      <c r="F116" s="365">
        <f t="shared" si="42"/>
        <v>0</v>
      </c>
      <c r="G116" s="365">
        <f t="shared" si="43"/>
        <v>0</v>
      </c>
      <c r="H116" s="365">
        <f t="shared" si="44"/>
        <v>0</v>
      </c>
      <c r="I116" s="365">
        <f t="shared" si="45"/>
        <v>0</v>
      </c>
      <c r="J116" s="365">
        <f t="shared" si="46"/>
        <v>0</v>
      </c>
    </row>
    <row r="117" spans="1:10" ht="15" customHeight="1" x14ac:dyDescent="0.2">
      <c r="A117" s="348"/>
      <c r="B117" s="349"/>
      <c r="C117" s="349"/>
      <c r="D117" s="337">
        <f t="shared" si="40"/>
        <v>0</v>
      </c>
      <c r="E117" s="365">
        <f t="shared" si="41"/>
        <v>0</v>
      </c>
      <c r="F117" s="365">
        <f t="shared" si="42"/>
        <v>0</v>
      </c>
      <c r="G117" s="365">
        <f t="shared" si="43"/>
        <v>0</v>
      </c>
      <c r="H117" s="365">
        <f t="shared" si="44"/>
        <v>0</v>
      </c>
      <c r="I117" s="365">
        <f t="shared" si="45"/>
        <v>0</v>
      </c>
      <c r="J117" s="365">
        <f t="shared" si="46"/>
        <v>0</v>
      </c>
    </row>
    <row r="118" spans="1:10" ht="15" customHeight="1" thickBot="1" x14ac:dyDescent="0.3">
      <c r="A118" s="366" t="s">
        <v>279</v>
      </c>
      <c r="B118" s="367"/>
      <c r="C118" s="367"/>
      <c r="D118" s="368">
        <f t="shared" ref="D118:J118" si="47">SUM(D110:D117)</f>
        <v>0</v>
      </c>
      <c r="E118" s="368">
        <f t="shared" si="47"/>
        <v>0</v>
      </c>
      <c r="F118" s="368">
        <f t="shared" si="47"/>
        <v>0</v>
      </c>
      <c r="G118" s="368">
        <f t="shared" si="47"/>
        <v>0</v>
      </c>
      <c r="H118" s="368">
        <f t="shared" si="47"/>
        <v>0</v>
      </c>
      <c r="I118" s="368">
        <f t="shared" si="47"/>
        <v>0</v>
      </c>
      <c r="J118" s="368">
        <f t="shared" si="47"/>
        <v>0</v>
      </c>
    </row>
    <row r="119" spans="1:10" ht="15.75" thickTop="1" x14ac:dyDescent="0.2"/>
  </sheetData>
  <sheetProtection algorithmName="SHA-512" hashValue="+mmiVTJ+CHREPNWxoGHlZ2o5K15oxaqA9vkAqtnvx/rFzKKWeNLFTpeqre1Ju86qeADmcKhKgT2rp+GrXj0cGw==" saltValue="wc+4gVRjfk4gREfVQfkk7g==" spinCount="100000" sheet="1" objects="1" scenarios="1"/>
  <mergeCells count="1">
    <mergeCell ref="B8:H8"/>
  </mergeCells>
  <dataValidations count="1">
    <dataValidation type="list" allowBlank="1" showInputMessage="1" showErrorMessage="1" sqref="B45:B66 B111:B117 B98:B104 B85:B91 B73:B79" xr:uid="{A1EAB006-6E27-46A5-B270-52B9E27C0981}">
      <formula1>$B$20:$B$39</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DFFFE-4BC5-4BEF-AA42-D3A653BE5D8E}">
  <dimension ref="A1:J121"/>
  <sheetViews>
    <sheetView workbookViewId="0"/>
  </sheetViews>
  <sheetFormatPr defaultColWidth="8.875" defaultRowHeight="15" x14ac:dyDescent="0.2"/>
  <cols>
    <col min="1" max="1" width="33.875" style="2" customWidth="1"/>
    <col min="2" max="10" width="13.375" style="2" customWidth="1"/>
    <col min="11" max="16384" width="8.875" style="2"/>
  </cols>
  <sheetData>
    <row r="1" spans="1:10" ht="15" customHeight="1" x14ac:dyDescent="0.25">
      <c r="A1" s="7" t="s">
        <v>284</v>
      </c>
      <c r="B1" s="302"/>
      <c r="C1" s="303"/>
      <c r="D1" s="304"/>
      <c r="E1" s="304"/>
      <c r="F1" s="304"/>
      <c r="G1" s="304"/>
      <c r="H1" s="305"/>
      <c r="I1" s="306"/>
      <c r="J1" s="306"/>
    </row>
    <row r="2" spans="1:10" ht="13.35" customHeight="1" x14ac:dyDescent="0.25">
      <c r="A2" s="1490" t="s">
        <v>42</v>
      </c>
      <c r="B2" s="307"/>
      <c r="C2" s="304"/>
      <c r="D2" s="370" t="s">
        <v>43</v>
      </c>
      <c r="E2" s="371"/>
      <c r="F2" s="371"/>
      <c r="G2" s="371"/>
      <c r="H2" s="372"/>
      <c r="I2" s="306"/>
      <c r="J2" s="306"/>
    </row>
    <row r="3" spans="1:10" ht="13.35" customHeight="1" x14ac:dyDescent="0.25">
      <c r="A3" s="1490" t="s">
        <v>1459</v>
      </c>
      <c r="B3" s="303"/>
      <c r="C3" s="311"/>
      <c r="D3" s="132">
        <f>+'Sch A'!$A$6</f>
        <v>0</v>
      </c>
      <c r="E3" s="312"/>
      <c r="F3" s="312"/>
      <c r="G3" s="312"/>
      <c r="H3" s="313"/>
      <c r="I3" s="306"/>
      <c r="J3" s="306"/>
    </row>
    <row r="4" spans="1:10" ht="13.35" customHeight="1" x14ac:dyDescent="0.25">
      <c r="A4" s="311"/>
      <c r="B4" s="314"/>
      <c r="C4" s="305"/>
      <c r="D4" s="315" t="s">
        <v>131</v>
      </c>
      <c r="E4" s="311"/>
      <c r="F4" s="311"/>
      <c r="G4" s="311"/>
      <c r="H4" s="316"/>
      <c r="I4" s="306"/>
      <c r="J4" s="306"/>
    </row>
    <row r="5" spans="1:10" ht="13.35" customHeight="1" x14ac:dyDescent="0.25">
      <c r="A5" s="305"/>
      <c r="B5" s="314"/>
      <c r="C5" s="305"/>
      <c r="D5" s="317" t="s">
        <v>132</v>
      </c>
      <c r="E5" s="136">
        <f>+'Sch A'!$F$12</f>
        <v>0</v>
      </c>
      <c r="F5" s="318"/>
      <c r="G5" s="317" t="s">
        <v>133</v>
      </c>
      <c r="H5" s="136">
        <f>+'Sch A'!$H$12</f>
        <v>0</v>
      </c>
      <c r="I5" s="306"/>
      <c r="J5" s="306"/>
    </row>
    <row r="6" spans="1:10" ht="13.35" customHeight="1" x14ac:dyDescent="0.25">
      <c r="A6" s="304"/>
      <c r="B6" s="305"/>
      <c r="C6" s="305"/>
      <c r="D6" s="305"/>
      <c r="E6" s="305"/>
      <c r="F6" s="305"/>
      <c r="G6" s="305"/>
      <c r="H6" s="305"/>
      <c r="I6" s="306"/>
      <c r="J6" s="306"/>
    </row>
    <row r="7" spans="1:10" ht="15" customHeight="1" x14ac:dyDescent="0.25">
      <c r="A7" s="319" t="s">
        <v>227</v>
      </c>
      <c r="B7" s="383" t="s">
        <v>21</v>
      </c>
      <c r="C7" s="373"/>
      <c r="D7" s="373"/>
      <c r="E7" s="373"/>
      <c r="F7" s="373"/>
      <c r="G7" s="373"/>
      <c r="H7" s="384"/>
      <c r="I7" s="306"/>
      <c r="J7" s="306"/>
    </row>
    <row r="8" spans="1:10" ht="15" customHeight="1" x14ac:dyDescent="0.25">
      <c r="A8" s="323" t="s">
        <v>264</v>
      </c>
      <c r="B8" s="1629"/>
      <c r="C8" s="1634"/>
      <c r="D8" s="1634"/>
      <c r="E8" s="1634"/>
      <c r="F8" s="1634"/>
      <c r="G8" s="1634"/>
      <c r="H8" s="1635"/>
      <c r="I8" s="306"/>
      <c r="J8" s="306"/>
    </row>
    <row r="9" spans="1:10" ht="26.1" customHeight="1" x14ac:dyDescent="0.25">
      <c r="A9" s="324"/>
      <c r="B9" s="385" t="s">
        <v>142</v>
      </c>
      <c r="C9" s="386" t="s">
        <v>138</v>
      </c>
      <c r="D9" s="387" t="s">
        <v>33</v>
      </c>
      <c r="E9" s="388" t="s">
        <v>35</v>
      </c>
      <c r="F9" s="389" t="s">
        <v>37</v>
      </c>
      <c r="G9" s="390" t="s">
        <v>38</v>
      </c>
      <c r="H9" s="390" t="s">
        <v>39</v>
      </c>
      <c r="I9" s="331" t="s">
        <v>265</v>
      </c>
      <c r="J9" s="306"/>
    </row>
    <row r="10" spans="1:10" ht="15" customHeight="1" x14ac:dyDescent="0.25">
      <c r="A10" s="391" t="s">
        <v>266</v>
      </c>
      <c r="B10" s="392"/>
      <c r="C10" s="334"/>
      <c r="D10" s="334"/>
      <c r="E10" s="334"/>
      <c r="F10" s="334"/>
      <c r="G10" s="335"/>
      <c r="H10" s="335"/>
      <c r="I10" s="335"/>
      <c r="J10" s="306"/>
    </row>
    <row r="11" spans="1:10" ht="15" customHeight="1" x14ac:dyDescent="0.35">
      <c r="A11" s="393" t="s">
        <v>267</v>
      </c>
      <c r="B11" s="394">
        <f t="shared" ref="B11:B15" si="0">SUM(C11:H11)</f>
        <v>0</v>
      </c>
      <c r="C11" s="394">
        <f>E69</f>
        <v>0</v>
      </c>
      <c r="D11" s="394">
        <f t="shared" ref="D11:H11" si="1">F69</f>
        <v>0</v>
      </c>
      <c r="E11" s="394">
        <f t="shared" si="1"/>
        <v>0</v>
      </c>
      <c r="F11" s="394">
        <f t="shared" si="1"/>
        <v>0</v>
      </c>
      <c r="G11" s="394">
        <f t="shared" si="1"/>
        <v>0</v>
      </c>
      <c r="H11" s="394">
        <f t="shared" si="1"/>
        <v>0</v>
      </c>
      <c r="I11" s="338"/>
      <c r="J11" s="306"/>
    </row>
    <row r="12" spans="1:10" ht="15" customHeight="1" x14ac:dyDescent="0.35">
      <c r="A12" s="393" t="s">
        <v>268</v>
      </c>
      <c r="B12" s="394">
        <f t="shared" si="0"/>
        <v>0</v>
      </c>
      <c r="C12" s="394">
        <f>E82</f>
        <v>0</v>
      </c>
      <c r="D12" s="394">
        <f t="shared" ref="D12:H12" si="2">F82</f>
        <v>0</v>
      </c>
      <c r="E12" s="394">
        <f t="shared" si="2"/>
        <v>0</v>
      </c>
      <c r="F12" s="394">
        <f t="shared" si="2"/>
        <v>0</v>
      </c>
      <c r="G12" s="394">
        <f t="shared" si="2"/>
        <v>0</v>
      </c>
      <c r="H12" s="394">
        <f t="shared" si="2"/>
        <v>0</v>
      </c>
      <c r="I12" s="338"/>
      <c r="J12" s="306"/>
    </row>
    <row r="13" spans="1:10" ht="15" customHeight="1" x14ac:dyDescent="0.35">
      <c r="A13" s="393" t="s">
        <v>285</v>
      </c>
      <c r="B13" s="394">
        <f t="shared" si="0"/>
        <v>0</v>
      </c>
      <c r="C13" s="394">
        <f>E94</f>
        <v>0</v>
      </c>
      <c r="D13" s="394">
        <f t="shared" ref="D13:H13" si="3">F94</f>
        <v>0</v>
      </c>
      <c r="E13" s="394">
        <f t="shared" si="3"/>
        <v>0</v>
      </c>
      <c r="F13" s="394">
        <f t="shared" si="3"/>
        <v>0</v>
      </c>
      <c r="G13" s="394">
        <f t="shared" si="3"/>
        <v>0</v>
      </c>
      <c r="H13" s="394">
        <f t="shared" si="3"/>
        <v>0</v>
      </c>
      <c r="I13" s="338"/>
      <c r="J13" s="306"/>
    </row>
    <row r="14" spans="1:10" ht="15" customHeight="1" x14ac:dyDescent="0.35">
      <c r="A14" s="393" t="s">
        <v>270</v>
      </c>
      <c r="B14" s="394">
        <f t="shared" si="0"/>
        <v>0</v>
      </c>
      <c r="C14" s="394">
        <f>E107</f>
        <v>0</v>
      </c>
      <c r="D14" s="394">
        <f t="shared" ref="D14:H14" si="4">F107</f>
        <v>0</v>
      </c>
      <c r="E14" s="394">
        <f t="shared" si="4"/>
        <v>0</v>
      </c>
      <c r="F14" s="394">
        <f t="shared" si="4"/>
        <v>0</v>
      </c>
      <c r="G14" s="394">
        <f t="shared" si="4"/>
        <v>0</v>
      </c>
      <c r="H14" s="394">
        <f t="shared" si="4"/>
        <v>0</v>
      </c>
      <c r="I14" s="338"/>
      <c r="J14" s="306"/>
    </row>
    <row r="15" spans="1:10" ht="15" customHeight="1" x14ac:dyDescent="0.35">
      <c r="A15" s="393" t="s">
        <v>271</v>
      </c>
      <c r="B15" s="394">
        <f t="shared" si="0"/>
        <v>0</v>
      </c>
      <c r="C15" s="394">
        <f>E120</f>
        <v>0</v>
      </c>
      <c r="D15" s="394">
        <f t="shared" ref="D15:H15" si="5">F120</f>
        <v>0</v>
      </c>
      <c r="E15" s="394">
        <f t="shared" si="5"/>
        <v>0</v>
      </c>
      <c r="F15" s="394">
        <f t="shared" si="5"/>
        <v>0</v>
      </c>
      <c r="G15" s="394">
        <f t="shared" si="5"/>
        <v>0</v>
      </c>
      <c r="H15" s="394">
        <f t="shared" si="5"/>
        <v>0</v>
      </c>
      <c r="I15" s="338"/>
      <c r="J15" s="306"/>
    </row>
    <row r="16" spans="1:10" ht="15" customHeight="1" x14ac:dyDescent="0.25">
      <c r="A16" s="395" t="s">
        <v>272</v>
      </c>
      <c r="B16" s="394">
        <f>SUM(C16:H16)</f>
        <v>0</v>
      </c>
      <c r="C16" s="394">
        <f>SUM(C11:C15)</f>
        <v>0</v>
      </c>
      <c r="D16" s="394">
        <f>SUM(D11:D15)</f>
        <v>0</v>
      </c>
      <c r="E16" s="394">
        <f>SUM(E11:E15)</f>
        <v>0</v>
      </c>
      <c r="F16" s="394">
        <f t="shared" ref="F16:G16" si="6">SUM(F11:F15)</f>
        <v>0</v>
      </c>
      <c r="G16" s="394">
        <f t="shared" si="6"/>
        <v>0</v>
      </c>
      <c r="H16" s="394">
        <f>SUM(H11:H15)</f>
        <v>0</v>
      </c>
      <c r="I16" s="335"/>
      <c r="J16" s="306"/>
    </row>
    <row r="17" spans="1:10" ht="15" customHeight="1" x14ac:dyDescent="0.25">
      <c r="A17" s="340" t="s">
        <v>273</v>
      </c>
      <c r="B17" s="341"/>
      <c r="C17" s="341"/>
      <c r="D17" s="341"/>
      <c r="E17" s="341"/>
      <c r="F17" s="341"/>
      <c r="G17" s="341"/>
      <c r="H17" s="341"/>
      <c r="I17" s="306"/>
      <c r="J17" s="306"/>
    </row>
    <row r="18" spans="1:10" ht="15" customHeight="1" x14ac:dyDescent="0.25">
      <c r="A18" s="340"/>
      <c r="B18" s="341"/>
      <c r="C18" s="341"/>
      <c r="D18" s="341"/>
      <c r="E18" s="341"/>
      <c r="F18" s="341"/>
      <c r="G18" s="341"/>
      <c r="H18" s="341"/>
      <c r="I18" s="306"/>
      <c r="J18" s="306"/>
    </row>
    <row r="19" spans="1:10" ht="15" customHeight="1" x14ac:dyDescent="0.25">
      <c r="A19" s="342"/>
      <c r="B19" s="342"/>
      <c r="C19" s="342"/>
      <c r="D19" s="342"/>
      <c r="E19" s="342"/>
      <c r="F19" s="342"/>
      <c r="G19" s="342"/>
      <c r="H19" s="342"/>
      <c r="I19" s="306"/>
      <c r="J19" s="306"/>
    </row>
    <row r="20" spans="1:10" ht="15" customHeight="1" x14ac:dyDescent="0.25">
      <c r="A20" s="396" t="s">
        <v>240</v>
      </c>
      <c r="B20" s="396"/>
      <c r="C20" s="396"/>
      <c r="D20" s="397"/>
      <c r="E20" s="396"/>
      <c r="F20" s="396"/>
      <c r="G20" s="396"/>
      <c r="H20" s="396"/>
      <c r="I20" s="396"/>
      <c r="J20" s="398"/>
    </row>
    <row r="21" spans="1:10" ht="26.1" customHeight="1" x14ac:dyDescent="0.2">
      <c r="A21" s="399" t="s">
        <v>241</v>
      </c>
      <c r="B21" s="400" t="s">
        <v>242</v>
      </c>
      <c r="C21" s="276" t="s">
        <v>1451</v>
      </c>
      <c r="D21" s="401" t="s">
        <v>142</v>
      </c>
      <c r="E21" s="402" t="s">
        <v>138</v>
      </c>
      <c r="F21" s="403" t="s">
        <v>33</v>
      </c>
      <c r="G21" s="404" t="s">
        <v>35</v>
      </c>
      <c r="H21" s="405" t="s">
        <v>37</v>
      </c>
      <c r="I21" s="406" t="s">
        <v>38</v>
      </c>
      <c r="J21" s="406" t="s">
        <v>39</v>
      </c>
    </row>
    <row r="22" spans="1:10" ht="15" customHeight="1" x14ac:dyDescent="0.2">
      <c r="A22" s="407"/>
      <c r="B22" s="408"/>
      <c r="C22" s="408"/>
      <c r="D22" s="409">
        <f t="shared" ref="D22:D41" si="7">SUM(E22:J22)</f>
        <v>0</v>
      </c>
      <c r="E22" s="410"/>
      <c r="F22" s="411"/>
      <c r="G22" s="412"/>
      <c r="H22" s="412"/>
      <c r="I22" s="412"/>
      <c r="J22" s="413"/>
    </row>
    <row r="23" spans="1:10" ht="15" customHeight="1" x14ac:dyDescent="0.2">
      <c r="A23" s="407"/>
      <c r="B23" s="408"/>
      <c r="C23" s="408"/>
      <c r="D23" s="409">
        <f t="shared" si="7"/>
        <v>0</v>
      </c>
      <c r="E23" s="410"/>
      <c r="F23" s="411"/>
      <c r="G23" s="412"/>
      <c r="H23" s="412"/>
      <c r="I23" s="412"/>
      <c r="J23" s="413"/>
    </row>
    <row r="24" spans="1:10" ht="15" customHeight="1" x14ac:dyDescent="0.2">
      <c r="A24" s="407"/>
      <c r="B24" s="408"/>
      <c r="C24" s="408"/>
      <c r="D24" s="409">
        <f t="shared" si="7"/>
        <v>0</v>
      </c>
      <c r="E24" s="410"/>
      <c r="F24" s="411"/>
      <c r="G24" s="412"/>
      <c r="H24" s="412"/>
      <c r="I24" s="412"/>
      <c r="J24" s="413"/>
    </row>
    <row r="25" spans="1:10" ht="15" customHeight="1" x14ac:dyDescent="0.2">
      <c r="A25" s="407"/>
      <c r="B25" s="408"/>
      <c r="C25" s="408"/>
      <c r="D25" s="409">
        <f t="shared" si="7"/>
        <v>0</v>
      </c>
      <c r="E25" s="410"/>
      <c r="F25" s="411"/>
      <c r="G25" s="412"/>
      <c r="H25" s="412"/>
      <c r="I25" s="412"/>
      <c r="J25" s="413"/>
    </row>
    <row r="26" spans="1:10" ht="15" customHeight="1" x14ac:dyDescent="0.2">
      <c r="A26" s="407"/>
      <c r="B26" s="408"/>
      <c r="C26" s="408"/>
      <c r="D26" s="409">
        <f t="shared" si="7"/>
        <v>0</v>
      </c>
      <c r="E26" s="410"/>
      <c r="F26" s="411"/>
      <c r="G26" s="412"/>
      <c r="H26" s="412"/>
      <c r="I26" s="412"/>
      <c r="J26" s="413"/>
    </row>
    <row r="27" spans="1:10" ht="15" customHeight="1" x14ac:dyDescent="0.2">
      <c r="A27" s="407"/>
      <c r="B27" s="408"/>
      <c r="C27" s="408"/>
      <c r="D27" s="409">
        <f t="shared" si="7"/>
        <v>0</v>
      </c>
      <c r="E27" s="410"/>
      <c r="F27" s="411"/>
      <c r="G27" s="412"/>
      <c r="H27" s="412"/>
      <c r="I27" s="412"/>
      <c r="J27" s="413"/>
    </row>
    <row r="28" spans="1:10" ht="15" customHeight="1" x14ac:dyDescent="0.2">
      <c r="A28" s="407"/>
      <c r="B28" s="408"/>
      <c r="C28" s="408"/>
      <c r="D28" s="409">
        <f t="shared" si="7"/>
        <v>0</v>
      </c>
      <c r="E28" s="410"/>
      <c r="F28" s="411"/>
      <c r="G28" s="412"/>
      <c r="H28" s="412"/>
      <c r="I28" s="412"/>
      <c r="J28" s="413"/>
    </row>
    <row r="29" spans="1:10" ht="15" customHeight="1" x14ac:dyDescent="0.2">
      <c r="A29" s="407"/>
      <c r="B29" s="408"/>
      <c r="C29" s="408"/>
      <c r="D29" s="409">
        <f t="shared" si="7"/>
        <v>0</v>
      </c>
      <c r="E29" s="410"/>
      <c r="F29" s="411"/>
      <c r="G29" s="412"/>
      <c r="H29" s="412"/>
      <c r="I29" s="412"/>
      <c r="J29" s="413"/>
    </row>
    <row r="30" spans="1:10" ht="15" customHeight="1" x14ac:dyDescent="0.2">
      <c r="A30" s="407"/>
      <c r="B30" s="408"/>
      <c r="C30" s="408"/>
      <c r="D30" s="409">
        <f t="shared" si="7"/>
        <v>0</v>
      </c>
      <c r="E30" s="410"/>
      <c r="F30" s="411"/>
      <c r="G30" s="412"/>
      <c r="H30" s="412"/>
      <c r="I30" s="412"/>
      <c r="J30" s="413"/>
    </row>
    <row r="31" spans="1:10" ht="15" customHeight="1" x14ac:dyDescent="0.2">
      <c r="A31" s="407"/>
      <c r="B31" s="408"/>
      <c r="C31" s="408"/>
      <c r="D31" s="409">
        <f t="shared" si="7"/>
        <v>0</v>
      </c>
      <c r="E31" s="410"/>
      <c r="F31" s="411"/>
      <c r="G31" s="412"/>
      <c r="H31" s="412"/>
      <c r="I31" s="412"/>
      <c r="J31" s="413"/>
    </row>
    <row r="32" spans="1:10" ht="15" customHeight="1" x14ac:dyDescent="0.2">
      <c r="A32" s="407"/>
      <c r="B32" s="408"/>
      <c r="C32" s="408"/>
      <c r="D32" s="409">
        <f t="shared" si="7"/>
        <v>0</v>
      </c>
      <c r="E32" s="410"/>
      <c r="F32" s="411"/>
      <c r="G32" s="412"/>
      <c r="H32" s="412"/>
      <c r="I32" s="412"/>
      <c r="J32" s="413"/>
    </row>
    <row r="33" spans="1:10" ht="15" customHeight="1" x14ac:dyDescent="0.2">
      <c r="A33" s="407"/>
      <c r="B33" s="408"/>
      <c r="C33" s="408"/>
      <c r="D33" s="409">
        <f t="shared" si="7"/>
        <v>0</v>
      </c>
      <c r="E33" s="410"/>
      <c r="F33" s="411"/>
      <c r="G33" s="412"/>
      <c r="H33" s="412"/>
      <c r="I33" s="412"/>
      <c r="J33" s="413"/>
    </row>
    <row r="34" spans="1:10" ht="15" customHeight="1" x14ac:dyDescent="0.2">
      <c r="A34" s="407"/>
      <c r="B34" s="408"/>
      <c r="C34" s="408"/>
      <c r="D34" s="409">
        <f t="shared" si="7"/>
        <v>0</v>
      </c>
      <c r="E34" s="410"/>
      <c r="F34" s="411"/>
      <c r="G34" s="412"/>
      <c r="H34" s="412"/>
      <c r="I34" s="412"/>
      <c r="J34" s="413"/>
    </row>
    <row r="35" spans="1:10" ht="15" customHeight="1" x14ac:dyDescent="0.2">
      <c r="A35" s="407"/>
      <c r="B35" s="408"/>
      <c r="C35" s="408"/>
      <c r="D35" s="409">
        <f t="shared" si="7"/>
        <v>0</v>
      </c>
      <c r="E35" s="410"/>
      <c r="F35" s="411"/>
      <c r="G35" s="412"/>
      <c r="H35" s="412"/>
      <c r="I35" s="412"/>
      <c r="J35" s="413"/>
    </row>
    <row r="36" spans="1:10" ht="15" customHeight="1" x14ac:dyDescent="0.2">
      <c r="A36" s="407"/>
      <c r="B36" s="408"/>
      <c r="C36" s="408"/>
      <c r="D36" s="409">
        <f t="shared" si="7"/>
        <v>0</v>
      </c>
      <c r="E36" s="410"/>
      <c r="F36" s="411"/>
      <c r="G36" s="412"/>
      <c r="H36" s="412"/>
      <c r="I36" s="412"/>
      <c r="J36" s="413"/>
    </row>
    <row r="37" spans="1:10" ht="15" customHeight="1" x14ac:dyDescent="0.2">
      <c r="A37" s="407"/>
      <c r="B37" s="408"/>
      <c r="C37" s="408"/>
      <c r="D37" s="409">
        <f t="shared" si="7"/>
        <v>0</v>
      </c>
      <c r="E37" s="410"/>
      <c r="F37" s="411"/>
      <c r="G37" s="412"/>
      <c r="H37" s="412"/>
      <c r="I37" s="412"/>
      <c r="J37" s="413"/>
    </row>
    <row r="38" spans="1:10" ht="15" customHeight="1" x14ac:dyDescent="0.2">
      <c r="A38" s="407"/>
      <c r="B38" s="408"/>
      <c r="C38" s="408"/>
      <c r="D38" s="409">
        <f t="shared" si="7"/>
        <v>0</v>
      </c>
      <c r="E38" s="410"/>
      <c r="F38" s="411"/>
      <c r="G38" s="412"/>
      <c r="H38" s="412"/>
      <c r="I38" s="412"/>
      <c r="J38" s="413"/>
    </row>
    <row r="39" spans="1:10" ht="15" customHeight="1" x14ac:dyDescent="0.2">
      <c r="A39" s="407"/>
      <c r="B39" s="408"/>
      <c r="C39" s="408"/>
      <c r="D39" s="409">
        <f t="shared" si="7"/>
        <v>0</v>
      </c>
      <c r="E39" s="410"/>
      <c r="F39" s="411"/>
      <c r="G39" s="412"/>
      <c r="H39" s="412"/>
      <c r="I39" s="412"/>
      <c r="J39" s="413"/>
    </row>
    <row r="40" spans="1:10" ht="15" customHeight="1" x14ac:dyDescent="0.2">
      <c r="A40" s="407"/>
      <c r="B40" s="408"/>
      <c r="C40" s="408"/>
      <c r="D40" s="409">
        <f t="shared" si="7"/>
        <v>0</v>
      </c>
      <c r="E40" s="410"/>
      <c r="F40" s="411"/>
      <c r="G40" s="412"/>
      <c r="H40" s="412"/>
      <c r="I40" s="412"/>
      <c r="J40" s="413"/>
    </row>
    <row r="41" spans="1:10" ht="15" customHeight="1" x14ac:dyDescent="0.2">
      <c r="A41" s="407"/>
      <c r="B41" s="408"/>
      <c r="C41" s="408"/>
      <c r="D41" s="409">
        <f t="shared" si="7"/>
        <v>0</v>
      </c>
      <c r="E41" s="410"/>
      <c r="F41" s="411"/>
      <c r="G41" s="412"/>
      <c r="H41" s="412"/>
      <c r="I41" s="412"/>
      <c r="J41" s="413"/>
    </row>
    <row r="42" spans="1:10" ht="15" customHeight="1" x14ac:dyDescent="0.25">
      <c r="A42" s="306"/>
      <c r="B42" s="306"/>
      <c r="C42" s="306"/>
      <c r="D42" s="306"/>
      <c r="E42" s="306"/>
      <c r="F42" s="306"/>
      <c r="G42" s="306"/>
      <c r="H42" s="306"/>
      <c r="I42" s="306"/>
      <c r="J42" s="306"/>
    </row>
    <row r="43" spans="1:10" ht="15" customHeight="1" x14ac:dyDescent="0.25">
      <c r="A43" s="306"/>
      <c r="B43" s="306"/>
      <c r="C43" s="306"/>
      <c r="D43" s="306"/>
      <c r="E43" s="306"/>
      <c r="F43" s="306"/>
      <c r="G43" s="306"/>
      <c r="H43" s="306"/>
      <c r="I43" s="306"/>
      <c r="J43" s="306"/>
    </row>
    <row r="44" spans="1:10" ht="15" customHeight="1" x14ac:dyDescent="0.25">
      <c r="A44" s="414" t="s">
        <v>6</v>
      </c>
      <c r="B44" s="356"/>
      <c r="C44" s="356"/>
      <c r="D44" s="357"/>
      <c r="E44" s="357"/>
      <c r="F44" s="357"/>
      <c r="G44" s="415"/>
      <c r="H44" s="356"/>
      <c r="I44" s="356"/>
      <c r="J44" s="416"/>
    </row>
    <row r="45" spans="1:10" ht="26.1" customHeight="1" x14ac:dyDescent="0.2">
      <c r="A45" s="399" t="s">
        <v>258</v>
      </c>
      <c r="B45" s="400" t="s">
        <v>242</v>
      </c>
      <c r="C45" s="400" t="s">
        <v>243</v>
      </c>
      <c r="D45" s="385" t="s">
        <v>142</v>
      </c>
      <c r="E45" s="386" t="s">
        <v>138</v>
      </c>
      <c r="F45" s="387" t="s">
        <v>33</v>
      </c>
      <c r="G45" s="388" t="s">
        <v>35</v>
      </c>
      <c r="H45" s="389" t="s">
        <v>37</v>
      </c>
      <c r="I45" s="390" t="s">
        <v>38</v>
      </c>
      <c r="J45" s="390" t="s">
        <v>39</v>
      </c>
    </row>
    <row r="46" spans="1:10" ht="15" customHeight="1" x14ac:dyDescent="0.25">
      <c r="A46" s="407"/>
      <c r="B46" s="417" t="s">
        <v>259</v>
      </c>
      <c r="C46" s="361"/>
      <c r="D46" s="394">
        <f t="shared" ref="D46:D68" si="8">SUM(E46:J46)</f>
        <v>0</v>
      </c>
      <c r="E46" s="418"/>
      <c r="F46" s="419"/>
      <c r="G46" s="408"/>
      <c r="H46" s="408"/>
      <c r="I46" s="408"/>
      <c r="J46" s="420"/>
    </row>
    <row r="47" spans="1:10" ht="15" customHeight="1" x14ac:dyDescent="0.2">
      <c r="A47" s="407"/>
      <c r="B47" s="408"/>
      <c r="C47" s="408"/>
      <c r="D47" s="394">
        <f t="shared" si="8"/>
        <v>0</v>
      </c>
      <c r="E47" s="421">
        <f t="shared" ref="E47:E68" si="9">IFERROR(VLOOKUP(B47,$B$22:$J$41,4,0)*C47,0)</f>
        <v>0</v>
      </c>
      <c r="F47" s="421">
        <f t="shared" ref="F47:F68" si="10">IFERROR(VLOOKUP(B47,$B$22:$J$41,5,0)*C47,0)</f>
        <v>0</v>
      </c>
      <c r="G47" s="421">
        <f t="shared" ref="G47:G68" si="11">IFERROR(VLOOKUP(B47,$B$22:$J$41,6,0)*C47,0)</f>
        <v>0</v>
      </c>
      <c r="H47" s="421">
        <f t="shared" ref="H47:H68" si="12">IFERROR(VLOOKUP(B47,$B$22:$J$41,7,0)*C47,0)</f>
        <v>0</v>
      </c>
      <c r="I47" s="421">
        <f t="shared" ref="I47:I68" si="13">IFERROR(VLOOKUP(B47,$B$22:$J$41,8,0)*C47,0)</f>
        <v>0</v>
      </c>
      <c r="J47" s="421">
        <f t="shared" ref="J47:J68" si="14">IFERROR(VLOOKUP(B47,$B$22:$J$41,9,0)*C47,0)</f>
        <v>0</v>
      </c>
    </row>
    <row r="48" spans="1:10" ht="15" customHeight="1" x14ac:dyDescent="0.2">
      <c r="A48" s="407"/>
      <c r="B48" s="408"/>
      <c r="C48" s="408"/>
      <c r="D48" s="394">
        <f t="shared" si="8"/>
        <v>0</v>
      </c>
      <c r="E48" s="421">
        <f t="shared" si="9"/>
        <v>0</v>
      </c>
      <c r="F48" s="421">
        <f t="shared" si="10"/>
        <v>0</v>
      </c>
      <c r="G48" s="421">
        <f t="shared" si="11"/>
        <v>0</v>
      </c>
      <c r="H48" s="421">
        <f t="shared" si="12"/>
        <v>0</v>
      </c>
      <c r="I48" s="421">
        <f t="shared" si="13"/>
        <v>0</v>
      </c>
      <c r="J48" s="421">
        <f t="shared" si="14"/>
        <v>0</v>
      </c>
    </row>
    <row r="49" spans="1:10" ht="15" customHeight="1" x14ac:dyDescent="0.2">
      <c r="A49" s="407"/>
      <c r="B49" s="408"/>
      <c r="C49" s="408"/>
      <c r="D49" s="394">
        <f t="shared" si="8"/>
        <v>0</v>
      </c>
      <c r="E49" s="421">
        <f t="shared" si="9"/>
        <v>0</v>
      </c>
      <c r="F49" s="421">
        <f t="shared" si="10"/>
        <v>0</v>
      </c>
      <c r="G49" s="421">
        <f t="shared" si="11"/>
        <v>0</v>
      </c>
      <c r="H49" s="421">
        <f t="shared" si="12"/>
        <v>0</v>
      </c>
      <c r="I49" s="421">
        <f t="shared" si="13"/>
        <v>0</v>
      </c>
      <c r="J49" s="421">
        <f t="shared" si="14"/>
        <v>0</v>
      </c>
    </row>
    <row r="50" spans="1:10" ht="15" customHeight="1" x14ac:dyDescent="0.2">
      <c r="A50" s="407"/>
      <c r="B50" s="408"/>
      <c r="C50" s="408"/>
      <c r="D50" s="394">
        <f t="shared" si="8"/>
        <v>0</v>
      </c>
      <c r="E50" s="421">
        <f t="shared" si="9"/>
        <v>0</v>
      </c>
      <c r="F50" s="421">
        <f t="shared" si="10"/>
        <v>0</v>
      </c>
      <c r="G50" s="421">
        <f t="shared" si="11"/>
        <v>0</v>
      </c>
      <c r="H50" s="421">
        <f t="shared" si="12"/>
        <v>0</v>
      </c>
      <c r="I50" s="421">
        <f t="shared" si="13"/>
        <v>0</v>
      </c>
      <c r="J50" s="421">
        <f t="shared" si="14"/>
        <v>0</v>
      </c>
    </row>
    <row r="51" spans="1:10" ht="15" customHeight="1" x14ac:dyDescent="0.2">
      <c r="A51" s="407"/>
      <c r="B51" s="408"/>
      <c r="C51" s="408"/>
      <c r="D51" s="394">
        <f t="shared" si="8"/>
        <v>0</v>
      </c>
      <c r="E51" s="421">
        <f t="shared" si="9"/>
        <v>0</v>
      </c>
      <c r="F51" s="421">
        <f t="shared" si="10"/>
        <v>0</v>
      </c>
      <c r="G51" s="421">
        <f t="shared" si="11"/>
        <v>0</v>
      </c>
      <c r="H51" s="421">
        <f t="shared" si="12"/>
        <v>0</v>
      </c>
      <c r="I51" s="421">
        <f t="shared" si="13"/>
        <v>0</v>
      </c>
      <c r="J51" s="421">
        <f t="shared" si="14"/>
        <v>0</v>
      </c>
    </row>
    <row r="52" spans="1:10" ht="15" customHeight="1" x14ac:dyDescent="0.2">
      <c r="A52" s="407"/>
      <c r="B52" s="408"/>
      <c r="C52" s="408"/>
      <c r="D52" s="394">
        <f t="shared" si="8"/>
        <v>0</v>
      </c>
      <c r="E52" s="421">
        <f t="shared" si="9"/>
        <v>0</v>
      </c>
      <c r="F52" s="421">
        <f t="shared" si="10"/>
        <v>0</v>
      </c>
      <c r="G52" s="421">
        <f t="shared" si="11"/>
        <v>0</v>
      </c>
      <c r="H52" s="421">
        <f t="shared" si="12"/>
        <v>0</v>
      </c>
      <c r="I52" s="421">
        <f t="shared" si="13"/>
        <v>0</v>
      </c>
      <c r="J52" s="421">
        <f t="shared" si="14"/>
        <v>0</v>
      </c>
    </row>
    <row r="53" spans="1:10" ht="15" customHeight="1" x14ac:dyDescent="0.2">
      <c r="A53" s="407"/>
      <c r="B53" s="408"/>
      <c r="C53" s="408"/>
      <c r="D53" s="394">
        <f t="shared" si="8"/>
        <v>0</v>
      </c>
      <c r="E53" s="421">
        <f t="shared" si="9"/>
        <v>0</v>
      </c>
      <c r="F53" s="421">
        <f t="shared" si="10"/>
        <v>0</v>
      </c>
      <c r="G53" s="421">
        <f t="shared" si="11"/>
        <v>0</v>
      </c>
      <c r="H53" s="421">
        <f t="shared" si="12"/>
        <v>0</v>
      </c>
      <c r="I53" s="421">
        <f t="shared" si="13"/>
        <v>0</v>
      </c>
      <c r="J53" s="421">
        <f t="shared" si="14"/>
        <v>0</v>
      </c>
    </row>
    <row r="54" spans="1:10" ht="15" customHeight="1" x14ac:dyDescent="0.2">
      <c r="A54" s="407"/>
      <c r="B54" s="408"/>
      <c r="C54" s="408"/>
      <c r="D54" s="394">
        <f t="shared" si="8"/>
        <v>0</v>
      </c>
      <c r="E54" s="421">
        <f t="shared" si="9"/>
        <v>0</v>
      </c>
      <c r="F54" s="421">
        <f t="shared" si="10"/>
        <v>0</v>
      </c>
      <c r="G54" s="421">
        <f t="shared" si="11"/>
        <v>0</v>
      </c>
      <c r="H54" s="421">
        <f t="shared" si="12"/>
        <v>0</v>
      </c>
      <c r="I54" s="421">
        <f t="shared" si="13"/>
        <v>0</v>
      </c>
      <c r="J54" s="421">
        <f t="shared" si="14"/>
        <v>0</v>
      </c>
    </row>
    <row r="55" spans="1:10" ht="15" customHeight="1" x14ac:dyDescent="0.2">
      <c r="A55" s="407"/>
      <c r="B55" s="408"/>
      <c r="C55" s="408"/>
      <c r="D55" s="394">
        <f t="shared" si="8"/>
        <v>0</v>
      </c>
      <c r="E55" s="421">
        <f t="shared" si="9"/>
        <v>0</v>
      </c>
      <c r="F55" s="421">
        <f t="shared" si="10"/>
        <v>0</v>
      </c>
      <c r="G55" s="421">
        <f t="shared" si="11"/>
        <v>0</v>
      </c>
      <c r="H55" s="421">
        <f t="shared" si="12"/>
        <v>0</v>
      </c>
      <c r="I55" s="421">
        <f t="shared" si="13"/>
        <v>0</v>
      </c>
      <c r="J55" s="421">
        <f t="shared" si="14"/>
        <v>0</v>
      </c>
    </row>
    <row r="56" spans="1:10" ht="15" customHeight="1" x14ac:dyDescent="0.2">
      <c r="A56" s="407"/>
      <c r="B56" s="408"/>
      <c r="C56" s="408"/>
      <c r="D56" s="394">
        <f t="shared" si="8"/>
        <v>0</v>
      </c>
      <c r="E56" s="421">
        <f t="shared" si="9"/>
        <v>0</v>
      </c>
      <c r="F56" s="421">
        <f t="shared" si="10"/>
        <v>0</v>
      </c>
      <c r="G56" s="421">
        <f t="shared" si="11"/>
        <v>0</v>
      </c>
      <c r="H56" s="421">
        <f t="shared" si="12"/>
        <v>0</v>
      </c>
      <c r="I56" s="421">
        <f t="shared" si="13"/>
        <v>0</v>
      </c>
      <c r="J56" s="421">
        <f t="shared" si="14"/>
        <v>0</v>
      </c>
    </row>
    <row r="57" spans="1:10" ht="15" customHeight="1" x14ac:dyDescent="0.2">
      <c r="A57" s="407"/>
      <c r="B57" s="408"/>
      <c r="C57" s="408"/>
      <c r="D57" s="394">
        <f t="shared" si="8"/>
        <v>0</v>
      </c>
      <c r="E57" s="421">
        <f t="shared" si="9"/>
        <v>0</v>
      </c>
      <c r="F57" s="421">
        <f t="shared" si="10"/>
        <v>0</v>
      </c>
      <c r="G57" s="421">
        <f t="shared" si="11"/>
        <v>0</v>
      </c>
      <c r="H57" s="421">
        <f t="shared" si="12"/>
        <v>0</v>
      </c>
      <c r="I57" s="421">
        <f t="shared" si="13"/>
        <v>0</v>
      </c>
      <c r="J57" s="421">
        <f t="shared" si="14"/>
        <v>0</v>
      </c>
    </row>
    <row r="58" spans="1:10" ht="15" customHeight="1" x14ac:dyDescent="0.2">
      <c r="A58" s="407"/>
      <c r="B58" s="408"/>
      <c r="C58" s="408"/>
      <c r="D58" s="394">
        <f t="shared" si="8"/>
        <v>0</v>
      </c>
      <c r="E58" s="421">
        <f t="shared" si="9"/>
        <v>0</v>
      </c>
      <c r="F58" s="421">
        <f t="shared" si="10"/>
        <v>0</v>
      </c>
      <c r="G58" s="421">
        <f t="shared" si="11"/>
        <v>0</v>
      </c>
      <c r="H58" s="421">
        <f t="shared" si="12"/>
        <v>0</v>
      </c>
      <c r="I58" s="421">
        <f t="shared" si="13"/>
        <v>0</v>
      </c>
      <c r="J58" s="421">
        <f t="shared" si="14"/>
        <v>0</v>
      </c>
    </row>
    <row r="59" spans="1:10" ht="15" customHeight="1" x14ac:dyDescent="0.2">
      <c r="A59" s="407"/>
      <c r="B59" s="408"/>
      <c r="C59" s="408"/>
      <c r="D59" s="394">
        <f t="shared" si="8"/>
        <v>0</v>
      </c>
      <c r="E59" s="421">
        <f t="shared" si="9"/>
        <v>0</v>
      </c>
      <c r="F59" s="421">
        <f t="shared" si="10"/>
        <v>0</v>
      </c>
      <c r="G59" s="421">
        <f t="shared" si="11"/>
        <v>0</v>
      </c>
      <c r="H59" s="421">
        <f t="shared" si="12"/>
        <v>0</v>
      </c>
      <c r="I59" s="421">
        <f t="shared" si="13"/>
        <v>0</v>
      </c>
      <c r="J59" s="421">
        <f t="shared" si="14"/>
        <v>0</v>
      </c>
    </row>
    <row r="60" spans="1:10" ht="15" customHeight="1" x14ac:dyDescent="0.2">
      <c r="A60" s="407"/>
      <c r="B60" s="408"/>
      <c r="C60" s="408"/>
      <c r="D60" s="394">
        <f t="shared" si="8"/>
        <v>0</v>
      </c>
      <c r="E60" s="421">
        <f t="shared" si="9"/>
        <v>0</v>
      </c>
      <c r="F60" s="421">
        <f t="shared" si="10"/>
        <v>0</v>
      </c>
      <c r="G60" s="421">
        <f t="shared" si="11"/>
        <v>0</v>
      </c>
      <c r="H60" s="421">
        <f t="shared" si="12"/>
        <v>0</v>
      </c>
      <c r="I60" s="421">
        <f t="shared" si="13"/>
        <v>0</v>
      </c>
      <c r="J60" s="421">
        <f t="shared" si="14"/>
        <v>0</v>
      </c>
    </row>
    <row r="61" spans="1:10" ht="15" customHeight="1" x14ac:dyDescent="0.2">
      <c r="A61" s="407"/>
      <c r="B61" s="408"/>
      <c r="C61" s="408"/>
      <c r="D61" s="394">
        <f t="shared" si="8"/>
        <v>0</v>
      </c>
      <c r="E61" s="421">
        <f t="shared" si="9"/>
        <v>0</v>
      </c>
      <c r="F61" s="421">
        <f t="shared" si="10"/>
        <v>0</v>
      </c>
      <c r="G61" s="421">
        <f t="shared" si="11"/>
        <v>0</v>
      </c>
      <c r="H61" s="421">
        <f t="shared" si="12"/>
        <v>0</v>
      </c>
      <c r="I61" s="421">
        <f t="shared" si="13"/>
        <v>0</v>
      </c>
      <c r="J61" s="421">
        <f t="shared" si="14"/>
        <v>0</v>
      </c>
    </row>
    <row r="62" spans="1:10" ht="15" customHeight="1" x14ac:dyDescent="0.2">
      <c r="A62" s="407"/>
      <c r="B62" s="408"/>
      <c r="C62" s="408"/>
      <c r="D62" s="394">
        <f t="shared" si="8"/>
        <v>0</v>
      </c>
      <c r="E62" s="421">
        <f t="shared" si="9"/>
        <v>0</v>
      </c>
      <c r="F62" s="421">
        <f t="shared" si="10"/>
        <v>0</v>
      </c>
      <c r="G62" s="421">
        <f t="shared" si="11"/>
        <v>0</v>
      </c>
      <c r="H62" s="421">
        <f t="shared" si="12"/>
        <v>0</v>
      </c>
      <c r="I62" s="421">
        <f t="shared" si="13"/>
        <v>0</v>
      </c>
      <c r="J62" s="421">
        <f t="shared" si="14"/>
        <v>0</v>
      </c>
    </row>
    <row r="63" spans="1:10" ht="15" customHeight="1" x14ac:dyDescent="0.2">
      <c r="A63" s="407"/>
      <c r="B63" s="408"/>
      <c r="C63" s="408"/>
      <c r="D63" s="394">
        <f t="shared" si="8"/>
        <v>0</v>
      </c>
      <c r="E63" s="421">
        <f t="shared" si="9"/>
        <v>0</v>
      </c>
      <c r="F63" s="421">
        <f t="shared" si="10"/>
        <v>0</v>
      </c>
      <c r="G63" s="421">
        <f t="shared" si="11"/>
        <v>0</v>
      </c>
      <c r="H63" s="421">
        <f t="shared" si="12"/>
        <v>0</v>
      </c>
      <c r="I63" s="421">
        <f t="shared" si="13"/>
        <v>0</v>
      </c>
      <c r="J63" s="421">
        <f t="shared" si="14"/>
        <v>0</v>
      </c>
    </row>
    <row r="64" spans="1:10" ht="15" customHeight="1" x14ac:dyDescent="0.2">
      <c r="A64" s="407"/>
      <c r="B64" s="408"/>
      <c r="C64" s="408"/>
      <c r="D64" s="394">
        <f t="shared" si="8"/>
        <v>0</v>
      </c>
      <c r="E64" s="421">
        <f t="shared" si="9"/>
        <v>0</v>
      </c>
      <c r="F64" s="421">
        <f t="shared" si="10"/>
        <v>0</v>
      </c>
      <c r="G64" s="421">
        <f t="shared" si="11"/>
        <v>0</v>
      </c>
      <c r="H64" s="421">
        <f t="shared" si="12"/>
        <v>0</v>
      </c>
      <c r="I64" s="421">
        <f t="shared" si="13"/>
        <v>0</v>
      </c>
      <c r="J64" s="421">
        <f t="shared" si="14"/>
        <v>0</v>
      </c>
    </row>
    <row r="65" spans="1:10" ht="15" customHeight="1" x14ac:dyDescent="0.2">
      <c r="A65" s="407"/>
      <c r="B65" s="408"/>
      <c r="C65" s="408"/>
      <c r="D65" s="394">
        <f t="shared" si="8"/>
        <v>0</v>
      </c>
      <c r="E65" s="421">
        <f t="shared" si="9"/>
        <v>0</v>
      </c>
      <c r="F65" s="421">
        <f t="shared" si="10"/>
        <v>0</v>
      </c>
      <c r="G65" s="421">
        <f t="shared" si="11"/>
        <v>0</v>
      </c>
      <c r="H65" s="421">
        <f t="shared" si="12"/>
        <v>0</v>
      </c>
      <c r="I65" s="421">
        <f t="shared" si="13"/>
        <v>0</v>
      </c>
      <c r="J65" s="421">
        <f t="shared" si="14"/>
        <v>0</v>
      </c>
    </row>
    <row r="66" spans="1:10" ht="15" customHeight="1" x14ac:dyDescent="0.2">
      <c r="A66" s="407"/>
      <c r="B66" s="408"/>
      <c r="C66" s="408"/>
      <c r="D66" s="394">
        <f t="shared" si="8"/>
        <v>0</v>
      </c>
      <c r="E66" s="421">
        <f t="shared" si="9"/>
        <v>0</v>
      </c>
      <c r="F66" s="421">
        <f t="shared" si="10"/>
        <v>0</v>
      </c>
      <c r="G66" s="421">
        <f t="shared" si="11"/>
        <v>0</v>
      </c>
      <c r="H66" s="421">
        <f t="shared" si="12"/>
        <v>0</v>
      </c>
      <c r="I66" s="421">
        <f t="shared" si="13"/>
        <v>0</v>
      </c>
      <c r="J66" s="421">
        <f t="shared" si="14"/>
        <v>0</v>
      </c>
    </row>
    <row r="67" spans="1:10" ht="15" customHeight="1" x14ac:dyDescent="0.2">
      <c r="A67" s="407"/>
      <c r="B67" s="408"/>
      <c r="C67" s="408"/>
      <c r="D67" s="394">
        <f t="shared" si="8"/>
        <v>0</v>
      </c>
      <c r="E67" s="421">
        <f t="shared" si="9"/>
        <v>0</v>
      </c>
      <c r="F67" s="421">
        <f t="shared" si="10"/>
        <v>0</v>
      </c>
      <c r="G67" s="421">
        <f t="shared" si="11"/>
        <v>0</v>
      </c>
      <c r="H67" s="421">
        <f t="shared" si="12"/>
        <v>0</v>
      </c>
      <c r="I67" s="421">
        <f t="shared" si="13"/>
        <v>0</v>
      </c>
      <c r="J67" s="421">
        <f t="shared" si="14"/>
        <v>0</v>
      </c>
    </row>
    <row r="68" spans="1:10" ht="15" customHeight="1" x14ac:dyDescent="0.2">
      <c r="A68" s="407"/>
      <c r="B68" s="408"/>
      <c r="C68" s="408"/>
      <c r="D68" s="394">
        <f t="shared" si="8"/>
        <v>0</v>
      </c>
      <c r="E68" s="421">
        <f t="shared" si="9"/>
        <v>0</v>
      </c>
      <c r="F68" s="421">
        <f t="shared" si="10"/>
        <v>0</v>
      </c>
      <c r="G68" s="421">
        <f t="shared" si="11"/>
        <v>0</v>
      </c>
      <c r="H68" s="421">
        <f t="shared" si="12"/>
        <v>0</v>
      </c>
      <c r="I68" s="421">
        <f t="shared" si="13"/>
        <v>0</v>
      </c>
      <c r="J68" s="421">
        <f t="shared" si="14"/>
        <v>0</v>
      </c>
    </row>
    <row r="69" spans="1:10" ht="15" customHeight="1" thickBot="1" x14ac:dyDescent="0.3">
      <c r="A69" s="366" t="s">
        <v>274</v>
      </c>
      <c r="B69" s="367"/>
      <c r="C69" s="367"/>
      <c r="D69" s="422">
        <f>SUM(D46:D68)</f>
        <v>0</v>
      </c>
      <c r="E69" s="422">
        <f t="shared" ref="E69:J69" si="15">SUM(E46:E68)</f>
        <v>0</v>
      </c>
      <c r="F69" s="422">
        <f t="shared" si="15"/>
        <v>0</v>
      </c>
      <c r="G69" s="422">
        <f t="shared" si="15"/>
        <v>0</v>
      </c>
      <c r="H69" s="422">
        <f t="shared" si="15"/>
        <v>0</v>
      </c>
      <c r="I69" s="422">
        <f t="shared" si="15"/>
        <v>0</v>
      </c>
      <c r="J69" s="422">
        <f t="shared" si="15"/>
        <v>0</v>
      </c>
    </row>
    <row r="70" spans="1:10" ht="15" customHeight="1" thickTop="1" x14ac:dyDescent="0.25">
      <c r="A70" s="306"/>
      <c r="B70" s="306"/>
      <c r="C70" s="306"/>
      <c r="D70" s="306"/>
      <c r="E70" s="306"/>
      <c r="F70" s="306"/>
      <c r="G70" s="306"/>
      <c r="H70" s="306"/>
      <c r="I70" s="306"/>
      <c r="J70" s="306"/>
    </row>
    <row r="71" spans="1:10" ht="15" customHeight="1" x14ac:dyDescent="0.25">
      <c r="A71" s="306"/>
      <c r="B71" s="306"/>
      <c r="C71" s="306"/>
      <c r="D71" s="306"/>
      <c r="E71" s="306"/>
      <c r="F71" s="306"/>
      <c r="G71" s="306"/>
      <c r="H71" s="306"/>
      <c r="I71" s="306"/>
      <c r="J71" s="306"/>
    </row>
    <row r="72" spans="1:10" ht="15" customHeight="1" x14ac:dyDescent="0.25">
      <c r="A72" s="414" t="s">
        <v>8</v>
      </c>
      <c r="B72" s="356"/>
      <c r="C72" s="356"/>
      <c r="D72" s="357"/>
      <c r="E72" s="357"/>
      <c r="F72" s="357"/>
      <c r="G72" s="415"/>
      <c r="H72" s="356"/>
      <c r="I72" s="356"/>
      <c r="J72" s="416"/>
    </row>
    <row r="73" spans="1:10" ht="26.1" customHeight="1" x14ac:dyDescent="0.2">
      <c r="A73" s="399" t="s">
        <v>258</v>
      </c>
      <c r="B73" s="400" t="s">
        <v>242</v>
      </c>
      <c r="C73" s="400" t="s">
        <v>243</v>
      </c>
      <c r="D73" s="385" t="s">
        <v>142</v>
      </c>
      <c r="E73" s="386" t="s">
        <v>138</v>
      </c>
      <c r="F73" s="387" t="s">
        <v>33</v>
      </c>
      <c r="G73" s="388" t="s">
        <v>35</v>
      </c>
      <c r="H73" s="389" t="s">
        <v>37</v>
      </c>
      <c r="I73" s="390" t="s">
        <v>38</v>
      </c>
      <c r="J73" s="390" t="s">
        <v>39</v>
      </c>
    </row>
    <row r="74" spans="1:10" ht="15" customHeight="1" x14ac:dyDescent="0.25">
      <c r="A74" s="407"/>
      <c r="B74" s="417" t="s">
        <v>259</v>
      </c>
      <c r="C74" s="361"/>
      <c r="D74" s="394">
        <f t="shared" ref="D74:D75" si="16">SUM(E74:J74)</f>
        <v>0</v>
      </c>
      <c r="E74" s="418"/>
      <c r="F74" s="419"/>
      <c r="G74" s="408"/>
      <c r="H74" s="408"/>
      <c r="I74" s="408"/>
      <c r="J74" s="420"/>
    </row>
    <row r="75" spans="1:10" ht="15" customHeight="1" x14ac:dyDescent="0.2">
      <c r="A75" s="407"/>
      <c r="B75" s="408"/>
      <c r="C75" s="408"/>
      <c r="D75" s="394">
        <f t="shared" si="16"/>
        <v>0</v>
      </c>
      <c r="E75" s="421">
        <f t="shared" ref="E75:E81" si="17">IFERROR(VLOOKUP(B75,$B$22:$J$41,4,0)*C75,0)</f>
        <v>0</v>
      </c>
      <c r="F75" s="421">
        <f t="shared" ref="F75:F81" si="18">IFERROR(VLOOKUP(B75,$B$22:$J$41,5,0)*C75,0)</f>
        <v>0</v>
      </c>
      <c r="G75" s="421">
        <f t="shared" ref="G75:G81" si="19">IFERROR(VLOOKUP(B75,$B$22:$J$41,6,0)*C75,0)</f>
        <v>0</v>
      </c>
      <c r="H75" s="421">
        <f t="shared" ref="H75:H81" si="20">IFERROR(VLOOKUP(B75,$B$22:$J$41,7,0)*C75,0)</f>
        <v>0</v>
      </c>
      <c r="I75" s="421">
        <f t="shared" ref="I75:I81" si="21">IFERROR(VLOOKUP(B75,$B$22:$J$41,8,0)*C75,0)</f>
        <v>0</v>
      </c>
      <c r="J75" s="421">
        <f t="shared" ref="J75:J81" si="22">IFERROR(VLOOKUP(B75,$B$22:$J$41,9,0)*C75,0)</f>
        <v>0</v>
      </c>
    </row>
    <row r="76" spans="1:10" ht="15" customHeight="1" x14ac:dyDescent="0.2">
      <c r="A76" s="407"/>
      <c r="B76" s="408"/>
      <c r="C76" s="408"/>
      <c r="D76" s="394">
        <f t="shared" ref="D76:D81" si="23">SUM(E76:J76)</f>
        <v>0</v>
      </c>
      <c r="E76" s="421">
        <f t="shared" si="17"/>
        <v>0</v>
      </c>
      <c r="F76" s="421">
        <f t="shared" si="18"/>
        <v>0</v>
      </c>
      <c r="G76" s="421">
        <f t="shared" si="19"/>
        <v>0</v>
      </c>
      <c r="H76" s="421">
        <f t="shared" si="20"/>
        <v>0</v>
      </c>
      <c r="I76" s="421">
        <f t="shared" si="21"/>
        <v>0</v>
      </c>
      <c r="J76" s="421">
        <f t="shared" si="22"/>
        <v>0</v>
      </c>
    </row>
    <row r="77" spans="1:10" ht="15" customHeight="1" x14ac:dyDescent="0.2">
      <c r="A77" s="407"/>
      <c r="B77" s="408"/>
      <c r="C77" s="408"/>
      <c r="D77" s="394">
        <f t="shared" si="23"/>
        <v>0</v>
      </c>
      <c r="E77" s="421">
        <f t="shared" si="17"/>
        <v>0</v>
      </c>
      <c r="F77" s="421">
        <f t="shared" si="18"/>
        <v>0</v>
      </c>
      <c r="G77" s="421">
        <f t="shared" si="19"/>
        <v>0</v>
      </c>
      <c r="H77" s="421">
        <f t="shared" si="20"/>
        <v>0</v>
      </c>
      <c r="I77" s="421">
        <f t="shared" si="21"/>
        <v>0</v>
      </c>
      <c r="J77" s="421">
        <f t="shared" si="22"/>
        <v>0</v>
      </c>
    </row>
    <row r="78" spans="1:10" ht="15" customHeight="1" x14ac:dyDescent="0.2">
      <c r="A78" s="407"/>
      <c r="B78" s="408"/>
      <c r="C78" s="408"/>
      <c r="D78" s="394">
        <f t="shared" si="23"/>
        <v>0</v>
      </c>
      <c r="E78" s="421">
        <f t="shared" si="17"/>
        <v>0</v>
      </c>
      <c r="F78" s="421">
        <f t="shared" si="18"/>
        <v>0</v>
      </c>
      <c r="G78" s="421">
        <f t="shared" si="19"/>
        <v>0</v>
      </c>
      <c r="H78" s="421">
        <f t="shared" si="20"/>
        <v>0</v>
      </c>
      <c r="I78" s="421">
        <f t="shared" si="21"/>
        <v>0</v>
      </c>
      <c r="J78" s="421">
        <f t="shared" si="22"/>
        <v>0</v>
      </c>
    </row>
    <row r="79" spans="1:10" ht="15" customHeight="1" x14ac:dyDescent="0.2">
      <c r="A79" s="407"/>
      <c r="B79" s="408"/>
      <c r="C79" s="408"/>
      <c r="D79" s="394">
        <f t="shared" si="23"/>
        <v>0</v>
      </c>
      <c r="E79" s="421">
        <f t="shared" si="17"/>
        <v>0</v>
      </c>
      <c r="F79" s="421">
        <f t="shared" si="18"/>
        <v>0</v>
      </c>
      <c r="G79" s="421">
        <f t="shared" si="19"/>
        <v>0</v>
      </c>
      <c r="H79" s="421">
        <f t="shared" si="20"/>
        <v>0</v>
      </c>
      <c r="I79" s="421">
        <f t="shared" si="21"/>
        <v>0</v>
      </c>
      <c r="J79" s="421">
        <f t="shared" si="22"/>
        <v>0</v>
      </c>
    </row>
    <row r="80" spans="1:10" ht="15" customHeight="1" x14ac:dyDescent="0.2">
      <c r="A80" s="407"/>
      <c r="B80" s="408"/>
      <c r="C80" s="408"/>
      <c r="D80" s="394">
        <f t="shared" si="23"/>
        <v>0</v>
      </c>
      <c r="E80" s="421">
        <f t="shared" si="17"/>
        <v>0</v>
      </c>
      <c r="F80" s="421">
        <f t="shared" si="18"/>
        <v>0</v>
      </c>
      <c r="G80" s="421">
        <f t="shared" si="19"/>
        <v>0</v>
      </c>
      <c r="H80" s="421">
        <f t="shared" si="20"/>
        <v>0</v>
      </c>
      <c r="I80" s="421">
        <f t="shared" si="21"/>
        <v>0</v>
      </c>
      <c r="J80" s="421">
        <f t="shared" si="22"/>
        <v>0</v>
      </c>
    </row>
    <row r="81" spans="1:10" ht="15" customHeight="1" x14ac:dyDescent="0.2">
      <c r="A81" s="407"/>
      <c r="B81" s="408"/>
      <c r="C81" s="408"/>
      <c r="D81" s="394">
        <f t="shared" si="23"/>
        <v>0</v>
      </c>
      <c r="E81" s="421">
        <f t="shared" si="17"/>
        <v>0</v>
      </c>
      <c r="F81" s="421">
        <f t="shared" si="18"/>
        <v>0</v>
      </c>
      <c r="G81" s="421">
        <f t="shared" si="19"/>
        <v>0</v>
      </c>
      <c r="H81" s="421">
        <f t="shared" si="20"/>
        <v>0</v>
      </c>
      <c r="I81" s="421">
        <f t="shared" si="21"/>
        <v>0</v>
      </c>
      <c r="J81" s="421">
        <f t="shared" si="22"/>
        <v>0</v>
      </c>
    </row>
    <row r="82" spans="1:10" ht="15" customHeight="1" thickBot="1" x14ac:dyDescent="0.3">
      <c r="A82" s="366" t="s">
        <v>275</v>
      </c>
      <c r="B82" s="367"/>
      <c r="C82" s="367"/>
      <c r="D82" s="422">
        <f t="shared" ref="D82:J82" si="24">SUM(D74:D81)</f>
        <v>0</v>
      </c>
      <c r="E82" s="422">
        <f t="shared" si="24"/>
        <v>0</v>
      </c>
      <c r="F82" s="422">
        <f t="shared" si="24"/>
        <v>0</v>
      </c>
      <c r="G82" s="422">
        <f t="shared" si="24"/>
        <v>0</v>
      </c>
      <c r="H82" s="422">
        <f t="shared" si="24"/>
        <v>0</v>
      </c>
      <c r="I82" s="422">
        <f t="shared" si="24"/>
        <v>0</v>
      </c>
      <c r="J82" s="422">
        <f t="shared" si="24"/>
        <v>0</v>
      </c>
    </row>
    <row r="83" spans="1:10" ht="15" customHeight="1" thickTop="1" x14ac:dyDescent="0.25">
      <c r="A83" s="306"/>
      <c r="B83" s="306"/>
      <c r="C83" s="306"/>
      <c r="D83" s="306"/>
      <c r="E83" s="306"/>
      <c r="F83" s="306"/>
      <c r="G83" s="306"/>
      <c r="H83" s="306"/>
      <c r="I83" s="306"/>
      <c r="J83" s="306"/>
    </row>
    <row r="84" spans="1:10" ht="15" customHeight="1" x14ac:dyDescent="0.25">
      <c r="A84" s="414" t="s">
        <v>16</v>
      </c>
      <c r="B84" s="356"/>
      <c r="C84" s="356"/>
      <c r="D84" s="357"/>
      <c r="E84" s="357"/>
      <c r="F84" s="357"/>
      <c r="G84" s="415"/>
      <c r="H84" s="356"/>
      <c r="I84" s="356"/>
      <c r="J84" s="423"/>
    </row>
    <row r="85" spans="1:10" ht="26.1" customHeight="1" x14ac:dyDescent="0.2">
      <c r="A85" s="399" t="s">
        <v>258</v>
      </c>
      <c r="B85" s="400" t="s">
        <v>242</v>
      </c>
      <c r="C85" s="400" t="s">
        <v>243</v>
      </c>
      <c r="D85" s="385" t="s">
        <v>142</v>
      </c>
      <c r="E85" s="386" t="s">
        <v>138</v>
      </c>
      <c r="F85" s="387" t="s">
        <v>33</v>
      </c>
      <c r="G85" s="388" t="s">
        <v>35</v>
      </c>
      <c r="H85" s="389" t="s">
        <v>37</v>
      </c>
      <c r="I85" s="390" t="s">
        <v>38</v>
      </c>
      <c r="J85" s="390" t="s">
        <v>39</v>
      </c>
    </row>
    <row r="86" spans="1:10" ht="15" customHeight="1" x14ac:dyDescent="0.25">
      <c r="A86" s="407"/>
      <c r="B86" s="417" t="s">
        <v>259</v>
      </c>
      <c r="C86" s="361"/>
      <c r="D86" s="394">
        <f t="shared" ref="D86:D87" si="25">SUM(E86:J86)</f>
        <v>0</v>
      </c>
      <c r="E86" s="418"/>
      <c r="F86" s="419"/>
      <c r="G86" s="408"/>
      <c r="H86" s="408"/>
      <c r="I86" s="408"/>
      <c r="J86" s="420"/>
    </row>
    <row r="87" spans="1:10" ht="15" customHeight="1" x14ac:dyDescent="0.2">
      <c r="A87" s="407"/>
      <c r="B87" s="408"/>
      <c r="C87" s="408"/>
      <c r="D87" s="394">
        <f t="shared" si="25"/>
        <v>0</v>
      </c>
      <c r="E87" s="421">
        <f t="shared" ref="E87:E93" si="26">IFERROR(VLOOKUP(B87,$B$22:$J$41,4,0)*C87,0)</f>
        <v>0</v>
      </c>
      <c r="F87" s="421">
        <f t="shared" ref="F87:F93" si="27">IFERROR(VLOOKUP(B87,$B$22:$J$41,5,0)*C87,0)</f>
        <v>0</v>
      </c>
      <c r="G87" s="421">
        <f t="shared" ref="G87:G93" si="28">IFERROR(VLOOKUP(B87,$B$22:$J$41,6,0)*C87,0)</f>
        <v>0</v>
      </c>
      <c r="H87" s="421">
        <f t="shared" ref="H87:H93" si="29">IFERROR(VLOOKUP(B87,$B$22:$J$41,7,0)*C87,0)</f>
        <v>0</v>
      </c>
      <c r="I87" s="421">
        <f t="shared" ref="I87:I93" si="30">IFERROR(VLOOKUP(B87,$B$22:$J$41,8,0)*C87,0)</f>
        <v>0</v>
      </c>
      <c r="J87" s="421">
        <f t="shared" ref="J87:J93" si="31">IFERROR(VLOOKUP(B87,$B$22:$J$41,9,0)*C87,0)</f>
        <v>0</v>
      </c>
    </row>
    <row r="88" spans="1:10" ht="15" customHeight="1" x14ac:dyDescent="0.2">
      <c r="A88" s="407"/>
      <c r="B88" s="408"/>
      <c r="C88" s="408"/>
      <c r="D88" s="394">
        <f t="shared" ref="D88:D93" si="32">SUM(E88:J88)</f>
        <v>0</v>
      </c>
      <c r="E88" s="421">
        <f t="shared" si="26"/>
        <v>0</v>
      </c>
      <c r="F88" s="421">
        <f t="shared" si="27"/>
        <v>0</v>
      </c>
      <c r="G88" s="421">
        <f t="shared" si="28"/>
        <v>0</v>
      </c>
      <c r="H88" s="421">
        <f t="shared" si="29"/>
        <v>0</v>
      </c>
      <c r="I88" s="421">
        <f t="shared" si="30"/>
        <v>0</v>
      </c>
      <c r="J88" s="421">
        <f t="shared" si="31"/>
        <v>0</v>
      </c>
    </row>
    <row r="89" spans="1:10" ht="15" customHeight="1" x14ac:dyDescent="0.2">
      <c r="A89" s="407"/>
      <c r="B89" s="408"/>
      <c r="C89" s="408"/>
      <c r="D89" s="394">
        <f t="shared" si="32"/>
        <v>0</v>
      </c>
      <c r="E89" s="421">
        <f t="shared" si="26"/>
        <v>0</v>
      </c>
      <c r="F89" s="421">
        <f t="shared" si="27"/>
        <v>0</v>
      </c>
      <c r="G89" s="421">
        <f t="shared" si="28"/>
        <v>0</v>
      </c>
      <c r="H89" s="421">
        <f t="shared" si="29"/>
        <v>0</v>
      </c>
      <c r="I89" s="421">
        <f t="shared" si="30"/>
        <v>0</v>
      </c>
      <c r="J89" s="421">
        <f t="shared" si="31"/>
        <v>0</v>
      </c>
    </row>
    <row r="90" spans="1:10" ht="15" customHeight="1" x14ac:dyDescent="0.2">
      <c r="A90" s="407"/>
      <c r="B90" s="408"/>
      <c r="C90" s="408"/>
      <c r="D90" s="394">
        <f t="shared" si="32"/>
        <v>0</v>
      </c>
      <c r="E90" s="421">
        <f t="shared" si="26"/>
        <v>0</v>
      </c>
      <c r="F90" s="421">
        <f t="shared" si="27"/>
        <v>0</v>
      </c>
      <c r="G90" s="421">
        <f t="shared" si="28"/>
        <v>0</v>
      </c>
      <c r="H90" s="421">
        <f t="shared" si="29"/>
        <v>0</v>
      </c>
      <c r="I90" s="421">
        <f t="shared" si="30"/>
        <v>0</v>
      </c>
      <c r="J90" s="421">
        <f t="shared" si="31"/>
        <v>0</v>
      </c>
    </row>
    <row r="91" spans="1:10" ht="15" customHeight="1" x14ac:dyDescent="0.2">
      <c r="A91" s="407"/>
      <c r="B91" s="408"/>
      <c r="C91" s="408"/>
      <c r="D91" s="394">
        <f t="shared" si="32"/>
        <v>0</v>
      </c>
      <c r="E91" s="421">
        <f t="shared" si="26"/>
        <v>0</v>
      </c>
      <c r="F91" s="421">
        <f t="shared" si="27"/>
        <v>0</v>
      </c>
      <c r="G91" s="421">
        <f t="shared" si="28"/>
        <v>0</v>
      </c>
      <c r="H91" s="421">
        <f t="shared" si="29"/>
        <v>0</v>
      </c>
      <c r="I91" s="421">
        <f t="shared" si="30"/>
        <v>0</v>
      </c>
      <c r="J91" s="421">
        <f t="shared" si="31"/>
        <v>0</v>
      </c>
    </row>
    <row r="92" spans="1:10" ht="15" customHeight="1" x14ac:dyDescent="0.2">
      <c r="A92" s="407"/>
      <c r="B92" s="408"/>
      <c r="C92" s="408"/>
      <c r="D92" s="394">
        <f t="shared" si="32"/>
        <v>0</v>
      </c>
      <c r="E92" s="421">
        <f t="shared" si="26"/>
        <v>0</v>
      </c>
      <c r="F92" s="421">
        <f t="shared" si="27"/>
        <v>0</v>
      </c>
      <c r="G92" s="421">
        <f t="shared" si="28"/>
        <v>0</v>
      </c>
      <c r="H92" s="421">
        <f t="shared" si="29"/>
        <v>0</v>
      </c>
      <c r="I92" s="421">
        <f t="shared" si="30"/>
        <v>0</v>
      </c>
      <c r="J92" s="421">
        <f t="shared" si="31"/>
        <v>0</v>
      </c>
    </row>
    <row r="93" spans="1:10" ht="15" customHeight="1" x14ac:dyDescent="0.2">
      <c r="A93" s="407"/>
      <c r="B93" s="408"/>
      <c r="C93" s="408"/>
      <c r="D93" s="394">
        <f t="shared" si="32"/>
        <v>0</v>
      </c>
      <c r="E93" s="421">
        <f t="shared" si="26"/>
        <v>0</v>
      </c>
      <c r="F93" s="421">
        <f t="shared" si="27"/>
        <v>0</v>
      </c>
      <c r="G93" s="421">
        <f t="shared" si="28"/>
        <v>0</v>
      </c>
      <c r="H93" s="421">
        <f t="shared" si="29"/>
        <v>0</v>
      </c>
      <c r="I93" s="421">
        <f t="shared" si="30"/>
        <v>0</v>
      </c>
      <c r="J93" s="421">
        <f t="shared" si="31"/>
        <v>0</v>
      </c>
    </row>
    <row r="94" spans="1:10" ht="15" customHeight="1" thickBot="1" x14ac:dyDescent="0.3">
      <c r="A94" s="366" t="s">
        <v>286</v>
      </c>
      <c r="B94" s="367"/>
      <c r="C94" s="367"/>
      <c r="D94" s="422">
        <f t="shared" ref="D94:J94" si="33">SUM(D86:D93)</f>
        <v>0</v>
      </c>
      <c r="E94" s="422">
        <f t="shared" si="33"/>
        <v>0</v>
      </c>
      <c r="F94" s="422">
        <f t="shared" si="33"/>
        <v>0</v>
      </c>
      <c r="G94" s="422">
        <f t="shared" si="33"/>
        <v>0</v>
      </c>
      <c r="H94" s="422">
        <f t="shared" si="33"/>
        <v>0</v>
      </c>
      <c r="I94" s="422">
        <f t="shared" si="33"/>
        <v>0</v>
      </c>
      <c r="J94" s="422">
        <f t="shared" si="33"/>
        <v>0</v>
      </c>
    </row>
    <row r="95" spans="1:10" ht="15" customHeight="1" thickTop="1" x14ac:dyDescent="0.25">
      <c r="A95" s="306"/>
      <c r="B95" s="306"/>
      <c r="C95" s="306"/>
      <c r="D95" s="306"/>
      <c r="E95" s="306"/>
      <c r="F95" s="306"/>
      <c r="G95" s="306"/>
      <c r="H95" s="306"/>
      <c r="I95" s="306"/>
      <c r="J95" s="306"/>
    </row>
    <row r="96" spans="1:10" ht="15" customHeight="1" x14ac:dyDescent="0.25">
      <c r="A96" s="306"/>
      <c r="B96" s="306"/>
      <c r="C96" s="306"/>
      <c r="D96" s="306"/>
      <c r="E96" s="306"/>
      <c r="F96" s="306"/>
      <c r="G96" s="306"/>
      <c r="H96" s="306"/>
      <c r="I96" s="306"/>
      <c r="J96" s="306"/>
    </row>
    <row r="97" spans="1:10" ht="15" customHeight="1" x14ac:dyDescent="0.25">
      <c r="A97" s="414" t="s">
        <v>12</v>
      </c>
      <c r="B97" s="356"/>
      <c r="C97" s="356"/>
      <c r="D97" s="357"/>
      <c r="E97" s="357"/>
      <c r="F97" s="357"/>
      <c r="G97" s="415"/>
      <c r="H97" s="356"/>
      <c r="I97" s="356"/>
      <c r="J97" s="423"/>
    </row>
    <row r="98" spans="1:10" ht="26.1" customHeight="1" x14ac:dyDescent="0.2">
      <c r="A98" s="399" t="s">
        <v>258</v>
      </c>
      <c r="B98" s="400" t="s">
        <v>242</v>
      </c>
      <c r="C98" s="400" t="s">
        <v>243</v>
      </c>
      <c r="D98" s="385" t="s">
        <v>142</v>
      </c>
      <c r="E98" s="386" t="s">
        <v>138</v>
      </c>
      <c r="F98" s="387" t="s">
        <v>33</v>
      </c>
      <c r="G98" s="388" t="s">
        <v>35</v>
      </c>
      <c r="H98" s="389" t="s">
        <v>37</v>
      </c>
      <c r="I98" s="390" t="s">
        <v>38</v>
      </c>
      <c r="J98" s="390" t="s">
        <v>39</v>
      </c>
    </row>
    <row r="99" spans="1:10" ht="15" customHeight="1" x14ac:dyDescent="0.25">
      <c r="A99" s="407"/>
      <c r="B99" s="417" t="s">
        <v>259</v>
      </c>
      <c r="C99" s="361"/>
      <c r="D99" s="394">
        <f t="shared" ref="D99:D100" si="34">SUM(E99:J99)</f>
        <v>0</v>
      </c>
      <c r="E99" s="418"/>
      <c r="F99" s="419"/>
      <c r="G99" s="408"/>
      <c r="H99" s="408"/>
      <c r="I99" s="408"/>
      <c r="J99" s="420"/>
    </row>
    <row r="100" spans="1:10" ht="15" customHeight="1" x14ac:dyDescent="0.2">
      <c r="A100" s="407"/>
      <c r="B100" s="408"/>
      <c r="C100" s="408"/>
      <c r="D100" s="394">
        <f t="shared" si="34"/>
        <v>0</v>
      </c>
      <c r="E100" s="421">
        <f t="shared" ref="E100:E106" si="35">IFERROR(VLOOKUP(B100,$B$22:$J$41,4,0)*C100,0)</f>
        <v>0</v>
      </c>
      <c r="F100" s="421">
        <f t="shared" ref="F100:F106" si="36">IFERROR(VLOOKUP(B100,$B$22:$J$41,5,0)*C100,0)</f>
        <v>0</v>
      </c>
      <c r="G100" s="421">
        <f t="shared" ref="G100:G106" si="37">IFERROR(VLOOKUP(B100,$B$22:$J$41,6,0)*C100,0)</f>
        <v>0</v>
      </c>
      <c r="H100" s="421">
        <f t="shared" ref="H100:H106" si="38">IFERROR(VLOOKUP(B100,$B$22:$J$41,7,0)*C100,0)</f>
        <v>0</v>
      </c>
      <c r="I100" s="421">
        <f t="shared" ref="I100:I106" si="39">IFERROR(VLOOKUP(B100,$B$22:$J$41,8,0)*C100,0)</f>
        <v>0</v>
      </c>
      <c r="J100" s="421">
        <f t="shared" ref="J100:J106" si="40">IFERROR(VLOOKUP(B100,$B$22:$J$41,9,0)*C100,0)</f>
        <v>0</v>
      </c>
    </row>
    <row r="101" spans="1:10" ht="15" customHeight="1" x14ac:dyDescent="0.2">
      <c r="A101" s="407"/>
      <c r="B101" s="408"/>
      <c r="C101" s="408"/>
      <c r="D101" s="394">
        <f t="shared" ref="D101:D106" si="41">SUM(E101:J101)</f>
        <v>0</v>
      </c>
      <c r="E101" s="421">
        <f t="shared" si="35"/>
        <v>0</v>
      </c>
      <c r="F101" s="421">
        <f t="shared" si="36"/>
        <v>0</v>
      </c>
      <c r="G101" s="421">
        <f t="shared" si="37"/>
        <v>0</v>
      </c>
      <c r="H101" s="421">
        <f t="shared" si="38"/>
        <v>0</v>
      </c>
      <c r="I101" s="421">
        <f t="shared" si="39"/>
        <v>0</v>
      </c>
      <c r="J101" s="421">
        <f t="shared" si="40"/>
        <v>0</v>
      </c>
    </row>
    <row r="102" spans="1:10" ht="15" customHeight="1" x14ac:dyDescent="0.2">
      <c r="A102" s="407"/>
      <c r="B102" s="408"/>
      <c r="C102" s="408"/>
      <c r="D102" s="394">
        <f t="shared" si="41"/>
        <v>0</v>
      </c>
      <c r="E102" s="421">
        <f t="shared" si="35"/>
        <v>0</v>
      </c>
      <c r="F102" s="421">
        <f t="shared" si="36"/>
        <v>0</v>
      </c>
      <c r="G102" s="421">
        <f t="shared" si="37"/>
        <v>0</v>
      </c>
      <c r="H102" s="421">
        <f t="shared" si="38"/>
        <v>0</v>
      </c>
      <c r="I102" s="421">
        <f t="shared" si="39"/>
        <v>0</v>
      </c>
      <c r="J102" s="421">
        <f t="shared" si="40"/>
        <v>0</v>
      </c>
    </row>
    <row r="103" spans="1:10" ht="15" customHeight="1" x14ac:dyDescent="0.2">
      <c r="A103" s="407"/>
      <c r="B103" s="408"/>
      <c r="C103" s="408"/>
      <c r="D103" s="394">
        <f t="shared" si="41"/>
        <v>0</v>
      </c>
      <c r="E103" s="421">
        <f t="shared" si="35"/>
        <v>0</v>
      </c>
      <c r="F103" s="421">
        <f t="shared" si="36"/>
        <v>0</v>
      </c>
      <c r="G103" s="421">
        <f t="shared" si="37"/>
        <v>0</v>
      </c>
      <c r="H103" s="421">
        <f t="shared" si="38"/>
        <v>0</v>
      </c>
      <c r="I103" s="421">
        <f t="shared" si="39"/>
        <v>0</v>
      </c>
      <c r="J103" s="421">
        <f t="shared" si="40"/>
        <v>0</v>
      </c>
    </row>
    <row r="104" spans="1:10" ht="15" customHeight="1" x14ac:dyDescent="0.2">
      <c r="A104" s="407"/>
      <c r="B104" s="408"/>
      <c r="C104" s="408"/>
      <c r="D104" s="394">
        <f t="shared" si="41"/>
        <v>0</v>
      </c>
      <c r="E104" s="421">
        <f t="shared" si="35"/>
        <v>0</v>
      </c>
      <c r="F104" s="421">
        <f t="shared" si="36"/>
        <v>0</v>
      </c>
      <c r="G104" s="421">
        <f t="shared" si="37"/>
        <v>0</v>
      </c>
      <c r="H104" s="421">
        <f t="shared" si="38"/>
        <v>0</v>
      </c>
      <c r="I104" s="421">
        <f t="shared" si="39"/>
        <v>0</v>
      </c>
      <c r="J104" s="421">
        <f t="shared" si="40"/>
        <v>0</v>
      </c>
    </row>
    <row r="105" spans="1:10" ht="15" customHeight="1" x14ac:dyDescent="0.2">
      <c r="A105" s="407"/>
      <c r="B105" s="408"/>
      <c r="C105" s="408"/>
      <c r="D105" s="394">
        <f t="shared" si="41"/>
        <v>0</v>
      </c>
      <c r="E105" s="421">
        <f t="shared" si="35"/>
        <v>0</v>
      </c>
      <c r="F105" s="421">
        <f t="shared" si="36"/>
        <v>0</v>
      </c>
      <c r="G105" s="421">
        <f t="shared" si="37"/>
        <v>0</v>
      </c>
      <c r="H105" s="421">
        <f t="shared" si="38"/>
        <v>0</v>
      </c>
      <c r="I105" s="421">
        <f t="shared" si="39"/>
        <v>0</v>
      </c>
      <c r="J105" s="421">
        <f t="shared" si="40"/>
        <v>0</v>
      </c>
    </row>
    <row r="106" spans="1:10" ht="15" customHeight="1" x14ac:dyDescent="0.2">
      <c r="A106" s="407"/>
      <c r="B106" s="408"/>
      <c r="C106" s="408"/>
      <c r="D106" s="394">
        <f t="shared" si="41"/>
        <v>0</v>
      </c>
      <c r="E106" s="421">
        <f t="shared" si="35"/>
        <v>0</v>
      </c>
      <c r="F106" s="421">
        <f t="shared" si="36"/>
        <v>0</v>
      </c>
      <c r="G106" s="421">
        <f t="shared" si="37"/>
        <v>0</v>
      </c>
      <c r="H106" s="421">
        <f t="shared" si="38"/>
        <v>0</v>
      </c>
      <c r="I106" s="421">
        <f t="shared" si="39"/>
        <v>0</v>
      </c>
      <c r="J106" s="421">
        <f t="shared" si="40"/>
        <v>0</v>
      </c>
    </row>
    <row r="107" spans="1:10" ht="15" customHeight="1" thickBot="1" x14ac:dyDescent="0.3">
      <c r="A107" s="366" t="s">
        <v>277</v>
      </c>
      <c r="B107" s="367"/>
      <c r="C107" s="367"/>
      <c r="D107" s="422">
        <f t="shared" ref="D107:J107" si="42">SUM(D99:D106)</f>
        <v>0</v>
      </c>
      <c r="E107" s="422">
        <f t="shared" si="42"/>
        <v>0</v>
      </c>
      <c r="F107" s="422">
        <f t="shared" si="42"/>
        <v>0</v>
      </c>
      <c r="G107" s="422">
        <f t="shared" si="42"/>
        <v>0</v>
      </c>
      <c r="H107" s="422">
        <f t="shared" si="42"/>
        <v>0</v>
      </c>
      <c r="I107" s="422">
        <f t="shared" si="42"/>
        <v>0</v>
      </c>
      <c r="J107" s="422">
        <f t="shared" si="42"/>
        <v>0</v>
      </c>
    </row>
    <row r="108" spans="1:10" ht="15" customHeight="1" thickTop="1" x14ac:dyDescent="0.25">
      <c r="A108" s="306"/>
      <c r="B108" s="306"/>
      <c r="C108" s="306"/>
      <c r="D108" s="306"/>
      <c r="E108" s="306"/>
      <c r="F108" s="306"/>
      <c r="G108" s="306"/>
      <c r="H108" s="306"/>
      <c r="I108" s="306"/>
      <c r="J108" s="306"/>
    </row>
    <row r="109" spans="1:10" ht="15" customHeight="1" x14ac:dyDescent="0.25">
      <c r="A109" s="306"/>
      <c r="B109" s="306"/>
      <c r="C109" s="306"/>
      <c r="D109" s="306"/>
      <c r="E109" s="306"/>
      <c r="F109" s="306"/>
      <c r="G109" s="306"/>
      <c r="H109" s="306"/>
      <c r="I109" s="306"/>
      <c r="J109" s="306"/>
    </row>
    <row r="110" spans="1:10" ht="15" customHeight="1" x14ac:dyDescent="0.25">
      <c r="A110" s="414" t="s">
        <v>278</v>
      </c>
      <c r="B110" s="356"/>
      <c r="C110" s="356"/>
      <c r="D110" s="357"/>
      <c r="E110" s="357"/>
      <c r="F110" s="357"/>
      <c r="G110" s="415"/>
      <c r="H110" s="356"/>
      <c r="I110" s="356"/>
      <c r="J110" s="423"/>
    </row>
    <row r="111" spans="1:10" ht="26.1" customHeight="1" x14ac:dyDescent="0.2">
      <c r="A111" s="399" t="s">
        <v>258</v>
      </c>
      <c r="B111" s="400" t="s">
        <v>242</v>
      </c>
      <c r="C111" s="400" t="s">
        <v>243</v>
      </c>
      <c r="D111" s="385" t="s">
        <v>142</v>
      </c>
      <c r="E111" s="386" t="s">
        <v>138</v>
      </c>
      <c r="F111" s="387" t="s">
        <v>33</v>
      </c>
      <c r="G111" s="388" t="s">
        <v>35</v>
      </c>
      <c r="H111" s="389" t="s">
        <v>37</v>
      </c>
      <c r="I111" s="390" t="s">
        <v>38</v>
      </c>
      <c r="J111" s="390" t="s">
        <v>39</v>
      </c>
    </row>
    <row r="112" spans="1:10" ht="15" customHeight="1" x14ac:dyDescent="0.25">
      <c r="A112" s="407"/>
      <c r="B112" s="417" t="s">
        <v>259</v>
      </c>
      <c r="C112" s="361"/>
      <c r="D112" s="394">
        <f t="shared" ref="D112:D113" si="43">SUM(E112:J112)</f>
        <v>0</v>
      </c>
      <c r="E112" s="418"/>
      <c r="F112" s="419"/>
      <c r="G112" s="408"/>
      <c r="H112" s="408"/>
      <c r="I112" s="408"/>
      <c r="J112" s="420"/>
    </row>
    <row r="113" spans="1:10" ht="15" customHeight="1" x14ac:dyDescent="0.2">
      <c r="A113" s="407"/>
      <c r="B113" s="408"/>
      <c r="C113" s="408"/>
      <c r="D113" s="394">
        <f t="shared" si="43"/>
        <v>0</v>
      </c>
      <c r="E113" s="421">
        <f t="shared" ref="E113:E119" si="44">IFERROR(VLOOKUP(B113,$B$22:$J$41,4,0)*C113,0)</f>
        <v>0</v>
      </c>
      <c r="F113" s="421">
        <f t="shared" ref="F113:F119" si="45">IFERROR(VLOOKUP(B113,$B$22:$J$41,5,0)*C113,0)</f>
        <v>0</v>
      </c>
      <c r="G113" s="421">
        <f t="shared" ref="G113:G119" si="46">IFERROR(VLOOKUP(B113,$B$22:$J$41,6,0)*C113,0)</f>
        <v>0</v>
      </c>
      <c r="H113" s="421">
        <f t="shared" ref="H113:H119" si="47">IFERROR(VLOOKUP(B113,$B$22:$J$41,7,0)*C113,0)</f>
        <v>0</v>
      </c>
      <c r="I113" s="421">
        <f t="shared" ref="I113:I119" si="48">IFERROR(VLOOKUP(B113,$B$22:$J$41,8,0)*C113,0)</f>
        <v>0</v>
      </c>
      <c r="J113" s="421">
        <f t="shared" ref="J113:J119" si="49">IFERROR(VLOOKUP(B113,$B$22:$J$41,9,0)*C113,0)</f>
        <v>0</v>
      </c>
    </row>
    <row r="114" spans="1:10" ht="15" customHeight="1" x14ac:dyDescent="0.2">
      <c r="A114" s="407"/>
      <c r="B114" s="408"/>
      <c r="C114" s="408"/>
      <c r="D114" s="394">
        <f t="shared" ref="D114:D119" si="50">SUM(E114:J114)</f>
        <v>0</v>
      </c>
      <c r="E114" s="421">
        <f t="shared" si="44"/>
        <v>0</v>
      </c>
      <c r="F114" s="421">
        <f t="shared" si="45"/>
        <v>0</v>
      </c>
      <c r="G114" s="421">
        <f t="shared" si="46"/>
        <v>0</v>
      </c>
      <c r="H114" s="421">
        <f t="shared" si="47"/>
        <v>0</v>
      </c>
      <c r="I114" s="421">
        <f t="shared" si="48"/>
        <v>0</v>
      </c>
      <c r="J114" s="421">
        <f t="shared" si="49"/>
        <v>0</v>
      </c>
    </row>
    <row r="115" spans="1:10" ht="15" customHeight="1" x14ac:dyDescent="0.2">
      <c r="A115" s="407"/>
      <c r="B115" s="408"/>
      <c r="C115" s="408"/>
      <c r="D115" s="394">
        <f t="shared" si="50"/>
        <v>0</v>
      </c>
      <c r="E115" s="421">
        <f t="shared" si="44"/>
        <v>0</v>
      </c>
      <c r="F115" s="421">
        <f t="shared" si="45"/>
        <v>0</v>
      </c>
      <c r="G115" s="421">
        <f t="shared" si="46"/>
        <v>0</v>
      </c>
      <c r="H115" s="421">
        <f t="shared" si="47"/>
        <v>0</v>
      </c>
      <c r="I115" s="421">
        <f t="shared" si="48"/>
        <v>0</v>
      </c>
      <c r="J115" s="421">
        <f t="shared" si="49"/>
        <v>0</v>
      </c>
    </row>
    <row r="116" spans="1:10" ht="15" customHeight="1" x14ac:dyDescent="0.2">
      <c r="A116" s="407"/>
      <c r="B116" s="408"/>
      <c r="C116" s="408"/>
      <c r="D116" s="394">
        <f t="shared" si="50"/>
        <v>0</v>
      </c>
      <c r="E116" s="421">
        <f t="shared" si="44"/>
        <v>0</v>
      </c>
      <c r="F116" s="421">
        <f t="shared" si="45"/>
        <v>0</v>
      </c>
      <c r="G116" s="421">
        <f t="shared" si="46"/>
        <v>0</v>
      </c>
      <c r="H116" s="421">
        <f t="shared" si="47"/>
        <v>0</v>
      </c>
      <c r="I116" s="421">
        <f t="shared" si="48"/>
        <v>0</v>
      </c>
      <c r="J116" s="421">
        <f t="shared" si="49"/>
        <v>0</v>
      </c>
    </row>
    <row r="117" spans="1:10" ht="15" customHeight="1" x14ac:dyDescent="0.2">
      <c r="A117" s="407"/>
      <c r="B117" s="408"/>
      <c r="C117" s="408"/>
      <c r="D117" s="394">
        <f t="shared" si="50"/>
        <v>0</v>
      </c>
      <c r="E117" s="421">
        <f t="shared" si="44"/>
        <v>0</v>
      </c>
      <c r="F117" s="421">
        <f t="shared" si="45"/>
        <v>0</v>
      </c>
      <c r="G117" s="421">
        <f t="shared" si="46"/>
        <v>0</v>
      </c>
      <c r="H117" s="421">
        <f t="shared" si="47"/>
        <v>0</v>
      </c>
      <c r="I117" s="421">
        <f t="shared" si="48"/>
        <v>0</v>
      </c>
      <c r="J117" s="421">
        <f t="shared" si="49"/>
        <v>0</v>
      </c>
    </row>
    <row r="118" spans="1:10" ht="15" customHeight="1" x14ac:dyDescent="0.2">
      <c r="A118" s="407"/>
      <c r="B118" s="408"/>
      <c r="C118" s="408"/>
      <c r="D118" s="394">
        <f t="shared" si="50"/>
        <v>0</v>
      </c>
      <c r="E118" s="421">
        <f t="shared" si="44"/>
        <v>0</v>
      </c>
      <c r="F118" s="421">
        <f t="shared" si="45"/>
        <v>0</v>
      </c>
      <c r="G118" s="421">
        <f t="shared" si="46"/>
        <v>0</v>
      </c>
      <c r="H118" s="421">
        <f t="shared" si="47"/>
        <v>0</v>
      </c>
      <c r="I118" s="421">
        <f t="shared" si="48"/>
        <v>0</v>
      </c>
      <c r="J118" s="421">
        <f t="shared" si="49"/>
        <v>0</v>
      </c>
    </row>
    <row r="119" spans="1:10" ht="15" customHeight="1" x14ac:dyDescent="0.2">
      <c r="A119" s="407"/>
      <c r="B119" s="408"/>
      <c r="C119" s="408"/>
      <c r="D119" s="394">
        <f t="shared" si="50"/>
        <v>0</v>
      </c>
      <c r="E119" s="421">
        <f t="shared" si="44"/>
        <v>0</v>
      </c>
      <c r="F119" s="421">
        <f t="shared" si="45"/>
        <v>0</v>
      </c>
      <c r="G119" s="421">
        <f t="shared" si="46"/>
        <v>0</v>
      </c>
      <c r="H119" s="421">
        <f t="shared" si="47"/>
        <v>0</v>
      </c>
      <c r="I119" s="421">
        <f t="shared" si="48"/>
        <v>0</v>
      </c>
      <c r="J119" s="421">
        <f t="shared" si="49"/>
        <v>0</v>
      </c>
    </row>
    <row r="120" spans="1:10" ht="15" customHeight="1" thickBot="1" x14ac:dyDescent="0.3">
      <c r="A120" s="366" t="s">
        <v>279</v>
      </c>
      <c r="B120" s="367"/>
      <c r="C120" s="367"/>
      <c r="D120" s="422">
        <f t="shared" ref="D120:J120" si="51">SUM(D112:D119)</f>
        <v>0</v>
      </c>
      <c r="E120" s="422">
        <f t="shared" si="51"/>
        <v>0</v>
      </c>
      <c r="F120" s="422">
        <f t="shared" si="51"/>
        <v>0</v>
      </c>
      <c r="G120" s="422">
        <f t="shared" si="51"/>
        <v>0</v>
      </c>
      <c r="H120" s="422">
        <f t="shared" si="51"/>
        <v>0</v>
      </c>
      <c r="I120" s="422">
        <f t="shared" si="51"/>
        <v>0</v>
      </c>
      <c r="J120" s="422">
        <f t="shared" si="51"/>
        <v>0</v>
      </c>
    </row>
    <row r="121" spans="1:10" ht="15.75" thickTop="1" x14ac:dyDescent="0.2"/>
  </sheetData>
  <sheetProtection algorithmName="SHA-512" hashValue="eoOQ/M0m8TunFKa9+WA0OxvdXT4qDhJ6+SeqYOEOF8BXxbbF/YSMqbdaaegaFNXGpRldaoagPT80599spi3LRQ==" saltValue="A151jHHFoj0e6XKy57PCQg==" spinCount="100000" sheet="1" objects="1" scenarios="1"/>
  <mergeCells count="1">
    <mergeCell ref="B8:H8"/>
  </mergeCells>
  <dataValidations count="1">
    <dataValidation type="list" allowBlank="1" showInputMessage="1" showErrorMessage="1" sqref="B47:B68 B100:B106 B87:B93 B75:B81 B113:B119" xr:uid="{0B1DE132-9B24-47AD-801F-BFA6C825CDF0}">
      <formula1>$B$22:$B$41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BB4D6C-670C-4B33-B869-6F2BF35846F2}">
          <x14:formula1>
            <xm:f>'Input List'!$L$3:$L$31</xm:f>
          </x14:formula1>
          <xm:sqref>I11:I15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2BB0-ED5C-43E6-8D23-4C9BFE1D5E34}">
  <dimension ref="A1:J121"/>
  <sheetViews>
    <sheetView workbookViewId="0"/>
  </sheetViews>
  <sheetFormatPr defaultColWidth="8.875" defaultRowHeight="15" x14ac:dyDescent="0.2"/>
  <cols>
    <col min="1" max="1" width="33.875" style="2" customWidth="1"/>
    <col min="2" max="10" width="13.375" style="2" customWidth="1"/>
    <col min="11" max="16384" width="8.875" style="2"/>
  </cols>
  <sheetData>
    <row r="1" spans="1:10" ht="15" customHeight="1" x14ac:dyDescent="0.25">
      <c r="A1" s="7" t="s">
        <v>287</v>
      </c>
      <c r="B1" s="302"/>
      <c r="C1" s="303"/>
      <c r="D1" s="304"/>
      <c r="E1" s="304"/>
      <c r="F1" s="304"/>
      <c r="G1" s="304"/>
      <c r="H1" s="305"/>
      <c r="I1" s="306"/>
      <c r="J1" s="306"/>
    </row>
    <row r="2" spans="1:10" ht="13.35" customHeight="1" x14ac:dyDescent="0.25">
      <c r="A2" s="1490" t="s">
        <v>42</v>
      </c>
      <c r="B2" s="307"/>
      <c r="C2" s="304"/>
      <c r="D2" s="424" t="s">
        <v>43</v>
      </c>
      <c r="E2" s="425"/>
      <c r="F2" s="425"/>
      <c r="G2" s="425"/>
      <c r="H2" s="426"/>
      <c r="I2" s="306"/>
      <c r="J2" s="306"/>
    </row>
    <row r="3" spans="1:10" ht="13.35" customHeight="1" x14ac:dyDescent="0.25">
      <c r="A3" s="1490" t="s">
        <v>1459</v>
      </c>
      <c r="B3" s="303"/>
      <c r="C3" s="311"/>
      <c r="D3" s="132">
        <f>+'Sch A'!$A$6</f>
        <v>0</v>
      </c>
      <c r="E3" s="312"/>
      <c r="F3" s="312"/>
      <c r="G3" s="312"/>
      <c r="H3" s="313"/>
      <c r="I3" s="306"/>
      <c r="J3" s="306"/>
    </row>
    <row r="4" spans="1:10" ht="13.35" customHeight="1" x14ac:dyDescent="0.25">
      <c r="A4" s="311"/>
      <c r="B4" s="314"/>
      <c r="C4" s="305"/>
      <c r="D4" s="315" t="s">
        <v>131</v>
      </c>
      <c r="E4" s="311"/>
      <c r="F4" s="311"/>
      <c r="G4" s="311"/>
      <c r="H4" s="316"/>
      <c r="I4" s="306"/>
      <c r="J4" s="306"/>
    </row>
    <row r="5" spans="1:10" ht="13.35" customHeight="1" x14ac:dyDescent="0.25">
      <c r="A5" s="305"/>
      <c r="B5" s="314"/>
      <c r="C5" s="305"/>
      <c r="D5" s="317" t="s">
        <v>132</v>
      </c>
      <c r="E5" s="136">
        <f>+'Sch A'!$F$12</f>
        <v>0</v>
      </c>
      <c r="F5" s="318"/>
      <c r="G5" s="317" t="s">
        <v>133</v>
      </c>
      <c r="H5" s="136">
        <f>+'Sch A'!$H$12</f>
        <v>0</v>
      </c>
      <c r="I5" s="306"/>
      <c r="J5" s="306"/>
    </row>
    <row r="6" spans="1:10" ht="13.35" customHeight="1" x14ac:dyDescent="0.25">
      <c r="A6" s="304"/>
      <c r="B6" s="305"/>
      <c r="C6" s="305"/>
      <c r="D6" s="305"/>
      <c r="E6" s="305"/>
      <c r="F6" s="305"/>
      <c r="G6" s="305"/>
      <c r="H6" s="305"/>
      <c r="I6" s="306"/>
      <c r="J6" s="306"/>
    </row>
    <row r="7" spans="1:10" ht="15" customHeight="1" x14ac:dyDescent="0.25">
      <c r="A7" s="319" t="s">
        <v>227</v>
      </c>
      <c r="B7" s="320" t="s">
        <v>288</v>
      </c>
      <c r="C7" s="373"/>
      <c r="D7" s="373"/>
      <c r="E7" s="373"/>
      <c r="F7" s="373"/>
      <c r="G7" s="373"/>
      <c r="H7" s="384"/>
      <c r="I7" s="306"/>
      <c r="J7" s="306"/>
    </row>
    <row r="8" spans="1:10" ht="15" customHeight="1" x14ac:dyDescent="0.25">
      <c r="A8" s="323" t="s">
        <v>264</v>
      </c>
      <c r="B8" s="1629"/>
      <c r="C8" s="1636"/>
      <c r="D8" s="1636"/>
      <c r="E8" s="1636"/>
      <c r="F8" s="1636"/>
      <c r="G8" s="1636"/>
      <c r="H8" s="1637"/>
      <c r="I8" s="306"/>
      <c r="J8" s="306"/>
    </row>
    <row r="9" spans="1:10" ht="26.1" customHeight="1" x14ac:dyDescent="0.25">
      <c r="A9" s="324"/>
      <c r="B9" s="385" t="s">
        <v>142</v>
      </c>
      <c r="C9" s="386" t="s">
        <v>138</v>
      </c>
      <c r="D9" s="387" t="s">
        <v>33</v>
      </c>
      <c r="E9" s="388" t="s">
        <v>35</v>
      </c>
      <c r="F9" s="389" t="s">
        <v>37</v>
      </c>
      <c r="G9" s="390" t="s">
        <v>38</v>
      </c>
      <c r="H9" s="390" t="s">
        <v>39</v>
      </c>
      <c r="I9" s="331" t="s">
        <v>265</v>
      </c>
      <c r="J9" s="306"/>
    </row>
    <row r="10" spans="1:10" ht="15" customHeight="1" x14ac:dyDescent="0.25">
      <c r="A10" s="391" t="s">
        <v>266</v>
      </c>
      <c r="B10" s="392"/>
      <c r="C10" s="334"/>
      <c r="D10" s="334"/>
      <c r="E10" s="334"/>
      <c r="F10" s="334"/>
      <c r="G10" s="335"/>
      <c r="H10" s="335"/>
      <c r="I10" s="335"/>
      <c r="J10" s="306"/>
    </row>
    <row r="11" spans="1:10" ht="15" customHeight="1" x14ac:dyDescent="0.35">
      <c r="A11" s="393" t="s">
        <v>267</v>
      </c>
      <c r="B11" s="394">
        <f t="shared" ref="B11:B15" si="0">SUM(C11:H11)</f>
        <v>0</v>
      </c>
      <c r="C11" s="394">
        <f>E68</f>
        <v>0</v>
      </c>
      <c r="D11" s="394">
        <f t="shared" ref="D11:H11" si="1">F68</f>
        <v>0</v>
      </c>
      <c r="E11" s="394">
        <f t="shared" si="1"/>
        <v>0</v>
      </c>
      <c r="F11" s="394">
        <f t="shared" si="1"/>
        <v>0</v>
      </c>
      <c r="G11" s="394">
        <f t="shared" si="1"/>
        <v>0</v>
      </c>
      <c r="H11" s="394">
        <f t="shared" si="1"/>
        <v>0</v>
      </c>
      <c r="I11" s="338"/>
      <c r="J11" s="306"/>
    </row>
    <row r="12" spans="1:10" ht="15" customHeight="1" x14ac:dyDescent="0.35">
      <c r="A12" s="393" t="s">
        <v>268</v>
      </c>
      <c r="B12" s="394">
        <f t="shared" si="0"/>
        <v>0</v>
      </c>
      <c r="C12" s="394">
        <f>E81</f>
        <v>0</v>
      </c>
      <c r="D12" s="394">
        <f t="shared" ref="D12:H12" si="2">F81</f>
        <v>0</v>
      </c>
      <c r="E12" s="394">
        <f t="shared" si="2"/>
        <v>0</v>
      </c>
      <c r="F12" s="394">
        <f t="shared" si="2"/>
        <v>0</v>
      </c>
      <c r="G12" s="394">
        <f t="shared" si="2"/>
        <v>0</v>
      </c>
      <c r="H12" s="394">
        <f t="shared" si="2"/>
        <v>0</v>
      </c>
      <c r="I12" s="338"/>
      <c r="J12" s="306"/>
    </row>
    <row r="13" spans="1:10" ht="15" customHeight="1" x14ac:dyDescent="0.35">
      <c r="A13" s="393" t="s">
        <v>270</v>
      </c>
      <c r="B13" s="394">
        <f t="shared" si="0"/>
        <v>0</v>
      </c>
      <c r="C13" s="394">
        <f>E94</f>
        <v>0</v>
      </c>
      <c r="D13" s="394">
        <f t="shared" ref="D13:H13" si="3">F94</f>
        <v>0</v>
      </c>
      <c r="E13" s="394">
        <f t="shared" si="3"/>
        <v>0</v>
      </c>
      <c r="F13" s="394">
        <f t="shared" si="3"/>
        <v>0</v>
      </c>
      <c r="G13" s="394">
        <f t="shared" si="3"/>
        <v>0</v>
      </c>
      <c r="H13" s="394">
        <f t="shared" si="3"/>
        <v>0</v>
      </c>
      <c r="I13" s="338"/>
      <c r="J13" s="306"/>
    </row>
    <row r="14" spans="1:10" ht="15" customHeight="1" x14ac:dyDescent="0.35">
      <c r="A14" s="393" t="s">
        <v>289</v>
      </c>
      <c r="B14" s="394">
        <f t="shared" si="0"/>
        <v>0</v>
      </c>
      <c r="C14" s="394">
        <f>E107</f>
        <v>0</v>
      </c>
      <c r="D14" s="394">
        <f t="shared" ref="D14:H14" si="4">F107</f>
        <v>0</v>
      </c>
      <c r="E14" s="394">
        <f t="shared" si="4"/>
        <v>0</v>
      </c>
      <c r="F14" s="394">
        <f t="shared" si="4"/>
        <v>0</v>
      </c>
      <c r="G14" s="394">
        <f t="shared" si="4"/>
        <v>0</v>
      </c>
      <c r="H14" s="394">
        <f t="shared" si="4"/>
        <v>0</v>
      </c>
      <c r="I14" s="338"/>
      <c r="J14" s="306"/>
    </row>
    <row r="15" spans="1:10" ht="15" customHeight="1" x14ac:dyDescent="0.35">
      <c r="A15" s="393" t="s">
        <v>271</v>
      </c>
      <c r="B15" s="394">
        <f t="shared" si="0"/>
        <v>0</v>
      </c>
      <c r="C15" s="394">
        <f>E120</f>
        <v>0</v>
      </c>
      <c r="D15" s="394">
        <f t="shared" ref="D15:H15" si="5">F120</f>
        <v>0</v>
      </c>
      <c r="E15" s="394">
        <f t="shared" si="5"/>
        <v>0</v>
      </c>
      <c r="F15" s="394">
        <f t="shared" si="5"/>
        <v>0</v>
      </c>
      <c r="G15" s="394">
        <f t="shared" si="5"/>
        <v>0</v>
      </c>
      <c r="H15" s="394">
        <f t="shared" si="5"/>
        <v>0</v>
      </c>
      <c r="I15" s="338"/>
      <c r="J15" s="306"/>
    </row>
    <row r="16" spans="1:10" ht="15" customHeight="1" x14ac:dyDescent="0.25">
      <c r="A16" s="395" t="s">
        <v>272</v>
      </c>
      <c r="B16" s="394">
        <f>SUM(C16:H16)</f>
        <v>0</v>
      </c>
      <c r="C16" s="394">
        <f>SUM(C11:C15)</f>
        <v>0</v>
      </c>
      <c r="D16" s="394">
        <f>SUM(D11:D15)</f>
        <v>0</v>
      </c>
      <c r="E16" s="394">
        <f>SUM(E11:E15)</f>
        <v>0</v>
      </c>
      <c r="F16" s="394">
        <f t="shared" ref="F16:G16" si="6">SUM(F11:F15)</f>
        <v>0</v>
      </c>
      <c r="G16" s="394">
        <f t="shared" si="6"/>
        <v>0</v>
      </c>
      <c r="H16" s="394">
        <f>SUM(H11:H15)</f>
        <v>0</v>
      </c>
      <c r="I16" s="335"/>
      <c r="J16" s="306"/>
    </row>
    <row r="17" spans="1:10" ht="15" customHeight="1" x14ac:dyDescent="0.25">
      <c r="A17" s="340" t="s">
        <v>273</v>
      </c>
      <c r="B17" s="341"/>
      <c r="C17" s="341"/>
      <c r="D17" s="341"/>
      <c r="E17" s="341"/>
      <c r="F17" s="341"/>
      <c r="G17" s="341"/>
      <c r="H17" s="341"/>
      <c r="I17" s="306"/>
      <c r="J17" s="306"/>
    </row>
    <row r="18" spans="1:10" ht="15" customHeight="1" x14ac:dyDescent="0.25">
      <c r="A18" s="342"/>
      <c r="B18" s="342"/>
      <c r="C18" s="342"/>
      <c r="D18" s="342"/>
      <c r="E18" s="342"/>
      <c r="F18" s="342"/>
      <c r="G18" s="342"/>
      <c r="H18" s="342"/>
      <c r="I18" s="306"/>
      <c r="J18" s="306"/>
    </row>
    <row r="19" spans="1:10" ht="15" customHeight="1" x14ac:dyDescent="0.25">
      <c r="A19" s="396" t="s">
        <v>240</v>
      </c>
      <c r="B19" s="396"/>
      <c r="C19" s="396"/>
      <c r="D19" s="397"/>
      <c r="E19" s="396"/>
      <c r="F19" s="396"/>
      <c r="G19" s="396"/>
      <c r="H19" s="396"/>
      <c r="I19" s="396"/>
      <c r="J19" s="398"/>
    </row>
    <row r="20" spans="1:10" ht="26.1" customHeight="1" x14ac:dyDescent="0.2">
      <c r="A20" s="399" t="s">
        <v>241</v>
      </c>
      <c r="B20" s="400" t="s">
        <v>242</v>
      </c>
      <c r="C20" s="276" t="s">
        <v>1451</v>
      </c>
      <c r="D20" s="401" t="s">
        <v>142</v>
      </c>
      <c r="E20" s="402" t="s">
        <v>138</v>
      </c>
      <c r="F20" s="403" t="s">
        <v>33</v>
      </c>
      <c r="G20" s="404" t="s">
        <v>35</v>
      </c>
      <c r="H20" s="405" t="s">
        <v>37</v>
      </c>
      <c r="I20" s="406" t="s">
        <v>38</v>
      </c>
      <c r="J20" s="406" t="s">
        <v>39</v>
      </c>
    </row>
    <row r="21" spans="1:10" ht="15" customHeight="1" x14ac:dyDescent="0.2">
      <c r="A21" s="407"/>
      <c r="B21" s="408"/>
      <c r="C21" s="408"/>
      <c r="D21" s="409">
        <f t="shared" ref="D21:D40" si="7">SUM(E21:J21)</f>
        <v>0</v>
      </c>
      <c r="E21" s="410"/>
      <c r="F21" s="411"/>
      <c r="G21" s="412"/>
      <c r="H21" s="412"/>
      <c r="I21" s="412"/>
      <c r="J21" s="427"/>
    </row>
    <row r="22" spans="1:10" ht="15" customHeight="1" x14ac:dyDescent="0.2">
      <c r="A22" s="407"/>
      <c r="B22" s="408"/>
      <c r="C22" s="408"/>
      <c r="D22" s="409">
        <f t="shared" si="7"/>
        <v>0</v>
      </c>
      <c r="E22" s="410"/>
      <c r="F22" s="411"/>
      <c r="G22" s="412"/>
      <c r="H22" s="412"/>
      <c r="I22" s="412"/>
      <c r="J22" s="427"/>
    </row>
    <row r="23" spans="1:10" ht="15" customHeight="1" x14ac:dyDescent="0.2">
      <c r="A23" s="407"/>
      <c r="B23" s="408"/>
      <c r="C23" s="408"/>
      <c r="D23" s="409">
        <f t="shared" si="7"/>
        <v>0</v>
      </c>
      <c r="E23" s="410"/>
      <c r="F23" s="411"/>
      <c r="G23" s="412"/>
      <c r="H23" s="412"/>
      <c r="I23" s="412"/>
      <c r="J23" s="427"/>
    </row>
    <row r="24" spans="1:10" ht="15" customHeight="1" x14ac:dyDescent="0.2">
      <c r="A24" s="407"/>
      <c r="B24" s="408"/>
      <c r="C24" s="408"/>
      <c r="D24" s="409">
        <f t="shared" si="7"/>
        <v>0</v>
      </c>
      <c r="E24" s="410"/>
      <c r="F24" s="411"/>
      <c r="G24" s="412"/>
      <c r="H24" s="412"/>
      <c r="I24" s="412"/>
      <c r="J24" s="427"/>
    </row>
    <row r="25" spans="1:10" ht="15" customHeight="1" x14ac:dyDescent="0.2">
      <c r="A25" s="407"/>
      <c r="B25" s="408"/>
      <c r="C25" s="408"/>
      <c r="D25" s="409">
        <f t="shared" si="7"/>
        <v>0</v>
      </c>
      <c r="E25" s="410"/>
      <c r="F25" s="411"/>
      <c r="G25" s="412"/>
      <c r="H25" s="412"/>
      <c r="I25" s="412"/>
      <c r="J25" s="427"/>
    </row>
    <row r="26" spans="1:10" ht="15" customHeight="1" x14ac:dyDescent="0.2">
      <c r="A26" s="407"/>
      <c r="B26" s="408"/>
      <c r="C26" s="408"/>
      <c r="D26" s="409">
        <f t="shared" si="7"/>
        <v>0</v>
      </c>
      <c r="E26" s="410"/>
      <c r="F26" s="411"/>
      <c r="G26" s="412"/>
      <c r="H26" s="412"/>
      <c r="I26" s="412"/>
      <c r="J26" s="427"/>
    </row>
    <row r="27" spans="1:10" ht="15" customHeight="1" x14ac:dyDescent="0.2">
      <c r="A27" s="407"/>
      <c r="B27" s="408"/>
      <c r="C27" s="408"/>
      <c r="D27" s="409">
        <f t="shared" si="7"/>
        <v>0</v>
      </c>
      <c r="E27" s="410"/>
      <c r="F27" s="411"/>
      <c r="G27" s="412"/>
      <c r="H27" s="412"/>
      <c r="I27" s="412"/>
      <c r="J27" s="427"/>
    </row>
    <row r="28" spans="1:10" ht="15" customHeight="1" x14ac:dyDescent="0.2">
      <c r="A28" s="407"/>
      <c r="B28" s="408"/>
      <c r="C28" s="408"/>
      <c r="D28" s="409">
        <f t="shared" si="7"/>
        <v>0</v>
      </c>
      <c r="E28" s="410"/>
      <c r="F28" s="411"/>
      <c r="G28" s="412"/>
      <c r="H28" s="412"/>
      <c r="I28" s="412"/>
      <c r="J28" s="427"/>
    </row>
    <row r="29" spans="1:10" ht="15" customHeight="1" x14ac:dyDescent="0.2">
      <c r="A29" s="407"/>
      <c r="B29" s="408"/>
      <c r="C29" s="408"/>
      <c r="D29" s="409">
        <f t="shared" si="7"/>
        <v>0</v>
      </c>
      <c r="E29" s="410"/>
      <c r="F29" s="411"/>
      <c r="G29" s="412"/>
      <c r="H29" s="412"/>
      <c r="I29" s="412"/>
      <c r="J29" s="427"/>
    </row>
    <row r="30" spans="1:10" ht="15" customHeight="1" x14ac:dyDescent="0.2">
      <c r="A30" s="407"/>
      <c r="B30" s="408"/>
      <c r="C30" s="408"/>
      <c r="D30" s="409">
        <f t="shared" si="7"/>
        <v>0</v>
      </c>
      <c r="E30" s="410"/>
      <c r="F30" s="411"/>
      <c r="G30" s="412"/>
      <c r="H30" s="412"/>
      <c r="I30" s="412"/>
      <c r="J30" s="427"/>
    </row>
    <row r="31" spans="1:10" ht="15" customHeight="1" x14ac:dyDescent="0.2">
      <c r="A31" s="407"/>
      <c r="B31" s="408"/>
      <c r="C31" s="408"/>
      <c r="D31" s="409">
        <f t="shared" si="7"/>
        <v>0</v>
      </c>
      <c r="E31" s="410"/>
      <c r="F31" s="411"/>
      <c r="G31" s="412"/>
      <c r="H31" s="412"/>
      <c r="I31" s="412"/>
      <c r="J31" s="427"/>
    </row>
    <row r="32" spans="1:10" ht="15" customHeight="1" x14ac:dyDescent="0.2">
      <c r="A32" s="407"/>
      <c r="B32" s="408"/>
      <c r="C32" s="408"/>
      <c r="D32" s="409">
        <f t="shared" si="7"/>
        <v>0</v>
      </c>
      <c r="E32" s="410"/>
      <c r="F32" s="411"/>
      <c r="G32" s="412"/>
      <c r="H32" s="412"/>
      <c r="I32" s="412"/>
      <c r="J32" s="427"/>
    </row>
    <row r="33" spans="1:10" ht="15" customHeight="1" x14ac:dyDescent="0.2">
      <c r="A33" s="407"/>
      <c r="B33" s="408"/>
      <c r="C33" s="408"/>
      <c r="D33" s="409">
        <f t="shared" si="7"/>
        <v>0</v>
      </c>
      <c r="E33" s="410"/>
      <c r="F33" s="411"/>
      <c r="G33" s="412"/>
      <c r="H33" s="412"/>
      <c r="I33" s="412"/>
      <c r="J33" s="427"/>
    </row>
    <row r="34" spans="1:10" ht="15" customHeight="1" x14ac:dyDescent="0.2">
      <c r="A34" s="407"/>
      <c r="B34" s="408"/>
      <c r="C34" s="408"/>
      <c r="D34" s="409">
        <f t="shared" si="7"/>
        <v>0</v>
      </c>
      <c r="E34" s="410"/>
      <c r="F34" s="411"/>
      <c r="G34" s="412"/>
      <c r="H34" s="412"/>
      <c r="I34" s="412"/>
      <c r="J34" s="427"/>
    </row>
    <row r="35" spans="1:10" ht="15" customHeight="1" x14ac:dyDescent="0.2">
      <c r="A35" s="407"/>
      <c r="B35" s="408"/>
      <c r="C35" s="408"/>
      <c r="D35" s="409">
        <f t="shared" si="7"/>
        <v>0</v>
      </c>
      <c r="E35" s="410"/>
      <c r="F35" s="411"/>
      <c r="G35" s="412"/>
      <c r="H35" s="412"/>
      <c r="I35" s="412"/>
      <c r="J35" s="427"/>
    </row>
    <row r="36" spans="1:10" ht="15" customHeight="1" x14ac:dyDescent="0.2">
      <c r="A36" s="407"/>
      <c r="B36" s="408"/>
      <c r="C36" s="408"/>
      <c r="D36" s="409">
        <f t="shared" si="7"/>
        <v>0</v>
      </c>
      <c r="E36" s="410"/>
      <c r="F36" s="411"/>
      <c r="G36" s="412"/>
      <c r="H36" s="412"/>
      <c r="I36" s="412"/>
      <c r="J36" s="427"/>
    </row>
    <row r="37" spans="1:10" ht="15" customHeight="1" x14ac:dyDescent="0.2">
      <c r="A37" s="407"/>
      <c r="B37" s="408"/>
      <c r="C37" s="408"/>
      <c r="D37" s="409">
        <f t="shared" si="7"/>
        <v>0</v>
      </c>
      <c r="E37" s="410"/>
      <c r="F37" s="411"/>
      <c r="G37" s="412"/>
      <c r="H37" s="412"/>
      <c r="I37" s="412"/>
      <c r="J37" s="427"/>
    </row>
    <row r="38" spans="1:10" ht="15" customHeight="1" x14ac:dyDescent="0.2">
      <c r="A38" s="407"/>
      <c r="B38" s="408"/>
      <c r="C38" s="408"/>
      <c r="D38" s="409">
        <f t="shared" si="7"/>
        <v>0</v>
      </c>
      <c r="E38" s="410"/>
      <c r="F38" s="411"/>
      <c r="G38" s="412"/>
      <c r="H38" s="412"/>
      <c r="I38" s="412"/>
      <c r="J38" s="427"/>
    </row>
    <row r="39" spans="1:10" ht="15" customHeight="1" x14ac:dyDescent="0.2">
      <c r="A39" s="407"/>
      <c r="B39" s="408"/>
      <c r="C39" s="408"/>
      <c r="D39" s="409">
        <f t="shared" si="7"/>
        <v>0</v>
      </c>
      <c r="E39" s="410"/>
      <c r="F39" s="411"/>
      <c r="G39" s="412"/>
      <c r="H39" s="412"/>
      <c r="I39" s="412"/>
      <c r="J39" s="427"/>
    </row>
    <row r="40" spans="1:10" ht="15" customHeight="1" x14ac:dyDescent="0.2">
      <c r="A40" s="407"/>
      <c r="B40" s="408"/>
      <c r="C40" s="408"/>
      <c r="D40" s="409">
        <f t="shared" si="7"/>
        <v>0</v>
      </c>
      <c r="E40" s="410"/>
      <c r="F40" s="411"/>
      <c r="G40" s="412"/>
      <c r="H40" s="412"/>
      <c r="I40" s="412"/>
      <c r="J40" s="427"/>
    </row>
    <row r="41" spans="1:10" ht="15" customHeight="1" x14ac:dyDescent="0.25">
      <c r="A41" s="306"/>
      <c r="B41" s="306"/>
      <c r="C41" s="306"/>
      <c r="D41" s="306"/>
      <c r="E41" s="306"/>
      <c r="F41" s="306"/>
      <c r="G41" s="306"/>
      <c r="H41" s="306"/>
      <c r="I41" s="306"/>
      <c r="J41" s="306"/>
    </row>
    <row r="42" spans="1:10" ht="15" customHeight="1" x14ac:dyDescent="0.25">
      <c r="A42" s="306"/>
      <c r="B42" s="306"/>
      <c r="C42" s="306"/>
      <c r="D42" s="306"/>
      <c r="E42" s="306"/>
      <c r="F42" s="306"/>
      <c r="G42" s="306"/>
      <c r="H42" s="306"/>
      <c r="I42" s="306"/>
      <c r="J42" s="306"/>
    </row>
    <row r="43" spans="1:10" ht="15" customHeight="1" x14ac:dyDescent="0.25">
      <c r="A43" s="414" t="s">
        <v>6</v>
      </c>
      <c r="B43" s="356"/>
      <c r="C43" s="356"/>
      <c r="D43" s="357"/>
      <c r="E43" s="357"/>
      <c r="F43" s="357"/>
      <c r="G43" s="415"/>
      <c r="H43" s="356"/>
      <c r="I43" s="356"/>
      <c r="J43" s="416"/>
    </row>
    <row r="44" spans="1:10" ht="26.1" customHeight="1" x14ac:dyDescent="0.2">
      <c r="A44" s="399" t="s">
        <v>258</v>
      </c>
      <c r="B44" s="400" t="s">
        <v>242</v>
      </c>
      <c r="C44" s="400" t="s">
        <v>243</v>
      </c>
      <c r="D44" s="385" t="s">
        <v>142</v>
      </c>
      <c r="E44" s="386" t="s">
        <v>138</v>
      </c>
      <c r="F44" s="387" t="s">
        <v>33</v>
      </c>
      <c r="G44" s="388" t="s">
        <v>35</v>
      </c>
      <c r="H44" s="389" t="s">
        <v>37</v>
      </c>
      <c r="I44" s="390" t="s">
        <v>38</v>
      </c>
      <c r="J44" s="390" t="s">
        <v>39</v>
      </c>
    </row>
    <row r="45" spans="1:10" ht="15" customHeight="1" x14ac:dyDescent="0.25">
      <c r="A45" s="407"/>
      <c r="B45" s="417" t="s">
        <v>259</v>
      </c>
      <c r="C45" s="361"/>
      <c r="D45" s="394">
        <f t="shared" ref="D45:D46" si="8">SUM(E45:J45)</f>
        <v>0</v>
      </c>
      <c r="E45" s="418"/>
      <c r="F45" s="419"/>
      <c r="G45" s="408"/>
      <c r="H45" s="408"/>
      <c r="I45" s="408"/>
      <c r="J45" s="428"/>
    </row>
    <row r="46" spans="1:10" ht="15" customHeight="1" x14ac:dyDescent="0.2">
      <c r="A46" s="407"/>
      <c r="B46" s="408"/>
      <c r="C46" s="408"/>
      <c r="D46" s="394">
        <f t="shared" si="8"/>
        <v>0</v>
      </c>
      <c r="E46" s="421">
        <f>IFERROR(VLOOKUP(B46,$B$21:$J$40,4,0)*C46,0)</f>
        <v>0</v>
      </c>
      <c r="F46" s="421">
        <f>IFERROR(VLOOKUP(B46,$B$21:$J$40,5,0)*C46,0)</f>
        <v>0</v>
      </c>
      <c r="G46" s="421">
        <f>IFERROR(VLOOKUP(B46,$B$21:$J$40,6,0)*C46,0)</f>
        <v>0</v>
      </c>
      <c r="H46" s="421">
        <f>IFERROR(VLOOKUP(B46,$B$21:$J$40,7,0)*C46,0)</f>
        <v>0</v>
      </c>
      <c r="I46" s="421">
        <f>IFERROR(VLOOKUP(B46,$B$21:$J$40,8,0)*C46,0)</f>
        <v>0</v>
      </c>
      <c r="J46" s="421">
        <f>IFERROR(VLOOKUP(B46,$B$21:$J$40,9,0)*C46,0)</f>
        <v>0</v>
      </c>
    </row>
    <row r="47" spans="1:10" ht="15" customHeight="1" x14ac:dyDescent="0.2">
      <c r="A47" s="407"/>
      <c r="B47" s="408"/>
      <c r="C47" s="408"/>
      <c r="D47" s="394">
        <f t="shared" ref="D47:D67" si="9">SUM(E47:J47)</f>
        <v>0</v>
      </c>
      <c r="E47" s="421">
        <f t="shared" ref="E47:E67" si="10">IFERROR(VLOOKUP(B47,$B$21:$J$40,4,0)*C47,0)</f>
        <v>0</v>
      </c>
      <c r="F47" s="421">
        <f t="shared" ref="F47:F67" si="11">IFERROR(VLOOKUP(B47,$B$21:$J$40,5,0)*C47,0)</f>
        <v>0</v>
      </c>
      <c r="G47" s="421">
        <f t="shared" ref="G47:G67" si="12">IFERROR(VLOOKUP(B47,$B$21:$J$40,6,0)*C47,0)</f>
        <v>0</v>
      </c>
      <c r="H47" s="421">
        <f t="shared" ref="H47:H67" si="13">IFERROR(VLOOKUP(B47,$B$21:$J$40,7,0)*C47,0)</f>
        <v>0</v>
      </c>
      <c r="I47" s="421">
        <f t="shared" ref="I47:I67" si="14">IFERROR(VLOOKUP(B47,$B$21:$J$40,8,0)*C47,0)</f>
        <v>0</v>
      </c>
      <c r="J47" s="421">
        <f t="shared" ref="J47:J67" si="15">IFERROR(VLOOKUP(B47,$B$21:$J$40,9,0)*C47,0)</f>
        <v>0</v>
      </c>
    </row>
    <row r="48" spans="1:10" ht="15" customHeight="1" x14ac:dyDescent="0.2">
      <c r="A48" s="407"/>
      <c r="B48" s="408"/>
      <c r="C48" s="408"/>
      <c r="D48" s="394">
        <f t="shared" si="9"/>
        <v>0</v>
      </c>
      <c r="E48" s="421">
        <f t="shared" si="10"/>
        <v>0</v>
      </c>
      <c r="F48" s="421">
        <f t="shared" si="11"/>
        <v>0</v>
      </c>
      <c r="G48" s="421">
        <f t="shared" si="12"/>
        <v>0</v>
      </c>
      <c r="H48" s="421">
        <f t="shared" si="13"/>
        <v>0</v>
      </c>
      <c r="I48" s="421">
        <f t="shared" si="14"/>
        <v>0</v>
      </c>
      <c r="J48" s="421">
        <f t="shared" si="15"/>
        <v>0</v>
      </c>
    </row>
    <row r="49" spans="1:10" ht="15" customHeight="1" x14ac:dyDescent="0.2">
      <c r="A49" s="407"/>
      <c r="B49" s="408"/>
      <c r="C49" s="408"/>
      <c r="D49" s="394">
        <f t="shared" si="9"/>
        <v>0</v>
      </c>
      <c r="E49" s="421">
        <f t="shared" si="10"/>
        <v>0</v>
      </c>
      <c r="F49" s="421">
        <f t="shared" si="11"/>
        <v>0</v>
      </c>
      <c r="G49" s="421">
        <f t="shared" si="12"/>
        <v>0</v>
      </c>
      <c r="H49" s="421">
        <f t="shared" si="13"/>
        <v>0</v>
      </c>
      <c r="I49" s="421">
        <f t="shared" si="14"/>
        <v>0</v>
      </c>
      <c r="J49" s="421">
        <f t="shared" si="15"/>
        <v>0</v>
      </c>
    </row>
    <row r="50" spans="1:10" ht="15" customHeight="1" x14ac:dyDescent="0.2">
      <c r="A50" s="407"/>
      <c r="B50" s="408"/>
      <c r="C50" s="408"/>
      <c r="D50" s="394">
        <f t="shared" si="9"/>
        <v>0</v>
      </c>
      <c r="E50" s="421">
        <f t="shared" si="10"/>
        <v>0</v>
      </c>
      <c r="F50" s="421">
        <f t="shared" si="11"/>
        <v>0</v>
      </c>
      <c r="G50" s="421">
        <f t="shared" si="12"/>
        <v>0</v>
      </c>
      <c r="H50" s="421">
        <f t="shared" si="13"/>
        <v>0</v>
      </c>
      <c r="I50" s="421">
        <f t="shared" si="14"/>
        <v>0</v>
      </c>
      <c r="J50" s="421">
        <f t="shared" si="15"/>
        <v>0</v>
      </c>
    </row>
    <row r="51" spans="1:10" ht="15" customHeight="1" x14ac:dyDescent="0.2">
      <c r="A51" s="407"/>
      <c r="B51" s="408"/>
      <c r="C51" s="408"/>
      <c r="D51" s="394">
        <f t="shared" si="9"/>
        <v>0</v>
      </c>
      <c r="E51" s="421">
        <f t="shared" si="10"/>
        <v>0</v>
      </c>
      <c r="F51" s="421">
        <f t="shared" si="11"/>
        <v>0</v>
      </c>
      <c r="G51" s="421">
        <f t="shared" si="12"/>
        <v>0</v>
      </c>
      <c r="H51" s="421">
        <f t="shared" si="13"/>
        <v>0</v>
      </c>
      <c r="I51" s="421">
        <f t="shared" si="14"/>
        <v>0</v>
      </c>
      <c r="J51" s="421">
        <f t="shared" si="15"/>
        <v>0</v>
      </c>
    </row>
    <row r="52" spans="1:10" ht="15" customHeight="1" x14ac:dyDescent="0.2">
      <c r="A52" s="407"/>
      <c r="B52" s="408"/>
      <c r="C52" s="408"/>
      <c r="D52" s="394">
        <f t="shared" si="9"/>
        <v>0</v>
      </c>
      <c r="E52" s="421">
        <f t="shared" si="10"/>
        <v>0</v>
      </c>
      <c r="F52" s="421">
        <f t="shared" si="11"/>
        <v>0</v>
      </c>
      <c r="G52" s="421">
        <f t="shared" si="12"/>
        <v>0</v>
      </c>
      <c r="H52" s="421">
        <f t="shared" si="13"/>
        <v>0</v>
      </c>
      <c r="I52" s="421">
        <f t="shared" si="14"/>
        <v>0</v>
      </c>
      <c r="J52" s="421">
        <f t="shared" si="15"/>
        <v>0</v>
      </c>
    </row>
    <row r="53" spans="1:10" ht="15" customHeight="1" x14ac:dyDescent="0.2">
      <c r="A53" s="407"/>
      <c r="B53" s="408"/>
      <c r="C53" s="408"/>
      <c r="D53" s="394">
        <f t="shared" si="9"/>
        <v>0</v>
      </c>
      <c r="E53" s="421">
        <f t="shared" si="10"/>
        <v>0</v>
      </c>
      <c r="F53" s="421">
        <f t="shared" si="11"/>
        <v>0</v>
      </c>
      <c r="G53" s="421">
        <f t="shared" si="12"/>
        <v>0</v>
      </c>
      <c r="H53" s="421">
        <f t="shared" si="13"/>
        <v>0</v>
      </c>
      <c r="I53" s="421">
        <f t="shared" si="14"/>
        <v>0</v>
      </c>
      <c r="J53" s="421">
        <f t="shared" si="15"/>
        <v>0</v>
      </c>
    </row>
    <row r="54" spans="1:10" ht="15" customHeight="1" x14ac:dyDescent="0.2">
      <c r="A54" s="407"/>
      <c r="B54" s="408"/>
      <c r="C54" s="408"/>
      <c r="D54" s="394">
        <f t="shared" si="9"/>
        <v>0</v>
      </c>
      <c r="E54" s="421">
        <f t="shared" si="10"/>
        <v>0</v>
      </c>
      <c r="F54" s="421">
        <f t="shared" si="11"/>
        <v>0</v>
      </c>
      <c r="G54" s="421">
        <f t="shared" si="12"/>
        <v>0</v>
      </c>
      <c r="H54" s="421">
        <f t="shared" si="13"/>
        <v>0</v>
      </c>
      <c r="I54" s="421">
        <f t="shared" si="14"/>
        <v>0</v>
      </c>
      <c r="J54" s="421">
        <f t="shared" si="15"/>
        <v>0</v>
      </c>
    </row>
    <row r="55" spans="1:10" ht="15" customHeight="1" x14ac:dyDescent="0.2">
      <c r="A55" s="407"/>
      <c r="B55" s="408"/>
      <c r="C55" s="408"/>
      <c r="D55" s="394">
        <f t="shared" si="9"/>
        <v>0</v>
      </c>
      <c r="E55" s="421">
        <f t="shared" si="10"/>
        <v>0</v>
      </c>
      <c r="F55" s="421">
        <f t="shared" si="11"/>
        <v>0</v>
      </c>
      <c r="G55" s="421">
        <f t="shared" si="12"/>
        <v>0</v>
      </c>
      <c r="H55" s="421">
        <f t="shared" si="13"/>
        <v>0</v>
      </c>
      <c r="I55" s="421">
        <f t="shared" si="14"/>
        <v>0</v>
      </c>
      <c r="J55" s="421">
        <f t="shared" si="15"/>
        <v>0</v>
      </c>
    </row>
    <row r="56" spans="1:10" ht="15" customHeight="1" x14ac:dyDescent="0.2">
      <c r="A56" s="407"/>
      <c r="B56" s="408"/>
      <c r="C56" s="408"/>
      <c r="D56" s="394">
        <f t="shared" si="9"/>
        <v>0</v>
      </c>
      <c r="E56" s="421">
        <f t="shared" si="10"/>
        <v>0</v>
      </c>
      <c r="F56" s="421">
        <f t="shared" si="11"/>
        <v>0</v>
      </c>
      <c r="G56" s="421">
        <f t="shared" si="12"/>
        <v>0</v>
      </c>
      <c r="H56" s="421">
        <f t="shared" si="13"/>
        <v>0</v>
      </c>
      <c r="I56" s="421">
        <f t="shared" si="14"/>
        <v>0</v>
      </c>
      <c r="J56" s="421">
        <f t="shared" si="15"/>
        <v>0</v>
      </c>
    </row>
    <row r="57" spans="1:10" ht="15" customHeight="1" x14ac:dyDescent="0.2">
      <c r="A57" s="407"/>
      <c r="B57" s="408"/>
      <c r="C57" s="408"/>
      <c r="D57" s="394">
        <f t="shared" si="9"/>
        <v>0</v>
      </c>
      <c r="E57" s="421">
        <f t="shared" si="10"/>
        <v>0</v>
      </c>
      <c r="F57" s="421">
        <f t="shared" si="11"/>
        <v>0</v>
      </c>
      <c r="G57" s="421">
        <f t="shared" si="12"/>
        <v>0</v>
      </c>
      <c r="H57" s="421">
        <f t="shared" si="13"/>
        <v>0</v>
      </c>
      <c r="I57" s="421">
        <f t="shared" si="14"/>
        <v>0</v>
      </c>
      <c r="J57" s="421">
        <f t="shared" si="15"/>
        <v>0</v>
      </c>
    </row>
    <row r="58" spans="1:10" ht="15" customHeight="1" x14ac:dyDescent="0.2">
      <c r="A58" s="407"/>
      <c r="B58" s="408"/>
      <c r="C58" s="408"/>
      <c r="D58" s="394">
        <f t="shared" si="9"/>
        <v>0</v>
      </c>
      <c r="E58" s="421">
        <f t="shared" si="10"/>
        <v>0</v>
      </c>
      <c r="F58" s="421">
        <f t="shared" si="11"/>
        <v>0</v>
      </c>
      <c r="G58" s="421">
        <f t="shared" si="12"/>
        <v>0</v>
      </c>
      <c r="H58" s="421">
        <f t="shared" si="13"/>
        <v>0</v>
      </c>
      <c r="I58" s="421">
        <f t="shared" si="14"/>
        <v>0</v>
      </c>
      <c r="J58" s="421">
        <f t="shared" si="15"/>
        <v>0</v>
      </c>
    </row>
    <row r="59" spans="1:10" ht="15" customHeight="1" x14ac:dyDescent="0.2">
      <c r="A59" s="407"/>
      <c r="B59" s="408"/>
      <c r="C59" s="408"/>
      <c r="D59" s="394">
        <f t="shared" si="9"/>
        <v>0</v>
      </c>
      <c r="E59" s="421">
        <f t="shared" si="10"/>
        <v>0</v>
      </c>
      <c r="F59" s="421">
        <f t="shared" si="11"/>
        <v>0</v>
      </c>
      <c r="G59" s="421">
        <f t="shared" si="12"/>
        <v>0</v>
      </c>
      <c r="H59" s="421">
        <f t="shared" si="13"/>
        <v>0</v>
      </c>
      <c r="I59" s="421">
        <f t="shared" si="14"/>
        <v>0</v>
      </c>
      <c r="J59" s="421">
        <f t="shared" si="15"/>
        <v>0</v>
      </c>
    </row>
    <row r="60" spans="1:10" ht="15" customHeight="1" x14ac:dyDescent="0.2">
      <c r="A60" s="407"/>
      <c r="B60" s="408"/>
      <c r="C60" s="408"/>
      <c r="D60" s="394">
        <f t="shared" si="9"/>
        <v>0</v>
      </c>
      <c r="E60" s="421">
        <f t="shared" si="10"/>
        <v>0</v>
      </c>
      <c r="F60" s="421">
        <f t="shared" si="11"/>
        <v>0</v>
      </c>
      <c r="G60" s="421">
        <f t="shared" si="12"/>
        <v>0</v>
      </c>
      <c r="H60" s="421">
        <f t="shared" si="13"/>
        <v>0</v>
      </c>
      <c r="I60" s="421">
        <f t="shared" si="14"/>
        <v>0</v>
      </c>
      <c r="J60" s="421">
        <f t="shared" si="15"/>
        <v>0</v>
      </c>
    </row>
    <row r="61" spans="1:10" ht="15" customHeight="1" x14ac:dyDescent="0.2">
      <c r="A61" s="407"/>
      <c r="B61" s="408"/>
      <c r="C61" s="408"/>
      <c r="D61" s="394">
        <f t="shared" si="9"/>
        <v>0</v>
      </c>
      <c r="E61" s="421">
        <f t="shared" si="10"/>
        <v>0</v>
      </c>
      <c r="F61" s="421">
        <f t="shared" si="11"/>
        <v>0</v>
      </c>
      <c r="G61" s="421">
        <f t="shared" si="12"/>
        <v>0</v>
      </c>
      <c r="H61" s="421">
        <f t="shared" si="13"/>
        <v>0</v>
      </c>
      <c r="I61" s="421">
        <f t="shared" si="14"/>
        <v>0</v>
      </c>
      <c r="J61" s="421">
        <f t="shared" si="15"/>
        <v>0</v>
      </c>
    </row>
    <row r="62" spans="1:10" ht="15" customHeight="1" x14ac:dyDescent="0.2">
      <c r="A62" s="407"/>
      <c r="B62" s="408"/>
      <c r="C62" s="408"/>
      <c r="D62" s="394">
        <f t="shared" si="9"/>
        <v>0</v>
      </c>
      <c r="E62" s="421">
        <f t="shared" si="10"/>
        <v>0</v>
      </c>
      <c r="F62" s="421">
        <f t="shared" si="11"/>
        <v>0</v>
      </c>
      <c r="G62" s="421">
        <f t="shared" si="12"/>
        <v>0</v>
      </c>
      <c r="H62" s="421">
        <f t="shared" si="13"/>
        <v>0</v>
      </c>
      <c r="I62" s="421">
        <f t="shared" si="14"/>
        <v>0</v>
      </c>
      <c r="J62" s="421">
        <f t="shared" si="15"/>
        <v>0</v>
      </c>
    </row>
    <row r="63" spans="1:10" ht="15" customHeight="1" x14ac:dyDescent="0.2">
      <c r="A63" s="407"/>
      <c r="B63" s="408"/>
      <c r="C63" s="408"/>
      <c r="D63" s="394">
        <f t="shared" si="9"/>
        <v>0</v>
      </c>
      <c r="E63" s="421">
        <f t="shared" si="10"/>
        <v>0</v>
      </c>
      <c r="F63" s="421">
        <f t="shared" si="11"/>
        <v>0</v>
      </c>
      <c r="G63" s="421">
        <f t="shared" si="12"/>
        <v>0</v>
      </c>
      <c r="H63" s="421">
        <f t="shared" si="13"/>
        <v>0</v>
      </c>
      <c r="I63" s="421">
        <f t="shared" si="14"/>
        <v>0</v>
      </c>
      <c r="J63" s="421">
        <f t="shared" si="15"/>
        <v>0</v>
      </c>
    </row>
    <row r="64" spans="1:10" ht="15" customHeight="1" x14ac:dyDescent="0.2">
      <c r="A64" s="407"/>
      <c r="B64" s="408"/>
      <c r="C64" s="408"/>
      <c r="D64" s="394">
        <f t="shared" si="9"/>
        <v>0</v>
      </c>
      <c r="E64" s="421">
        <f t="shared" si="10"/>
        <v>0</v>
      </c>
      <c r="F64" s="421">
        <f t="shared" si="11"/>
        <v>0</v>
      </c>
      <c r="G64" s="421">
        <f t="shared" si="12"/>
        <v>0</v>
      </c>
      <c r="H64" s="421">
        <f t="shared" si="13"/>
        <v>0</v>
      </c>
      <c r="I64" s="421">
        <f t="shared" si="14"/>
        <v>0</v>
      </c>
      <c r="J64" s="421">
        <f t="shared" si="15"/>
        <v>0</v>
      </c>
    </row>
    <row r="65" spans="1:10" ht="15" customHeight="1" x14ac:dyDescent="0.2">
      <c r="A65" s="407"/>
      <c r="B65" s="408"/>
      <c r="C65" s="408"/>
      <c r="D65" s="394">
        <f t="shared" si="9"/>
        <v>0</v>
      </c>
      <c r="E65" s="421">
        <f t="shared" si="10"/>
        <v>0</v>
      </c>
      <c r="F65" s="421">
        <f t="shared" si="11"/>
        <v>0</v>
      </c>
      <c r="G65" s="421">
        <f t="shared" si="12"/>
        <v>0</v>
      </c>
      <c r="H65" s="421">
        <f t="shared" si="13"/>
        <v>0</v>
      </c>
      <c r="I65" s="421">
        <f t="shared" si="14"/>
        <v>0</v>
      </c>
      <c r="J65" s="421">
        <f t="shared" si="15"/>
        <v>0</v>
      </c>
    </row>
    <row r="66" spans="1:10" ht="15" customHeight="1" x14ac:dyDescent="0.2">
      <c r="A66" s="407"/>
      <c r="B66" s="408"/>
      <c r="C66" s="408"/>
      <c r="D66" s="394">
        <f t="shared" si="9"/>
        <v>0</v>
      </c>
      <c r="E66" s="421">
        <f t="shared" si="10"/>
        <v>0</v>
      </c>
      <c r="F66" s="421">
        <f t="shared" si="11"/>
        <v>0</v>
      </c>
      <c r="G66" s="421">
        <f t="shared" si="12"/>
        <v>0</v>
      </c>
      <c r="H66" s="421">
        <f t="shared" si="13"/>
        <v>0</v>
      </c>
      <c r="I66" s="421">
        <f t="shared" si="14"/>
        <v>0</v>
      </c>
      <c r="J66" s="421">
        <f t="shared" si="15"/>
        <v>0</v>
      </c>
    </row>
    <row r="67" spans="1:10" ht="15" customHeight="1" x14ac:dyDescent="0.2">
      <c r="A67" s="407"/>
      <c r="B67" s="408"/>
      <c r="C67" s="408"/>
      <c r="D67" s="394">
        <f t="shared" si="9"/>
        <v>0</v>
      </c>
      <c r="E67" s="421">
        <f t="shared" si="10"/>
        <v>0</v>
      </c>
      <c r="F67" s="421">
        <f t="shared" si="11"/>
        <v>0</v>
      </c>
      <c r="G67" s="421">
        <f t="shared" si="12"/>
        <v>0</v>
      </c>
      <c r="H67" s="421">
        <f t="shared" si="13"/>
        <v>0</v>
      </c>
      <c r="I67" s="421">
        <f t="shared" si="14"/>
        <v>0</v>
      </c>
      <c r="J67" s="421">
        <f t="shared" si="15"/>
        <v>0</v>
      </c>
    </row>
    <row r="68" spans="1:10" ht="15" customHeight="1" thickBot="1" x14ac:dyDescent="0.3">
      <c r="A68" s="366" t="s">
        <v>274</v>
      </c>
      <c r="B68" s="367"/>
      <c r="C68" s="367"/>
      <c r="D68" s="422">
        <f>SUM(D45:D67)</f>
        <v>0</v>
      </c>
      <c r="E68" s="422">
        <f t="shared" ref="E68:J68" si="16">SUM(E45:E67)</f>
        <v>0</v>
      </c>
      <c r="F68" s="422">
        <f t="shared" si="16"/>
        <v>0</v>
      </c>
      <c r="G68" s="422">
        <f t="shared" si="16"/>
        <v>0</v>
      </c>
      <c r="H68" s="422">
        <f t="shared" si="16"/>
        <v>0</v>
      </c>
      <c r="I68" s="422">
        <f t="shared" si="16"/>
        <v>0</v>
      </c>
      <c r="J68" s="422">
        <f t="shared" si="16"/>
        <v>0</v>
      </c>
    </row>
    <row r="69" spans="1:10" ht="15" customHeight="1" thickTop="1" x14ac:dyDescent="0.25">
      <c r="A69" s="306"/>
      <c r="B69" s="306"/>
      <c r="C69" s="306"/>
      <c r="D69" s="306"/>
      <c r="E69" s="306"/>
      <c r="F69" s="306"/>
      <c r="G69" s="306"/>
      <c r="H69" s="306"/>
      <c r="I69" s="306"/>
      <c r="J69" s="306"/>
    </row>
    <row r="70" spans="1:10" ht="15" customHeight="1" x14ac:dyDescent="0.25">
      <c r="A70" s="306"/>
      <c r="B70" s="306"/>
      <c r="C70" s="306"/>
      <c r="D70" s="306"/>
      <c r="E70" s="306"/>
      <c r="F70" s="306"/>
      <c r="G70" s="306"/>
      <c r="H70" s="306"/>
      <c r="I70" s="306"/>
      <c r="J70" s="306"/>
    </row>
    <row r="71" spans="1:10" ht="15" customHeight="1" x14ac:dyDescent="0.25">
      <c r="A71" s="414" t="s">
        <v>8</v>
      </c>
      <c r="B71" s="356"/>
      <c r="C71" s="356"/>
      <c r="D71" s="357"/>
      <c r="E71" s="357"/>
      <c r="F71" s="357"/>
      <c r="G71" s="415"/>
      <c r="H71" s="356"/>
      <c r="I71" s="356"/>
      <c r="J71" s="416"/>
    </row>
    <row r="72" spans="1:10" ht="26.1" customHeight="1" x14ac:dyDescent="0.2">
      <c r="A72" s="399" t="s">
        <v>258</v>
      </c>
      <c r="B72" s="400" t="s">
        <v>242</v>
      </c>
      <c r="C72" s="400" t="s">
        <v>243</v>
      </c>
      <c r="D72" s="385" t="s">
        <v>142</v>
      </c>
      <c r="E72" s="386" t="s">
        <v>138</v>
      </c>
      <c r="F72" s="387" t="s">
        <v>33</v>
      </c>
      <c r="G72" s="388" t="s">
        <v>35</v>
      </c>
      <c r="H72" s="389" t="s">
        <v>37</v>
      </c>
      <c r="I72" s="390" t="s">
        <v>38</v>
      </c>
      <c r="J72" s="390" t="s">
        <v>39</v>
      </c>
    </row>
    <row r="73" spans="1:10" ht="15" customHeight="1" x14ac:dyDescent="0.25">
      <c r="A73" s="407"/>
      <c r="B73" s="417" t="s">
        <v>259</v>
      </c>
      <c r="C73" s="361"/>
      <c r="D73" s="394">
        <f t="shared" ref="D73:D74" si="17">SUM(E73:J73)</f>
        <v>0</v>
      </c>
      <c r="E73" s="418"/>
      <c r="F73" s="419"/>
      <c r="G73" s="408"/>
      <c r="H73" s="408"/>
      <c r="I73" s="408"/>
      <c r="J73" s="428"/>
    </row>
    <row r="74" spans="1:10" ht="15" customHeight="1" x14ac:dyDescent="0.2">
      <c r="A74" s="407"/>
      <c r="B74" s="408"/>
      <c r="C74" s="408"/>
      <c r="D74" s="394">
        <f t="shared" si="17"/>
        <v>0</v>
      </c>
      <c r="E74" s="421">
        <f t="shared" ref="E74:E80" si="18">IFERROR(VLOOKUP(B74,$B$21:$J$40,4,0)*C74,0)</f>
        <v>0</v>
      </c>
      <c r="F74" s="421">
        <f t="shared" ref="F74:F80" si="19">IFERROR(VLOOKUP(B74,$B$21:$J$40,5,0)*C74,0)</f>
        <v>0</v>
      </c>
      <c r="G74" s="421">
        <f t="shared" ref="G74:G80" si="20">IFERROR(VLOOKUP(B74,$B$21:$J$40,6,0)*C74,0)</f>
        <v>0</v>
      </c>
      <c r="H74" s="421">
        <f t="shared" ref="H74:H80" si="21">IFERROR(VLOOKUP(B74,$B$21:$J$40,7,0)*C74,0)</f>
        <v>0</v>
      </c>
      <c r="I74" s="421">
        <f t="shared" ref="I74:I80" si="22">IFERROR(VLOOKUP(B74,$B$21:$J$40,8,0)*C74,0)</f>
        <v>0</v>
      </c>
      <c r="J74" s="421">
        <f t="shared" ref="J74:J80" si="23">IFERROR(VLOOKUP(B74,$B$21:$J$40,9,0)*C74,0)</f>
        <v>0</v>
      </c>
    </row>
    <row r="75" spans="1:10" ht="15" customHeight="1" x14ac:dyDescent="0.2">
      <c r="A75" s="407"/>
      <c r="B75" s="408"/>
      <c r="C75" s="408"/>
      <c r="D75" s="394">
        <f t="shared" ref="D75:D80" si="24">SUM(E75:J75)</f>
        <v>0</v>
      </c>
      <c r="E75" s="421">
        <f t="shared" si="18"/>
        <v>0</v>
      </c>
      <c r="F75" s="421">
        <f t="shared" si="19"/>
        <v>0</v>
      </c>
      <c r="G75" s="421">
        <f t="shared" si="20"/>
        <v>0</v>
      </c>
      <c r="H75" s="421">
        <f t="shared" si="21"/>
        <v>0</v>
      </c>
      <c r="I75" s="421">
        <f t="shared" si="22"/>
        <v>0</v>
      </c>
      <c r="J75" s="421">
        <f t="shared" si="23"/>
        <v>0</v>
      </c>
    </row>
    <row r="76" spans="1:10" ht="15" customHeight="1" x14ac:dyDescent="0.2">
      <c r="A76" s="407"/>
      <c r="B76" s="408"/>
      <c r="C76" s="408"/>
      <c r="D76" s="394">
        <f t="shared" si="24"/>
        <v>0</v>
      </c>
      <c r="E76" s="421">
        <f t="shared" si="18"/>
        <v>0</v>
      </c>
      <c r="F76" s="421">
        <f t="shared" si="19"/>
        <v>0</v>
      </c>
      <c r="G76" s="421">
        <f t="shared" si="20"/>
        <v>0</v>
      </c>
      <c r="H76" s="421">
        <f t="shared" si="21"/>
        <v>0</v>
      </c>
      <c r="I76" s="421">
        <f t="shared" si="22"/>
        <v>0</v>
      </c>
      <c r="J76" s="421">
        <f t="shared" si="23"/>
        <v>0</v>
      </c>
    </row>
    <row r="77" spans="1:10" ht="15" customHeight="1" x14ac:dyDescent="0.2">
      <c r="A77" s="407"/>
      <c r="B77" s="408"/>
      <c r="C77" s="408"/>
      <c r="D77" s="394">
        <f t="shared" si="24"/>
        <v>0</v>
      </c>
      <c r="E77" s="421">
        <f t="shared" si="18"/>
        <v>0</v>
      </c>
      <c r="F77" s="421">
        <f t="shared" si="19"/>
        <v>0</v>
      </c>
      <c r="G77" s="421">
        <f t="shared" si="20"/>
        <v>0</v>
      </c>
      <c r="H77" s="421">
        <f t="shared" si="21"/>
        <v>0</v>
      </c>
      <c r="I77" s="421">
        <f t="shared" si="22"/>
        <v>0</v>
      </c>
      <c r="J77" s="421">
        <f t="shared" si="23"/>
        <v>0</v>
      </c>
    </row>
    <row r="78" spans="1:10" ht="15" customHeight="1" x14ac:dyDescent="0.2">
      <c r="A78" s="407"/>
      <c r="B78" s="408"/>
      <c r="C78" s="408"/>
      <c r="D78" s="394">
        <f t="shared" si="24"/>
        <v>0</v>
      </c>
      <c r="E78" s="421">
        <f t="shared" si="18"/>
        <v>0</v>
      </c>
      <c r="F78" s="421">
        <f t="shared" si="19"/>
        <v>0</v>
      </c>
      <c r="G78" s="421">
        <f t="shared" si="20"/>
        <v>0</v>
      </c>
      <c r="H78" s="421">
        <f t="shared" si="21"/>
        <v>0</v>
      </c>
      <c r="I78" s="421">
        <f t="shared" si="22"/>
        <v>0</v>
      </c>
      <c r="J78" s="421">
        <f t="shared" si="23"/>
        <v>0</v>
      </c>
    </row>
    <row r="79" spans="1:10" ht="15" customHeight="1" x14ac:dyDescent="0.2">
      <c r="A79" s="407"/>
      <c r="B79" s="408"/>
      <c r="C79" s="408"/>
      <c r="D79" s="394">
        <f t="shared" si="24"/>
        <v>0</v>
      </c>
      <c r="E79" s="421">
        <f t="shared" si="18"/>
        <v>0</v>
      </c>
      <c r="F79" s="421">
        <f t="shared" si="19"/>
        <v>0</v>
      </c>
      <c r="G79" s="421">
        <f t="shared" si="20"/>
        <v>0</v>
      </c>
      <c r="H79" s="421">
        <f t="shared" si="21"/>
        <v>0</v>
      </c>
      <c r="I79" s="421">
        <f t="shared" si="22"/>
        <v>0</v>
      </c>
      <c r="J79" s="421">
        <f t="shared" si="23"/>
        <v>0</v>
      </c>
    </row>
    <row r="80" spans="1:10" ht="15" customHeight="1" x14ac:dyDescent="0.2">
      <c r="A80" s="407"/>
      <c r="B80" s="408"/>
      <c r="C80" s="408"/>
      <c r="D80" s="394">
        <f t="shared" si="24"/>
        <v>0</v>
      </c>
      <c r="E80" s="421">
        <f t="shared" si="18"/>
        <v>0</v>
      </c>
      <c r="F80" s="421">
        <f t="shared" si="19"/>
        <v>0</v>
      </c>
      <c r="G80" s="421">
        <f t="shared" si="20"/>
        <v>0</v>
      </c>
      <c r="H80" s="421">
        <f t="shared" si="21"/>
        <v>0</v>
      </c>
      <c r="I80" s="421">
        <f t="shared" si="22"/>
        <v>0</v>
      </c>
      <c r="J80" s="421">
        <f t="shared" si="23"/>
        <v>0</v>
      </c>
    </row>
    <row r="81" spans="1:10" ht="15" customHeight="1" thickBot="1" x14ac:dyDescent="0.3">
      <c r="A81" s="366" t="s">
        <v>275</v>
      </c>
      <c r="B81" s="367"/>
      <c r="C81" s="367"/>
      <c r="D81" s="422">
        <f t="shared" ref="D81:J81" si="25">SUM(D73:D80)</f>
        <v>0</v>
      </c>
      <c r="E81" s="422">
        <f t="shared" si="25"/>
        <v>0</v>
      </c>
      <c r="F81" s="422">
        <f t="shared" si="25"/>
        <v>0</v>
      </c>
      <c r="G81" s="422">
        <f t="shared" si="25"/>
        <v>0</v>
      </c>
      <c r="H81" s="422">
        <f t="shared" si="25"/>
        <v>0</v>
      </c>
      <c r="I81" s="422">
        <f t="shared" si="25"/>
        <v>0</v>
      </c>
      <c r="J81" s="422">
        <f t="shared" si="25"/>
        <v>0</v>
      </c>
    </row>
    <row r="82" spans="1:10" ht="15" customHeight="1" thickTop="1" x14ac:dyDescent="0.25">
      <c r="A82" s="306"/>
      <c r="B82" s="306"/>
      <c r="C82" s="306"/>
      <c r="D82" s="306"/>
      <c r="E82" s="306"/>
      <c r="F82" s="306"/>
      <c r="G82" s="306"/>
      <c r="H82" s="306"/>
      <c r="I82" s="306"/>
      <c r="J82" s="306"/>
    </row>
    <row r="83" spans="1:10" ht="15" customHeight="1" x14ac:dyDescent="0.25">
      <c r="A83" s="306"/>
      <c r="B83" s="306"/>
      <c r="C83" s="306"/>
      <c r="D83" s="306"/>
      <c r="E83" s="306"/>
      <c r="F83" s="306"/>
      <c r="G83" s="306"/>
      <c r="H83" s="306"/>
      <c r="I83" s="306"/>
      <c r="J83" s="306"/>
    </row>
    <row r="84" spans="1:10" ht="15" customHeight="1" x14ac:dyDescent="0.25">
      <c r="A84" s="414" t="s">
        <v>12</v>
      </c>
      <c r="B84" s="356"/>
      <c r="C84" s="356"/>
      <c r="D84" s="357"/>
      <c r="E84" s="357"/>
      <c r="F84" s="357"/>
      <c r="G84" s="415"/>
      <c r="H84" s="356"/>
      <c r="I84" s="356"/>
      <c r="J84" s="423"/>
    </row>
    <row r="85" spans="1:10" ht="26.1" customHeight="1" x14ac:dyDescent="0.2">
      <c r="A85" s="399" t="s">
        <v>258</v>
      </c>
      <c r="B85" s="400" t="s">
        <v>242</v>
      </c>
      <c r="C85" s="400" t="s">
        <v>243</v>
      </c>
      <c r="D85" s="385" t="s">
        <v>142</v>
      </c>
      <c r="E85" s="386" t="s">
        <v>138</v>
      </c>
      <c r="F85" s="387" t="s">
        <v>33</v>
      </c>
      <c r="G85" s="388" t="s">
        <v>35</v>
      </c>
      <c r="H85" s="389" t="s">
        <v>37</v>
      </c>
      <c r="I85" s="390" t="s">
        <v>38</v>
      </c>
      <c r="J85" s="390" t="s">
        <v>39</v>
      </c>
    </row>
    <row r="86" spans="1:10" ht="15" customHeight="1" x14ac:dyDescent="0.25">
      <c r="A86" s="407"/>
      <c r="B86" s="417" t="s">
        <v>259</v>
      </c>
      <c r="C86" s="361"/>
      <c r="D86" s="394">
        <f t="shared" ref="D86:D87" si="26">SUM(E86:J86)</f>
        <v>0</v>
      </c>
      <c r="E86" s="418"/>
      <c r="F86" s="419"/>
      <c r="G86" s="408"/>
      <c r="H86" s="408"/>
      <c r="I86" s="408"/>
      <c r="J86" s="428"/>
    </row>
    <row r="87" spans="1:10" ht="15" customHeight="1" x14ac:dyDescent="0.2">
      <c r="A87" s="407"/>
      <c r="B87" s="408"/>
      <c r="C87" s="408"/>
      <c r="D87" s="394">
        <f t="shared" si="26"/>
        <v>0</v>
      </c>
      <c r="E87" s="421">
        <f t="shared" ref="E87:E93" si="27">IFERROR(VLOOKUP(B87,$B$21:$J$40,4,0)*C87,0)</f>
        <v>0</v>
      </c>
      <c r="F87" s="421">
        <f t="shared" ref="F87:F93" si="28">IFERROR(VLOOKUP(B87,$B$21:$J$40,5,0)*C87,0)</f>
        <v>0</v>
      </c>
      <c r="G87" s="421">
        <f t="shared" ref="G87:G93" si="29">IFERROR(VLOOKUP(B87,$B$21:$J$40,6,0)*C87,0)</f>
        <v>0</v>
      </c>
      <c r="H87" s="421">
        <f t="shared" ref="H87:H93" si="30">IFERROR(VLOOKUP(B87,$B$21:$J$40,7,0)*C87,0)</f>
        <v>0</v>
      </c>
      <c r="I87" s="421">
        <f t="shared" ref="I87:I93" si="31">IFERROR(VLOOKUP(B87,$B$21:$J$40,8,0)*C87,0)</f>
        <v>0</v>
      </c>
      <c r="J87" s="421">
        <f t="shared" ref="J87:J93" si="32">IFERROR(VLOOKUP(B87,$B$21:$J$40,9,0)*C87,0)</f>
        <v>0</v>
      </c>
    </row>
    <row r="88" spans="1:10" ht="15" customHeight="1" x14ac:dyDescent="0.2">
      <c r="A88" s="407"/>
      <c r="B88" s="408"/>
      <c r="C88" s="408"/>
      <c r="D88" s="394">
        <f t="shared" ref="D88:D93" si="33">SUM(E88:J88)</f>
        <v>0</v>
      </c>
      <c r="E88" s="421">
        <f t="shared" si="27"/>
        <v>0</v>
      </c>
      <c r="F88" s="421">
        <f t="shared" si="28"/>
        <v>0</v>
      </c>
      <c r="G88" s="421">
        <f t="shared" si="29"/>
        <v>0</v>
      </c>
      <c r="H88" s="421">
        <f t="shared" si="30"/>
        <v>0</v>
      </c>
      <c r="I88" s="421">
        <f t="shared" si="31"/>
        <v>0</v>
      </c>
      <c r="J88" s="421">
        <f t="shared" si="32"/>
        <v>0</v>
      </c>
    </row>
    <row r="89" spans="1:10" ht="15" customHeight="1" x14ac:dyDescent="0.2">
      <c r="A89" s="407"/>
      <c r="B89" s="408"/>
      <c r="C89" s="408"/>
      <c r="D89" s="394">
        <f t="shared" si="33"/>
        <v>0</v>
      </c>
      <c r="E89" s="421">
        <f t="shared" si="27"/>
        <v>0</v>
      </c>
      <c r="F89" s="421">
        <f t="shared" si="28"/>
        <v>0</v>
      </c>
      <c r="G89" s="421">
        <f t="shared" si="29"/>
        <v>0</v>
      </c>
      <c r="H89" s="421">
        <f t="shared" si="30"/>
        <v>0</v>
      </c>
      <c r="I89" s="421">
        <f t="shared" si="31"/>
        <v>0</v>
      </c>
      <c r="J89" s="421">
        <f t="shared" si="32"/>
        <v>0</v>
      </c>
    </row>
    <row r="90" spans="1:10" ht="15" customHeight="1" x14ac:dyDescent="0.2">
      <c r="A90" s="407"/>
      <c r="B90" s="408"/>
      <c r="C90" s="408"/>
      <c r="D90" s="394">
        <f t="shared" si="33"/>
        <v>0</v>
      </c>
      <c r="E90" s="421">
        <f t="shared" si="27"/>
        <v>0</v>
      </c>
      <c r="F90" s="421">
        <f t="shared" si="28"/>
        <v>0</v>
      </c>
      <c r="G90" s="421">
        <f t="shared" si="29"/>
        <v>0</v>
      </c>
      <c r="H90" s="421">
        <f t="shared" si="30"/>
        <v>0</v>
      </c>
      <c r="I90" s="421">
        <f t="shared" si="31"/>
        <v>0</v>
      </c>
      <c r="J90" s="421">
        <f t="shared" si="32"/>
        <v>0</v>
      </c>
    </row>
    <row r="91" spans="1:10" ht="15" customHeight="1" x14ac:dyDescent="0.2">
      <c r="A91" s="407"/>
      <c r="B91" s="408"/>
      <c r="C91" s="408"/>
      <c r="D91" s="394">
        <f t="shared" si="33"/>
        <v>0</v>
      </c>
      <c r="E91" s="421">
        <f t="shared" si="27"/>
        <v>0</v>
      </c>
      <c r="F91" s="421">
        <f t="shared" si="28"/>
        <v>0</v>
      </c>
      <c r="G91" s="421">
        <f t="shared" si="29"/>
        <v>0</v>
      </c>
      <c r="H91" s="421">
        <f t="shared" si="30"/>
        <v>0</v>
      </c>
      <c r="I91" s="421">
        <f t="shared" si="31"/>
        <v>0</v>
      </c>
      <c r="J91" s="421">
        <f t="shared" si="32"/>
        <v>0</v>
      </c>
    </row>
    <row r="92" spans="1:10" ht="15" customHeight="1" x14ac:dyDescent="0.2">
      <c r="A92" s="407"/>
      <c r="B92" s="408"/>
      <c r="C92" s="408"/>
      <c r="D92" s="394">
        <f t="shared" si="33"/>
        <v>0</v>
      </c>
      <c r="E92" s="421">
        <f t="shared" si="27"/>
        <v>0</v>
      </c>
      <c r="F92" s="421">
        <f t="shared" si="28"/>
        <v>0</v>
      </c>
      <c r="G92" s="421">
        <f t="shared" si="29"/>
        <v>0</v>
      </c>
      <c r="H92" s="421">
        <f t="shared" si="30"/>
        <v>0</v>
      </c>
      <c r="I92" s="421">
        <f t="shared" si="31"/>
        <v>0</v>
      </c>
      <c r="J92" s="421">
        <f t="shared" si="32"/>
        <v>0</v>
      </c>
    </row>
    <row r="93" spans="1:10" ht="15" customHeight="1" x14ac:dyDescent="0.2">
      <c r="A93" s="407"/>
      <c r="B93" s="408"/>
      <c r="C93" s="408"/>
      <c r="D93" s="394">
        <f t="shared" si="33"/>
        <v>0</v>
      </c>
      <c r="E93" s="421">
        <f t="shared" si="27"/>
        <v>0</v>
      </c>
      <c r="F93" s="421">
        <f t="shared" si="28"/>
        <v>0</v>
      </c>
      <c r="G93" s="421">
        <f t="shared" si="29"/>
        <v>0</v>
      </c>
      <c r="H93" s="421">
        <f t="shared" si="30"/>
        <v>0</v>
      </c>
      <c r="I93" s="421">
        <f t="shared" si="31"/>
        <v>0</v>
      </c>
      <c r="J93" s="421">
        <f t="shared" si="32"/>
        <v>0</v>
      </c>
    </row>
    <row r="94" spans="1:10" ht="15" customHeight="1" thickBot="1" x14ac:dyDescent="0.3">
      <c r="A94" s="366" t="s">
        <v>277</v>
      </c>
      <c r="B94" s="367"/>
      <c r="C94" s="367"/>
      <c r="D94" s="422">
        <f t="shared" ref="D94:J94" si="34">SUM(D86:D93)</f>
        <v>0</v>
      </c>
      <c r="E94" s="422">
        <f t="shared" si="34"/>
        <v>0</v>
      </c>
      <c r="F94" s="422">
        <f t="shared" si="34"/>
        <v>0</v>
      </c>
      <c r="G94" s="422">
        <f t="shared" si="34"/>
        <v>0</v>
      </c>
      <c r="H94" s="422">
        <f t="shared" si="34"/>
        <v>0</v>
      </c>
      <c r="I94" s="422">
        <f t="shared" si="34"/>
        <v>0</v>
      </c>
      <c r="J94" s="422">
        <f t="shared" si="34"/>
        <v>0</v>
      </c>
    </row>
    <row r="95" spans="1:10" ht="15" customHeight="1" thickTop="1" x14ac:dyDescent="0.25">
      <c r="A95" s="306"/>
      <c r="B95" s="306"/>
      <c r="C95" s="306"/>
      <c r="D95" s="306"/>
      <c r="E95" s="306"/>
      <c r="F95" s="306"/>
      <c r="G95" s="306"/>
      <c r="H95" s="306"/>
      <c r="I95" s="306"/>
      <c r="J95" s="306"/>
    </row>
    <row r="96" spans="1:10" ht="15" customHeight="1" x14ac:dyDescent="0.25">
      <c r="A96" s="306"/>
      <c r="B96" s="306"/>
      <c r="C96" s="306"/>
      <c r="D96" s="306"/>
      <c r="E96" s="306"/>
      <c r="F96" s="306"/>
      <c r="G96" s="306"/>
      <c r="H96" s="306"/>
      <c r="I96" s="306"/>
      <c r="J96" s="306"/>
    </row>
    <row r="97" spans="1:10" ht="15" customHeight="1" x14ac:dyDescent="0.25">
      <c r="A97" s="414" t="s">
        <v>290</v>
      </c>
      <c r="B97" s="356"/>
      <c r="C97" s="356"/>
      <c r="D97" s="357"/>
      <c r="E97" s="357"/>
      <c r="F97" s="357"/>
      <c r="G97" s="415"/>
      <c r="H97" s="356"/>
      <c r="I97" s="356"/>
      <c r="J97" s="423"/>
    </row>
    <row r="98" spans="1:10" ht="26.1" customHeight="1" x14ac:dyDescent="0.2">
      <c r="A98" s="399" t="s">
        <v>258</v>
      </c>
      <c r="B98" s="400" t="s">
        <v>242</v>
      </c>
      <c r="C98" s="400" t="s">
        <v>243</v>
      </c>
      <c r="D98" s="385" t="s">
        <v>142</v>
      </c>
      <c r="E98" s="386" t="s">
        <v>138</v>
      </c>
      <c r="F98" s="387" t="s">
        <v>33</v>
      </c>
      <c r="G98" s="388" t="s">
        <v>35</v>
      </c>
      <c r="H98" s="389" t="s">
        <v>37</v>
      </c>
      <c r="I98" s="390" t="s">
        <v>38</v>
      </c>
      <c r="J98" s="390" t="s">
        <v>39</v>
      </c>
    </row>
    <row r="99" spans="1:10" ht="15" customHeight="1" x14ac:dyDescent="0.25">
      <c r="A99" s="407"/>
      <c r="B99" s="417" t="s">
        <v>259</v>
      </c>
      <c r="C99" s="361"/>
      <c r="D99" s="394">
        <f t="shared" ref="D99:D100" si="35">SUM(E99:J99)</f>
        <v>0</v>
      </c>
      <c r="E99" s="418"/>
      <c r="F99" s="419"/>
      <c r="G99" s="408"/>
      <c r="H99" s="408"/>
      <c r="I99" s="408"/>
      <c r="J99" s="428"/>
    </row>
    <row r="100" spans="1:10" ht="15" customHeight="1" x14ac:dyDescent="0.2">
      <c r="A100" s="407"/>
      <c r="B100" s="408"/>
      <c r="C100" s="408"/>
      <c r="D100" s="394">
        <f t="shared" si="35"/>
        <v>0</v>
      </c>
      <c r="E100" s="421">
        <f t="shared" ref="E100:E106" si="36">IFERROR(VLOOKUP(B100,$B$21:$J$40,4,0)*C100,0)</f>
        <v>0</v>
      </c>
      <c r="F100" s="421">
        <f t="shared" ref="F100:F106" si="37">IFERROR(VLOOKUP(B100,$B$21:$J$40,5,0)*C100,0)</f>
        <v>0</v>
      </c>
      <c r="G100" s="421">
        <f t="shared" ref="G100:G106" si="38">IFERROR(VLOOKUP(B100,$B$21:$J$40,6,0)*C100,0)</f>
        <v>0</v>
      </c>
      <c r="H100" s="421">
        <f t="shared" ref="H100:H106" si="39">IFERROR(VLOOKUP(B100,$B$21:$J$40,7,0)*C100,0)</f>
        <v>0</v>
      </c>
      <c r="I100" s="421">
        <f t="shared" ref="I100:I106" si="40">IFERROR(VLOOKUP(B100,$B$21:$J$40,8,0)*C100,0)</f>
        <v>0</v>
      </c>
      <c r="J100" s="421">
        <f t="shared" ref="J100:J106" si="41">IFERROR(VLOOKUP(B100,$B$21:$J$40,9,0)*C100,0)</f>
        <v>0</v>
      </c>
    </row>
    <row r="101" spans="1:10" ht="15" customHeight="1" x14ac:dyDescent="0.2">
      <c r="A101" s="407"/>
      <c r="B101" s="408"/>
      <c r="C101" s="408"/>
      <c r="D101" s="394">
        <f t="shared" ref="D101:D106" si="42">SUM(E101:J101)</f>
        <v>0</v>
      </c>
      <c r="E101" s="421">
        <f t="shared" si="36"/>
        <v>0</v>
      </c>
      <c r="F101" s="421">
        <f t="shared" si="37"/>
        <v>0</v>
      </c>
      <c r="G101" s="421">
        <f t="shared" si="38"/>
        <v>0</v>
      </c>
      <c r="H101" s="421">
        <f t="shared" si="39"/>
        <v>0</v>
      </c>
      <c r="I101" s="421">
        <f t="shared" si="40"/>
        <v>0</v>
      </c>
      <c r="J101" s="421">
        <f t="shared" si="41"/>
        <v>0</v>
      </c>
    </row>
    <row r="102" spans="1:10" ht="15" customHeight="1" x14ac:dyDescent="0.2">
      <c r="A102" s="407"/>
      <c r="B102" s="408"/>
      <c r="C102" s="408"/>
      <c r="D102" s="394">
        <f t="shared" si="42"/>
        <v>0</v>
      </c>
      <c r="E102" s="421">
        <f t="shared" si="36"/>
        <v>0</v>
      </c>
      <c r="F102" s="421">
        <f t="shared" si="37"/>
        <v>0</v>
      </c>
      <c r="G102" s="421">
        <f t="shared" si="38"/>
        <v>0</v>
      </c>
      <c r="H102" s="421">
        <f t="shared" si="39"/>
        <v>0</v>
      </c>
      <c r="I102" s="421">
        <f t="shared" si="40"/>
        <v>0</v>
      </c>
      <c r="J102" s="421">
        <f t="shared" si="41"/>
        <v>0</v>
      </c>
    </row>
    <row r="103" spans="1:10" ht="15" customHeight="1" x14ac:dyDescent="0.2">
      <c r="A103" s="407"/>
      <c r="B103" s="408"/>
      <c r="C103" s="408"/>
      <c r="D103" s="394">
        <f t="shared" si="42"/>
        <v>0</v>
      </c>
      <c r="E103" s="421">
        <f t="shared" si="36"/>
        <v>0</v>
      </c>
      <c r="F103" s="421">
        <f t="shared" si="37"/>
        <v>0</v>
      </c>
      <c r="G103" s="421">
        <f t="shared" si="38"/>
        <v>0</v>
      </c>
      <c r="H103" s="421">
        <f t="shared" si="39"/>
        <v>0</v>
      </c>
      <c r="I103" s="421">
        <f t="shared" si="40"/>
        <v>0</v>
      </c>
      <c r="J103" s="421">
        <f t="shared" si="41"/>
        <v>0</v>
      </c>
    </row>
    <row r="104" spans="1:10" ht="15" customHeight="1" x14ac:dyDescent="0.2">
      <c r="A104" s="407"/>
      <c r="B104" s="408"/>
      <c r="C104" s="408"/>
      <c r="D104" s="394">
        <f t="shared" si="42"/>
        <v>0</v>
      </c>
      <c r="E104" s="421">
        <f t="shared" si="36"/>
        <v>0</v>
      </c>
      <c r="F104" s="421">
        <f t="shared" si="37"/>
        <v>0</v>
      </c>
      <c r="G104" s="421">
        <f t="shared" si="38"/>
        <v>0</v>
      </c>
      <c r="H104" s="421">
        <f t="shared" si="39"/>
        <v>0</v>
      </c>
      <c r="I104" s="421">
        <f t="shared" si="40"/>
        <v>0</v>
      </c>
      <c r="J104" s="421">
        <f t="shared" si="41"/>
        <v>0</v>
      </c>
    </row>
    <row r="105" spans="1:10" ht="15" customHeight="1" x14ac:dyDescent="0.2">
      <c r="A105" s="407"/>
      <c r="B105" s="408"/>
      <c r="C105" s="408"/>
      <c r="D105" s="394">
        <f t="shared" si="42"/>
        <v>0</v>
      </c>
      <c r="E105" s="421">
        <f t="shared" si="36"/>
        <v>0</v>
      </c>
      <c r="F105" s="421">
        <f t="shared" si="37"/>
        <v>0</v>
      </c>
      <c r="G105" s="421">
        <f t="shared" si="38"/>
        <v>0</v>
      </c>
      <c r="H105" s="421">
        <f t="shared" si="39"/>
        <v>0</v>
      </c>
      <c r="I105" s="421">
        <f t="shared" si="40"/>
        <v>0</v>
      </c>
      <c r="J105" s="421">
        <f t="shared" si="41"/>
        <v>0</v>
      </c>
    </row>
    <row r="106" spans="1:10" ht="15" customHeight="1" x14ac:dyDescent="0.2">
      <c r="A106" s="407"/>
      <c r="B106" s="408"/>
      <c r="C106" s="408"/>
      <c r="D106" s="394">
        <f t="shared" si="42"/>
        <v>0</v>
      </c>
      <c r="E106" s="421">
        <f t="shared" si="36"/>
        <v>0</v>
      </c>
      <c r="F106" s="421">
        <f t="shared" si="37"/>
        <v>0</v>
      </c>
      <c r="G106" s="421">
        <f t="shared" si="38"/>
        <v>0</v>
      </c>
      <c r="H106" s="421">
        <f t="shared" si="39"/>
        <v>0</v>
      </c>
      <c r="I106" s="421">
        <f t="shared" si="40"/>
        <v>0</v>
      </c>
      <c r="J106" s="421">
        <f t="shared" si="41"/>
        <v>0</v>
      </c>
    </row>
    <row r="107" spans="1:10" ht="15" customHeight="1" thickBot="1" x14ac:dyDescent="0.3">
      <c r="A107" s="366" t="s">
        <v>291</v>
      </c>
      <c r="B107" s="367"/>
      <c r="C107" s="367"/>
      <c r="D107" s="422">
        <f t="shared" ref="D107:J107" si="43">SUM(D99:D106)</f>
        <v>0</v>
      </c>
      <c r="E107" s="422">
        <f t="shared" si="43"/>
        <v>0</v>
      </c>
      <c r="F107" s="422">
        <f t="shared" si="43"/>
        <v>0</v>
      </c>
      <c r="G107" s="422">
        <f t="shared" si="43"/>
        <v>0</v>
      </c>
      <c r="H107" s="422">
        <f t="shared" si="43"/>
        <v>0</v>
      </c>
      <c r="I107" s="422">
        <f t="shared" si="43"/>
        <v>0</v>
      </c>
      <c r="J107" s="422">
        <f t="shared" si="43"/>
        <v>0</v>
      </c>
    </row>
    <row r="108" spans="1:10" ht="15" customHeight="1" thickTop="1" x14ac:dyDescent="0.25">
      <c r="A108" s="306"/>
      <c r="B108" s="306"/>
      <c r="C108" s="306"/>
      <c r="D108" s="306"/>
      <c r="E108" s="306"/>
      <c r="F108" s="306"/>
      <c r="G108" s="306"/>
      <c r="H108" s="306"/>
      <c r="I108" s="306"/>
      <c r="J108" s="306"/>
    </row>
    <row r="109" spans="1:10" ht="15" customHeight="1" x14ac:dyDescent="0.25">
      <c r="A109" s="306"/>
      <c r="B109" s="306"/>
      <c r="C109" s="306"/>
      <c r="D109" s="306"/>
      <c r="E109" s="306"/>
      <c r="F109" s="306"/>
      <c r="G109" s="306"/>
      <c r="H109" s="306"/>
      <c r="I109" s="306"/>
      <c r="J109" s="306"/>
    </row>
    <row r="110" spans="1:10" ht="15" customHeight="1" x14ac:dyDescent="0.25">
      <c r="A110" s="414" t="s">
        <v>278</v>
      </c>
      <c r="B110" s="356"/>
      <c r="C110" s="356"/>
      <c r="D110" s="357"/>
      <c r="E110" s="357"/>
      <c r="F110" s="357"/>
      <c r="G110" s="415"/>
      <c r="H110" s="356"/>
      <c r="I110" s="356"/>
      <c r="J110" s="423"/>
    </row>
    <row r="111" spans="1:10" ht="26.1" customHeight="1" x14ac:dyDescent="0.2">
      <c r="A111" s="399" t="s">
        <v>258</v>
      </c>
      <c r="B111" s="400" t="s">
        <v>242</v>
      </c>
      <c r="C111" s="400" t="s">
        <v>243</v>
      </c>
      <c r="D111" s="385" t="s">
        <v>142</v>
      </c>
      <c r="E111" s="386" t="s">
        <v>138</v>
      </c>
      <c r="F111" s="387" t="s">
        <v>33</v>
      </c>
      <c r="G111" s="388" t="s">
        <v>35</v>
      </c>
      <c r="H111" s="389" t="s">
        <v>37</v>
      </c>
      <c r="I111" s="390" t="s">
        <v>38</v>
      </c>
      <c r="J111" s="390" t="s">
        <v>39</v>
      </c>
    </row>
    <row r="112" spans="1:10" ht="15" customHeight="1" x14ac:dyDescent="0.25">
      <c r="A112" s="407"/>
      <c r="B112" s="417" t="s">
        <v>259</v>
      </c>
      <c r="C112" s="361"/>
      <c r="D112" s="394">
        <f t="shared" ref="D112:D113" si="44">SUM(E112:J112)</f>
        <v>0</v>
      </c>
      <c r="E112" s="418"/>
      <c r="F112" s="419"/>
      <c r="G112" s="408"/>
      <c r="H112" s="408"/>
      <c r="I112" s="408"/>
      <c r="J112" s="428"/>
    </row>
    <row r="113" spans="1:10" ht="15" customHeight="1" x14ac:dyDescent="0.2">
      <c r="A113" s="407"/>
      <c r="B113" s="408"/>
      <c r="C113" s="408"/>
      <c r="D113" s="394">
        <f t="shared" si="44"/>
        <v>0</v>
      </c>
      <c r="E113" s="421">
        <f t="shared" ref="E113:E119" si="45">IFERROR(VLOOKUP(B113,$B$21:$J$40,4,0)*C113,0)</f>
        <v>0</v>
      </c>
      <c r="F113" s="421">
        <f t="shared" ref="F113:F119" si="46">IFERROR(VLOOKUP(B113,$B$21:$J$40,5,0)*C113,0)</f>
        <v>0</v>
      </c>
      <c r="G113" s="421">
        <f t="shared" ref="G113:G119" si="47">IFERROR(VLOOKUP(B113,$B$21:$J$40,6,0)*C113,0)</f>
        <v>0</v>
      </c>
      <c r="H113" s="421">
        <f t="shared" ref="H113:H119" si="48">IFERROR(VLOOKUP(B113,$B$21:$J$40,7,0)*C113,0)</f>
        <v>0</v>
      </c>
      <c r="I113" s="421">
        <f t="shared" ref="I113:I119" si="49">IFERROR(VLOOKUP(B113,$B$21:$J$40,8,0)*C113,0)</f>
        <v>0</v>
      </c>
      <c r="J113" s="421">
        <f t="shared" ref="J113:J119" si="50">IFERROR(VLOOKUP(B113,$B$21:$J$40,9,0)*C113,0)</f>
        <v>0</v>
      </c>
    </row>
    <row r="114" spans="1:10" ht="15" customHeight="1" x14ac:dyDescent="0.2">
      <c r="A114" s="407"/>
      <c r="B114" s="408"/>
      <c r="C114" s="408"/>
      <c r="D114" s="394">
        <f t="shared" ref="D114:D119" si="51">SUM(E114:J114)</f>
        <v>0</v>
      </c>
      <c r="E114" s="421">
        <f t="shared" si="45"/>
        <v>0</v>
      </c>
      <c r="F114" s="421">
        <f t="shared" si="46"/>
        <v>0</v>
      </c>
      <c r="G114" s="421">
        <f t="shared" si="47"/>
        <v>0</v>
      </c>
      <c r="H114" s="421">
        <f t="shared" si="48"/>
        <v>0</v>
      </c>
      <c r="I114" s="421">
        <f t="shared" si="49"/>
        <v>0</v>
      </c>
      <c r="J114" s="421">
        <f t="shared" si="50"/>
        <v>0</v>
      </c>
    </row>
    <row r="115" spans="1:10" ht="15" customHeight="1" x14ac:dyDescent="0.2">
      <c r="A115" s="407"/>
      <c r="B115" s="408"/>
      <c r="C115" s="408"/>
      <c r="D115" s="394">
        <f t="shared" si="51"/>
        <v>0</v>
      </c>
      <c r="E115" s="421">
        <f t="shared" si="45"/>
        <v>0</v>
      </c>
      <c r="F115" s="421">
        <f t="shared" si="46"/>
        <v>0</v>
      </c>
      <c r="G115" s="421">
        <f t="shared" si="47"/>
        <v>0</v>
      </c>
      <c r="H115" s="421">
        <f t="shared" si="48"/>
        <v>0</v>
      </c>
      <c r="I115" s="421">
        <f t="shared" si="49"/>
        <v>0</v>
      </c>
      <c r="J115" s="421">
        <f t="shared" si="50"/>
        <v>0</v>
      </c>
    </row>
    <row r="116" spans="1:10" ht="15" customHeight="1" x14ac:dyDescent="0.2">
      <c r="A116" s="407"/>
      <c r="B116" s="408"/>
      <c r="C116" s="408"/>
      <c r="D116" s="394">
        <f t="shared" si="51"/>
        <v>0</v>
      </c>
      <c r="E116" s="421">
        <f t="shared" si="45"/>
        <v>0</v>
      </c>
      <c r="F116" s="421">
        <f t="shared" si="46"/>
        <v>0</v>
      </c>
      <c r="G116" s="421">
        <f t="shared" si="47"/>
        <v>0</v>
      </c>
      <c r="H116" s="421">
        <f t="shared" si="48"/>
        <v>0</v>
      </c>
      <c r="I116" s="421">
        <f t="shared" si="49"/>
        <v>0</v>
      </c>
      <c r="J116" s="421">
        <f t="shared" si="50"/>
        <v>0</v>
      </c>
    </row>
    <row r="117" spans="1:10" ht="15" customHeight="1" x14ac:dyDescent="0.2">
      <c r="A117" s="407"/>
      <c r="B117" s="408"/>
      <c r="C117" s="408"/>
      <c r="D117" s="394">
        <f t="shared" si="51"/>
        <v>0</v>
      </c>
      <c r="E117" s="421">
        <f t="shared" si="45"/>
        <v>0</v>
      </c>
      <c r="F117" s="421">
        <f t="shared" si="46"/>
        <v>0</v>
      </c>
      <c r="G117" s="421">
        <f t="shared" si="47"/>
        <v>0</v>
      </c>
      <c r="H117" s="421">
        <f t="shared" si="48"/>
        <v>0</v>
      </c>
      <c r="I117" s="421">
        <f t="shared" si="49"/>
        <v>0</v>
      </c>
      <c r="J117" s="421">
        <f t="shared" si="50"/>
        <v>0</v>
      </c>
    </row>
    <row r="118" spans="1:10" ht="15" customHeight="1" x14ac:dyDescent="0.2">
      <c r="A118" s="407"/>
      <c r="B118" s="408"/>
      <c r="C118" s="408"/>
      <c r="D118" s="394">
        <f t="shared" si="51"/>
        <v>0</v>
      </c>
      <c r="E118" s="421">
        <f t="shared" si="45"/>
        <v>0</v>
      </c>
      <c r="F118" s="421">
        <f t="shared" si="46"/>
        <v>0</v>
      </c>
      <c r="G118" s="421">
        <f t="shared" si="47"/>
        <v>0</v>
      </c>
      <c r="H118" s="421">
        <f t="shared" si="48"/>
        <v>0</v>
      </c>
      <c r="I118" s="421">
        <f t="shared" si="49"/>
        <v>0</v>
      </c>
      <c r="J118" s="421">
        <f t="shared" si="50"/>
        <v>0</v>
      </c>
    </row>
    <row r="119" spans="1:10" ht="15" customHeight="1" x14ac:dyDescent="0.2">
      <c r="A119" s="407"/>
      <c r="B119" s="408"/>
      <c r="C119" s="408"/>
      <c r="D119" s="394">
        <f t="shared" si="51"/>
        <v>0</v>
      </c>
      <c r="E119" s="421">
        <f t="shared" si="45"/>
        <v>0</v>
      </c>
      <c r="F119" s="421">
        <f t="shared" si="46"/>
        <v>0</v>
      </c>
      <c r="G119" s="421">
        <f t="shared" si="47"/>
        <v>0</v>
      </c>
      <c r="H119" s="421">
        <f t="shared" si="48"/>
        <v>0</v>
      </c>
      <c r="I119" s="421">
        <f t="shared" si="49"/>
        <v>0</v>
      </c>
      <c r="J119" s="421">
        <f t="shared" si="50"/>
        <v>0</v>
      </c>
    </row>
    <row r="120" spans="1:10" ht="15" customHeight="1" thickBot="1" x14ac:dyDescent="0.3">
      <c r="A120" s="366" t="s">
        <v>279</v>
      </c>
      <c r="B120" s="367"/>
      <c r="C120" s="367"/>
      <c r="D120" s="422">
        <f t="shared" ref="D120:J120" si="52">SUM(D112:D119)</f>
        <v>0</v>
      </c>
      <c r="E120" s="422">
        <f t="shared" si="52"/>
        <v>0</v>
      </c>
      <c r="F120" s="422">
        <f t="shared" si="52"/>
        <v>0</v>
      </c>
      <c r="G120" s="422">
        <f t="shared" si="52"/>
        <v>0</v>
      </c>
      <c r="H120" s="422">
        <f t="shared" si="52"/>
        <v>0</v>
      </c>
      <c r="I120" s="422">
        <f t="shared" si="52"/>
        <v>0</v>
      </c>
      <c r="J120" s="422">
        <f t="shared" si="52"/>
        <v>0</v>
      </c>
    </row>
    <row r="121" spans="1:10" ht="15.75" thickTop="1" x14ac:dyDescent="0.2"/>
  </sheetData>
  <sheetProtection algorithmName="SHA-512" hashValue="tNrEKNUq3fqIQgIFnSZoEGaXAqEu3tf7UZIisIv1R2ARE1tDD4brIIsao82GpCZ6io+eMKIMZvcuP69tmQYQdQ==" saltValue="qfdF0JvlKtUt2wVdOGBkOg==" spinCount="100000" sheet="1" objects="1" scenarios="1"/>
  <mergeCells count="1">
    <mergeCell ref="B8:H8"/>
  </mergeCells>
  <dataValidations count="1">
    <dataValidation type="list" allowBlank="1" showInputMessage="1" showErrorMessage="1" sqref="B46:B67 B113:B119 B74:B80 B87:B93 B100:B106" xr:uid="{D7D8B8F8-35A1-4A4A-974B-2B63AA5E8A05}">
      <formula1>$B$21:$B$40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6FC23F9-661A-435B-AB07-477841CCD9D9}">
          <x14:formula1>
            <xm:f>'Input List'!$N$3:$N$31</xm:f>
          </x14:formula1>
          <xm:sqref>I11:I15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0F10-4780-40C5-B7FD-726394019B53}">
  <dimension ref="A1:J121"/>
  <sheetViews>
    <sheetView workbookViewId="0"/>
  </sheetViews>
  <sheetFormatPr defaultColWidth="9" defaultRowHeight="15" x14ac:dyDescent="0.2"/>
  <cols>
    <col min="1" max="1" width="33.875" style="2" customWidth="1"/>
    <col min="2" max="10" width="13.625" style="2" customWidth="1"/>
    <col min="11" max="16384" width="9" style="2"/>
  </cols>
  <sheetData>
    <row r="1" spans="1:9" ht="15" customHeight="1" x14ac:dyDescent="0.25">
      <c r="A1" s="1388" t="s">
        <v>1455</v>
      </c>
      <c r="B1" s="1389"/>
      <c r="C1" s="1390"/>
      <c r="D1" s="1391"/>
      <c r="E1" s="1391"/>
      <c r="F1" s="1391"/>
      <c r="G1" s="1392"/>
      <c r="H1" s="1393"/>
      <c r="I1" s="1393"/>
    </row>
    <row r="2" spans="1:9" ht="13.35" customHeight="1" x14ac:dyDescent="0.25">
      <c r="A2" s="1490" t="s">
        <v>42</v>
      </c>
      <c r="B2" s="1394"/>
      <c r="C2" s="1391"/>
      <c r="D2" s="1395" t="s">
        <v>43</v>
      </c>
      <c r="E2" s="1396"/>
      <c r="F2" s="1396"/>
      <c r="G2" s="1397"/>
      <c r="H2" s="1393"/>
      <c r="I2" s="1393"/>
    </row>
    <row r="3" spans="1:9" ht="13.35" customHeight="1" x14ac:dyDescent="0.25">
      <c r="A3" s="1490" t="s">
        <v>1452</v>
      </c>
      <c r="B3" s="1390"/>
      <c r="C3" s="1398"/>
      <c r="D3" s="132">
        <f>+'Sch A'!$A$6</f>
        <v>0</v>
      </c>
      <c r="E3" s="1399"/>
      <c r="F3" s="1399"/>
      <c r="G3" s="1400"/>
      <c r="H3" s="1393"/>
      <c r="I3" s="1393"/>
    </row>
    <row r="4" spans="1:9" ht="13.35" customHeight="1" x14ac:dyDescent="0.25">
      <c r="A4" s="1398"/>
      <c r="B4" s="1401"/>
      <c r="C4" s="1392"/>
      <c r="D4" s="1402" t="s">
        <v>131</v>
      </c>
      <c r="E4" s="1398"/>
      <c r="F4" s="1398"/>
      <c r="G4" s="1403"/>
      <c r="H4" s="1393"/>
      <c r="I4" s="1393"/>
    </row>
    <row r="5" spans="1:9" ht="13.35" customHeight="1" x14ac:dyDescent="0.25">
      <c r="A5" s="1392"/>
      <c r="B5" s="1401"/>
      <c r="C5" s="1392"/>
      <c r="D5" s="839" t="s">
        <v>132</v>
      </c>
      <c r="E5" s="136">
        <f>+'Sch A'!$F$12</f>
        <v>0</v>
      </c>
      <c r="F5" s="839" t="s">
        <v>133</v>
      </c>
      <c r="G5" s="136">
        <f>+'Sch A'!$H$12</f>
        <v>0</v>
      </c>
      <c r="H5" s="1393"/>
      <c r="I5" s="1393"/>
    </row>
    <row r="6" spans="1:9" ht="13.35" customHeight="1" x14ac:dyDescent="0.25">
      <c r="A6" s="1391"/>
      <c r="B6" s="1392"/>
      <c r="C6" s="1392"/>
      <c r="D6" s="1392"/>
      <c r="E6" s="1392"/>
      <c r="F6" s="1392"/>
      <c r="G6" s="1392"/>
      <c r="H6" s="1393"/>
      <c r="I6" s="1393"/>
    </row>
    <row r="7" spans="1:9" ht="15" customHeight="1" x14ac:dyDescent="0.25">
      <c r="A7" s="1404" t="s">
        <v>227</v>
      </c>
      <c r="B7" s="1405" t="s">
        <v>25</v>
      </c>
      <c r="C7" s="1406"/>
      <c r="D7" s="1406"/>
      <c r="E7" s="1406"/>
      <c r="F7" s="1406"/>
      <c r="G7" s="1407"/>
      <c r="H7" s="1393"/>
      <c r="I7" s="1393"/>
    </row>
    <row r="8" spans="1:9" ht="15" customHeight="1" x14ac:dyDescent="0.25">
      <c r="A8" s="1408" t="s">
        <v>264</v>
      </c>
      <c r="B8" s="1638"/>
      <c r="C8" s="1639"/>
      <c r="D8" s="1639"/>
      <c r="E8" s="1639"/>
      <c r="F8" s="1639"/>
      <c r="G8" s="1640"/>
      <c r="H8" s="1393"/>
      <c r="I8" s="1393"/>
    </row>
    <row r="9" spans="1:9" ht="26.1" customHeight="1" x14ac:dyDescent="0.2">
      <c r="A9" s="1409"/>
      <c r="B9" s="1410" t="s">
        <v>142</v>
      </c>
      <c r="C9" s="386" t="s">
        <v>138</v>
      </c>
      <c r="D9" s="387" t="s">
        <v>33</v>
      </c>
      <c r="E9" s="388" t="s">
        <v>35</v>
      </c>
      <c r="F9" s="389" t="s">
        <v>37</v>
      </c>
      <c r="G9" s="390" t="s">
        <v>38</v>
      </c>
      <c r="H9" s="390" t="s">
        <v>39</v>
      </c>
      <c r="I9" s="331" t="s">
        <v>265</v>
      </c>
    </row>
    <row r="10" spans="1:9" ht="15" customHeight="1" x14ac:dyDescent="0.2">
      <c r="A10" s="1411" t="s">
        <v>266</v>
      </c>
      <c r="B10" s="1412"/>
      <c r="C10" s="334"/>
      <c r="D10" s="334"/>
      <c r="E10" s="334"/>
      <c r="F10" s="334"/>
      <c r="G10" s="335"/>
      <c r="H10" s="335"/>
      <c r="I10" s="335"/>
    </row>
    <row r="11" spans="1:9" ht="15" customHeight="1" x14ac:dyDescent="0.35">
      <c r="A11" s="1413" t="s">
        <v>267</v>
      </c>
      <c r="B11" s="1414">
        <f t="shared" ref="B11:B15" si="0">SUM(C11:G11)</f>
        <v>0</v>
      </c>
      <c r="C11" s="394">
        <f>E68</f>
        <v>0</v>
      </c>
      <c r="D11" s="394">
        <f t="shared" ref="D11:H11" si="1">F68</f>
        <v>0</v>
      </c>
      <c r="E11" s="394">
        <f t="shared" si="1"/>
        <v>0</v>
      </c>
      <c r="F11" s="394">
        <f t="shared" si="1"/>
        <v>0</v>
      </c>
      <c r="G11" s="394">
        <f t="shared" si="1"/>
        <v>0</v>
      </c>
      <c r="H11" s="394">
        <f t="shared" si="1"/>
        <v>0</v>
      </c>
      <c r="I11" s="338"/>
    </row>
    <row r="12" spans="1:9" ht="15" customHeight="1" x14ac:dyDescent="0.35">
      <c r="A12" s="1413" t="s">
        <v>268</v>
      </c>
      <c r="B12" s="1414">
        <f t="shared" si="0"/>
        <v>0</v>
      </c>
      <c r="C12" s="394">
        <f>E81</f>
        <v>0</v>
      </c>
      <c r="D12" s="394">
        <f t="shared" ref="D12:H12" si="2">F81</f>
        <v>0</v>
      </c>
      <c r="E12" s="394">
        <f t="shared" si="2"/>
        <v>0</v>
      </c>
      <c r="F12" s="394">
        <f t="shared" si="2"/>
        <v>0</v>
      </c>
      <c r="G12" s="394">
        <f t="shared" si="2"/>
        <v>0</v>
      </c>
      <c r="H12" s="394">
        <f t="shared" si="2"/>
        <v>0</v>
      </c>
      <c r="I12" s="338"/>
    </row>
    <row r="13" spans="1:9" ht="15" customHeight="1" x14ac:dyDescent="0.35">
      <c r="A13" s="1413" t="s">
        <v>270</v>
      </c>
      <c r="B13" s="1414">
        <f t="shared" si="0"/>
        <v>0</v>
      </c>
      <c r="C13" s="394">
        <f>E94</f>
        <v>0</v>
      </c>
      <c r="D13" s="394">
        <f t="shared" ref="D13:H13" si="3">F94</f>
        <v>0</v>
      </c>
      <c r="E13" s="394">
        <f t="shared" si="3"/>
        <v>0</v>
      </c>
      <c r="F13" s="394">
        <f t="shared" si="3"/>
        <v>0</v>
      </c>
      <c r="G13" s="394">
        <f t="shared" si="3"/>
        <v>0</v>
      </c>
      <c r="H13" s="394">
        <f t="shared" si="3"/>
        <v>0</v>
      </c>
      <c r="I13" s="338"/>
    </row>
    <row r="14" spans="1:9" ht="15" customHeight="1" x14ac:dyDescent="0.35">
      <c r="A14" s="1413" t="s">
        <v>1453</v>
      </c>
      <c r="B14" s="1414">
        <f t="shared" si="0"/>
        <v>0</v>
      </c>
      <c r="C14" s="394">
        <f>E107</f>
        <v>0</v>
      </c>
      <c r="D14" s="394">
        <f t="shared" ref="D14:H14" si="4">F107</f>
        <v>0</v>
      </c>
      <c r="E14" s="394">
        <f t="shared" si="4"/>
        <v>0</v>
      </c>
      <c r="F14" s="394">
        <f t="shared" si="4"/>
        <v>0</v>
      </c>
      <c r="G14" s="394">
        <f t="shared" si="4"/>
        <v>0</v>
      </c>
      <c r="H14" s="394">
        <f t="shared" si="4"/>
        <v>0</v>
      </c>
      <c r="I14" s="338"/>
    </row>
    <row r="15" spans="1:9" ht="15" customHeight="1" x14ac:dyDescent="0.35">
      <c r="A15" s="1413" t="s">
        <v>271</v>
      </c>
      <c r="B15" s="1414">
        <f t="shared" si="0"/>
        <v>0</v>
      </c>
      <c r="C15" s="394">
        <f>E120</f>
        <v>0</v>
      </c>
      <c r="D15" s="394">
        <f t="shared" ref="D15:H15" si="5">F120</f>
        <v>0</v>
      </c>
      <c r="E15" s="394">
        <f t="shared" si="5"/>
        <v>0</v>
      </c>
      <c r="F15" s="394">
        <f t="shared" si="5"/>
        <v>0</v>
      </c>
      <c r="G15" s="394">
        <f t="shared" si="5"/>
        <v>0</v>
      </c>
      <c r="H15" s="394">
        <f t="shared" si="5"/>
        <v>0</v>
      </c>
      <c r="I15" s="338"/>
    </row>
    <row r="16" spans="1:9" ht="15" customHeight="1" x14ac:dyDescent="0.2">
      <c r="A16" s="1415" t="s">
        <v>272</v>
      </c>
      <c r="B16" s="1414">
        <f>SUM(C16:G16)</f>
        <v>0</v>
      </c>
      <c r="C16" s="394">
        <f>SUM(C11:C15)</f>
        <v>0</v>
      </c>
      <c r="D16" s="394">
        <f>SUM(D11:D15)</f>
        <v>0</v>
      </c>
      <c r="E16" s="394">
        <f>SUM(E11:E15)</f>
        <v>0</v>
      </c>
      <c r="F16" s="394">
        <f t="shared" ref="F16:G16" si="6">SUM(F11:F15)</f>
        <v>0</v>
      </c>
      <c r="G16" s="394">
        <f t="shared" si="6"/>
        <v>0</v>
      </c>
      <c r="H16" s="394">
        <f>SUM(H11:H15)</f>
        <v>0</v>
      </c>
      <c r="I16" s="335"/>
    </row>
    <row r="17" spans="1:10" ht="15" customHeight="1" x14ac:dyDescent="0.25">
      <c r="A17" s="1416" t="s">
        <v>273</v>
      </c>
      <c r="B17" s="1417"/>
      <c r="C17" s="1417"/>
      <c r="D17" s="1417"/>
      <c r="E17" s="1417"/>
      <c r="F17" s="1417"/>
      <c r="G17" s="1417"/>
      <c r="H17" s="1393"/>
      <c r="I17" s="1393"/>
    </row>
    <row r="18" spans="1:10" ht="15" customHeight="1" x14ac:dyDescent="0.25">
      <c r="A18" s="1393"/>
      <c r="B18" s="1393"/>
      <c r="C18" s="1393"/>
      <c r="D18" s="1393"/>
      <c r="E18" s="1393"/>
      <c r="F18" s="1393"/>
      <c r="G18" s="1393"/>
      <c r="H18" s="1393"/>
      <c r="I18" s="1393"/>
    </row>
    <row r="19" spans="1:10" ht="15" customHeight="1" x14ac:dyDescent="0.25">
      <c r="A19" s="1472" t="s">
        <v>240</v>
      </c>
      <c r="B19" s="1473"/>
      <c r="C19" s="1473"/>
      <c r="D19" s="1474"/>
      <c r="E19" s="1474"/>
      <c r="F19" s="1473"/>
      <c r="G19" s="1473"/>
      <c r="H19" s="1473"/>
      <c r="I19" s="1473"/>
      <c r="J19" s="1475"/>
    </row>
    <row r="20" spans="1:10" ht="26.1" customHeight="1" x14ac:dyDescent="0.2">
      <c r="A20" s="1418" t="s">
        <v>1454</v>
      </c>
      <c r="B20" s="34" t="s">
        <v>242</v>
      </c>
      <c r="C20" s="1419" t="s">
        <v>1451</v>
      </c>
      <c r="D20" s="441" t="s">
        <v>142</v>
      </c>
      <c r="E20" s="402" t="s">
        <v>138</v>
      </c>
      <c r="F20" s="403" t="s">
        <v>33</v>
      </c>
      <c r="G20" s="404" t="s">
        <v>35</v>
      </c>
      <c r="H20" s="405" t="s">
        <v>37</v>
      </c>
      <c r="I20" s="406" t="s">
        <v>38</v>
      </c>
      <c r="J20" s="406" t="s">
        <v>39</v>
      </c>
    </row>
    <row r="21" spans="1:10" ht="15" customHeight="1" x14ac:dyDescent="0.2">
      <c r="A21" s="1420"/>
      <c r="B21" s="1421"/>
      <c r="C21" s="1421"/>
      <c r="D21" s="1422">
        <f t="shared" ref="D21:D40" si="7">SUM(E21:I21)</f>
        <v>0</v>
      </c>
      <c r="E21" s="410"/>
      <c r="F21" s="411"/>
      <c r="G21" s="412"/>
      <c r="H21" s="412"/>
      <c r="I21" s="412"/>
      <c r="J21" s="427"/>
    </row>
    <row r="22" spans="1:10" ht="15" customHeight="1" x14ac:dyDescent="0.2">
      <c r="A22" s="1420"/>
      <c r="B22" s="1421"/>
      <c r="C22" s="1421"/>
      <c r="D22" s="1422">
        <f t="shared" si="7"/>
        <v>0</v>
      </c>
      <c r="E22" s="410"/>
      <c r="F22" s="411"/>
      <c r="G22" s="412"/>
      <c r="H22" s="412"/>
      <c r="I22" s="412"/>
      <c r="J22" s="427"/>
    </row>
    <row r="23" spans="1:10" ht="15" customHeight="1" x14ac:dyDescent="0.2">
      <c r="A23" s="1420"/>
      <c r="B23" s="1421"/>
      <c r="C23" s="1421"/>
      <c r="D23" s="1422">
        <f t="shared" si="7"/>
        <v>0</v>
      </c>
      <c r="E23" s="410"/>
      <c r="F23" s="411"/>
      <c r="G23" s="412"/>
      <c r="H23" s="412"/>
      <c r="I23" s="412"/>
      <c r="J23" s="427"/>
    </row>
    <row r="24" spans="1:10" ht="15" customHeight="1" x14ac:dyDescent="0.2">
      <c r="A24" s="1420"/>
      <c r="B24" s="1421"/>
      <c r="C24" s="1421"/>
      <c r="D24" s="1422">
        <f t="shared" si="7"/>
        <v>0</v>
      </c>
      <c r="E24" s="410"/>
      <c r="F24" s="411"/>
      <c r="G24" s="412"/>
      <c r="H24" s="412"/>
      <c r="I24" s="412"/>
      <c r="J24" s="427"/>
    </row>
    <row r="25" spans="1:10" ht="15" customHeight="1" x14ac:dyDescent="0.2">
      <c r="A25" s="1420"/>
      <c r="B25" s="1421"/>
      <c r="C25" s="1421"/>
      <c r="D25" s="1422">
        <f t="shared" si="7"/>
        <v>0</v>
      </c>
      <c r="E25" s="410"/>
      <c r="F25" s="411"/>
      <c r="G25" s="412"/>
      <c r="H25" s="412"/>
      <c r="I25" s="412"/>
      <c r="J25" s="427"/>
    </row>
    <row r="26" spans="1:10" ht="15" customHeight="1" x14ac:dyDescent="0.2">
      <c r="A26" s="1420"/>
      <c r="B26" s="1421"/>
      <c r="C26" s="1421"/>
      <c r="D26" s="1422">
        <f t="shared" si="7"/>
        <v>0</v>
      </c>
      <c r="E26" s="410"/>
      <c r="F26" s="411"/>
      <c r="G26" s="412"/>
      <c r="H26" s="412"/>
      <c r="I26" s="412"/>
      <c r="J26" s="427"/>
    </row>
    <row r="27" spans="1:10" ht="15" customHeight="1" x14ac:dyDescent="0.2">
      <c r="A27" s="1420"/>
      <c r="B27" s="1421"/>
      <c r="C27" s="1421"/>
      <c r="D27" s="1422">
        <f t="shared" si="7"/>
        <v>0</v>
      </c>
      <c r="E27" s="410"/>
      <c r="F27" s="411"/>
      <c r="G27" s="412"/>
      <c r="H27" s="412"/>
      <c r="I27" s="412"/>
      <c r="J27" s="427"/>
    </row>
    <row r="28" spans="1:10" ht="15" customHeight="1" x14ac:dyDescent="0.2">
      <c r="A28" s="1420"/>
      <c r="B28" s="1421"/>
      <c r="C28" s="1421"/>
      <c r="D28" s="1422">
        <f t="shared" si="7"/>
        <v>0</v>
      </c>
      <c r="E28" s="410"/>
      <c r="F28" s="411"/>
      <c r="G28" s="412"/>
      <c r="H28" s="412"/>
      <c r="I28" s="412"/>
      <c r="J28" s="427"/>
    </row>
    <row r="29" spans="1:10" ht="15" customHeight="1" x14ac:dyDescent="0.2">
      <c r="A29" s="1420"/>
      <c r="B29" s="1421"/>
      <c r="C29" s="1421"/>
      <c r="D29" s="1422">
        <f t="shared" si="7"/>
        <v>0</v>
      </c>
      <c r="E29" s="410"/>
      <c r="F29" s="411"/>
      <c r="G29" s="412"/>
      <c r="H29" s="412"/>
      <c r="I29" s="412"/>
      <c r="J29" s="427"/>
    </row>
    <row r="30" spans="1:10" ht="15" customHeight="1" x14ac:dyDescent="0.2">
      <c r="A30" s="1420"/>
      <c r="B30" s="1421"/>
      <c r="C30" s="1421"/>
      <c r="D30" s="1422">
        <f t="shared" si="7"/>
        <v>0</v>
      </c>
      <c r="E30" s="410"/>
      <c r="F30" s="411"/>
      <c r="G30" s="412"/>
      <c r="H30" s="412"/>
      <c r="I30" s="412"/>
      <c r="J30" s="427"/>
    </row>
    <row r="31" spans="1:10" ht="15" customHeight="1" x14ac:dyDescent="0.2">
      <c r="A31" s="1420"/>
      <c r="B31" s="1421"/>
      <c r="C31" s="1421"/>
      <c r="D31" s="1422">
        <f t="shared" si="7"/>
        <v>0</v>
      </c>
      <c r="E31" s="410"/>
      <c r="F31" s="411"/>
      <c r="G31" s="412"/>
      <c r="H31" s="412"/>
      <c r="I31" s="412"/>
      <c r="J31" s="427"/>
    </row>
    <row r="32" spans="1:10" ht="15" customHeight="1" x14ac:dyDescent="0.2">
      <c r="A32" s="1420"/>
      <c r="B32" s="1421"/>
      <c r="C32" s="1421"/>
      <c r="D32" s="1422">
        <f t="shared" si="7"/>
        <v>0</v>
      </c>
      <c r="E32" s="410"/>
      <c r="F32" s="411"/>
      <c r="G32" s="412"/>
      <c r="H32" s="412"/>
      <c r="I32" s="412"/>
      <c r="J32" s="427"/>
    </row>
    <row r="33" spans="1:10" ht="15" customHeight="1" x14ac:dyDescent="0.2">
      <c r="A33" s="1420"/>
      <c r="B33" s="1421"/>
      <c r="C33" s="1421"/>
      <c r="D33" s="1422">
        <f t="shared" si="7"/>
        <v>0</v>
      </c>
      <c r="E33" s="410"/>
      <c r="F33" s="411"/>
      <c r="G33" s="412"/>
      <c r="H33" s="412"/>
      <c r="I33" s="412"/>
      <c r="J33" s="427"/>
    </row>
    <row r="34" spans="1:10" ht="15" customHeight="1" x14ac:dyDescent="0.2">
      <c r="A34" s="1420"/>
      <c r="B34" s="1421"/>
      <c r="C34" s="1421"/>
      <c r="D34" s="1422">
        <f t="shared" si="7"/>
        <v>0</v>
      </c>
      <c r="E34" s="410"/>
      <c r="F34" s="411"/>
      <c r="G34" s="412"/>
      <c r="H34" s="412"/>
      <c r="I34" s="412"/>
      <c r="J34" s="427"/>
    </row>
    <row r="35" spans="1:10" ht="15" customHeight="1" x14ac:dyDescent="0.2">
      <c r="A35" s="1420"/>
      <c r="B35" s="1421"/>
      <c r="C35" s="1421"/>
      <c r="D35" s="1422">
        <f t="shared" si="7"/>
        <v>0</v>
      </c>
      <c r="E35" s="410"/>
      <c r="F35" s="411"/>
      <c r="G35" s="412"/>
      <c r="H35" s="412"/>
      <c r="I35" s="412"/>
      <c r="J35" s="427"/>
    </row>
    <row r="36" spans="1:10" ht="15" customHeight="1" x14ac:dyDescent="0.2">
      <c r="A36" s="1420"/>
      <c r="B36" s="1421"/>
      <c r="C36" s="1421"/>
      <c r="D36" s="1422">
        <f t="shared" si="7"/>
        <v>0</v>
      </c>
      <c r="E36" s="410"/>
      <c r="F36" s="411"/>
      <c r="G36" s="412"/>
      <c r="H36" s="412"/>
      <c r="I36" s="412"/>
      <c r="J36" s="427"/>
    </row>
    <row r="37" spans="1:10" ht="15" customHeight="1" x14ac:dyDescent="0.2">
      <c r="A37" s="1420"/>
      <c r="B37" s="1421"/>
      <c r="C37" s="1421"/>
      <c r="D37" s="1422">
        <f t="shared" si="7"/>
        <v>0</v>
      </c>
      <c r="E37" s="410"/>
      <c r="F37" s="411"/>
      <c r="G37" s="412"/>
      <c r="H37" s="412"/>
      <c r="I37" s="412"/>
      <c r="J37" s="427"/>
    </row>
    <row r="38" spans="1:10" ht="15" customHeight="1" x14ac:dyDescent="0.2">
      <c r="A38" s="1420"/>
      <c r="B38" s="1421"/>
      <c r="C38" s="1421"/>
      <c r="D38" s="1422">
        <f t="shared" si="7"/>
        <v>0</v>
      </c>
      <c r="E38" s="410"/>
      <c r="F38" s="411"/>
      <c r="G38" s="412"/>
      <c r="H38" s="412"/>
      <c r="I38" s="412"/>
      <c r="J38" s="427"/>
    </row>
    <row r="39" spans="1:10" ht="15" customHeight="1" x14ac:dyDescent="0.2">
      <c r="A39" s="1420"/>
      <c r="B39" s="1421"/>
      <c r="C39" s="1421"/>
      <c r="D39" s="1422">
        <f t="shared" si="7"/>
        <v>0</v>
      </c>
      <c r="E39" s="410"/>
      <c r="F39" s="411"/>
      <c r="G39" s="412"/>
      <c r="H39" s="412"/>
      <c r="I39" s="412"/>
      <c r="J39" s="427"/>
    </row>
    <row r="40" spans="1:10" ht="15" customHeight="1" x14ac:dyDescent="0.2">
      <c r="A40" s="1420"/>
      <c r="B40" s="1421"/>
      <c r="C40" s="1421"/>
      <c r="D40" s="1422">
        <f t="shared" si="7"/>
        <v>0</v>
      </c>
      <c r="E40" s="410"/>
      <c r="F40" s="411"/>
      <c r="G40" s="412"/>
      <c r="H40" s="412"/>
      <c r="I40" s="412"/>
      <c r="J40" s="427"/>
    </row>
    <row r="41" spans="1:10" ht="15" customHeight="1" x14ac:dyDescent="0.25">
      <c r="A41" s="1393"/>
      <c r="B41" s="1393"/>
      <c r="C41" s="1393"/>
      <c r="D41" s="1393"/>
      <c r="E41" s="1393"/>
      <c r="F41" s="1393"/>
      <c r="G41" s="1393"/>
      <c r="H41" s="1393"/>
      <c r="I41" s="1393"/>
    </row>
    <row r="42" spans="1:10" ht="15" customHeight="1" x14ac:dyDescent="0.25">
      <c r="A42" s="1393"/>
      <c r="B42" s="1393"/>
      <c r="C42" s="1393"/>
      <c r="D42" s="1393"/>
      <c r="E42" s="1393"/>
      <c r="F42" s="1393"/>
      <c r="G42" s="1393"/>
      <c r="H42" s="1393"/>
      <c r="I42" s="1393"/>
    </row>
    <row r="43" spans="1:10" ht="15" customHeight="1" x14ac:dyDescent="0.25">
      <c r="A43" s="1476" t="s">
        <v>6</v>
      </c>
      <c r="B43" s="1473"/>
      <c r="C43" s="1473"/>
      <c r="D43" s="1474"/>
      <c r="E43" s="1474"/>
      <c r="F43" s="1473"/>
      <c r="G43" s="1473"/>
      <c r="H43" s="1473"/>
      <c r="I43" s="1473"/>
      <c r="J43" s="1475"/>
    </row>
    <row r="44" spans="1:10" ht="26.1" customHeight="1" x14ac:dyDescent="0.2">
      <c r="A44" s="34" t="s">
        <v>258</v>
      </c>
      <c r="B44" s="34" t="s">
        <v>242</v>
      </c>
      <c r="C44" s="34" t="s">
        <v>243</v>
      </c>
      <c r="D44" s="441" t="s">
        <v>142</v>
      </c>
      <c r="E44" s="386" t="s">
        <v>138</v>
      </c>
      <c r="F44" s="387" t="s">
        <v>33</v>
      </c>
      <c r="G44" s="388" t="s">
        <v>35</v>
      </c>
      <c r="H44" s="389" t="s">
        <v>37</v>
      </c>
      <c r="I44" s="390" t="s">
        <v>38</v>
      </c>
      <c r="J44" s="390" t="s">
        <v>39</v>
      </c>
    </row>
    <row r="45" spans="1:10" ht="15" customHeight="1" x14ac:dyDescent="0.25">
      <c r="A45" s="1420"/>
      <c r="B45" s="1423" t="s">
        <v>259</v>
      </c>
      <c r="C45" s="1424"/>
      <c r="D45" s="1414">
        <f t="shared" ref="D45:D67" si="8">SUM(E45:I45)</f>
        <v>0</v>
      </c>
      <c r="E45" s="418"/>
      <c r="F45" s="419"/>
      <c r="G45" s="408"/>
      <c r="H45" s="408"/>
      <c r="I45" s="408"/>
      <c r="J45" s="428"/>
    </row>
    <row r="46" spans="1:10" ht="15" customHeight="1" x14ac:dyDescent="0.2">
      <c r="A46" s="1420"/>
      <c r="B46" s="1421"/>
      <c r="C46" s="1421"/>
      <c r="D46" s="1414">
        <f t="shared" si="8"/>
        <v>0</v>
      </c>
      <c r="E46" s="421">
        <f>IFERROR(VLOOKUP(B46,$B$22:$J$41,4,0)*C46,0)</f>
        <v>0</v>
      </c>
      <c r="F46" s="421">
        <f>IFERROR(VLOOKUP(B46,$B$22:$J$41,5,0)*C46,0)</f>
        <v>0</v>
      </c>
      <c r="G46" s="421">
        <f>IFERROR(VLOOKUP(B46,$B$22:$J$41,6,0)*C46,0)</f>
        <v>0</v>
      </c>
      <c r="H46" s="421">
        <f>IFERROR(VLOOKUP(B46,$B$22:$J$41,7,0)*C46,0)</f>
        <v>0</v>
      </c>
      <c r="I46" s="421">
        <f>IFERROR(VLOOKUP(B46,$B$22:$J$41,8,0)*C46,0)</f>
        <v>0</v>
      </c>
      <c r="J46" s="421">
        <f>IFERROR(VLOOKUP(B46,$B$22:$J$41,9,0)*C46,0)</f>
        <v>0</v>
      </c>
    </row>
    <row r="47" spans="1:10" ht="15" customHeight="1" x14ac:dyDescent="0.2">
      <c r="A47" s="1420"/>
      <c r="B47" s="1421"/>
      <c r="C47" s="1421"/>
      <c r="D47" s="1414">
        <f t="shared" si="8"/>
        <v>0</v>
      </c>
      <c r="E47" s="421">
        <f t="shared" ref="E47:E67" si="9">IFERROR(VLOOKUP(B47,$B$22:$J$41,4,0)*C47,0)</f>
        <v>0</v>
      </c>
      <c r="F47" s="421">
        <f t="shared" ref="F47:F67" si="10">IFERROR(VLOOKUP(B47,$B$22:$J$41,5,0)*C47,0)</f>
        <v>0</v>
      </c>
      <c r="G47" s="421">
        <f t="shared" ref="G47:G67" si="11">IFERROR(VLOOKUP(B47,$B$22:$J$41,6,0)*C47,0)</f>
        <v>0</v>
      </c>
      <c r="H47" s="421">
        <f t="shared" ref="H47:H67" si="12">IFERROR(VLOOKUP(B47,$B$22:$J$41,7,0)*C47,0)</f>
        <v>0</v>
      </c>
      <c r="I47" s="421">
        <f t="shared" ref="I47:I67" si="13">IFERROR(VLOOKUP(B47,$B$22:$J$41,8,0)*C47,0)</f>
        <v>0</v>
      </c>
      <c r="J47" s="421">
        <f t="shared" ref="J47:J67" si="14">IFERROR(VLOOKUP(B47,$B$22:$J$41,9,0)*C47,0)</f>
        <v>0</v>
      </c>
    </row>
    <row r="48" spans="1:10" ht="15" customHeight="1" x14ac:dyDescent="0.2">
      <c r="A48" s="1420"/>
      <c r="B48" s="1421"/>
      <c r="C48" s="1421"/>
      <c r="D48" s="1414">
        <f t="shared" si="8"/>
        <v>0</v>
      </c>
      <c r="E48" s="421">
        <f t="shared" si="9"/>
        <v>0</v>
      </c>
      <c r="F48" s="421">
        <f t="shared" si="10"/>
        <v>0</v>
      </c>
      <c r="G48" s="421">
        <f t="shared" si="11"/>
        <v>0</v>
      </c>
      <c r="H48" s="421">
        <f t="shared" si="12"/>
        <v>0</v>
      </c>
      <c r="I48" s="421">
        <f t="shared" si="13"/>
        <v>0</v>
      </c>
      <c r="J48" s="421">
        <f t="shared" si="14"/>
        <v>0</v>
      </c>
    </row>
    <row r="49" spans="1:10" ht="15" customHeight="1" x14ac:dyDescent="0.2">
      <c r="A49" s="1420"/>
      <c r="B49" s="1421"/>
      <c r="C49" s="1421"/>
      <c r="D49" s="1414">
        <f t="shared" si="8"/>
        <v>0</v>
      </c>
      <c r="E49" s="421">
        <f t="shared" si="9"/>
        <v>0</v>
      </c>
      <c r="F49" s="421">
        <f t="shared" si="10"/>
        <v>0</v>
      </c>
      <c r="G49" s="421">
        <f t="shared" si="11"/>
        <v>0</v>
      </c>
      <c r="H49" s="421">
        <f t="shared" si="12"/>
        <v>0</v>
      </c>
      <c r="I49" s="421">
        <f t="shared" si="13"/>
        <v>0</v>
      </c>
      <c r="J49" s="421">
        <f t="shared" si="14"/>
        <v>0</v>
      </c>
    </row>
    <row r="50" spans="1:10" ht="15" customHeight="1" x14ac:dyDescent="0.2">
      <c r="A50" s="1420"/>
      <c r="B50" s="1421"/>
      <c r="C50" s="1421"/>
      <c r="D50" s="1414">
        <f t="shared" si="8"/>
        <v>0</v>
      </c>
      <c r="E50" s="421">
        <f t="shared" si="9"/>
        <v>0</v>
      </c>
      <c r="F50" s="421">
        <f t="shared" si="10"/>
        <v>0</v>
      </c>
      <c r="G50" s="421">
        <f t="shared" si="11"/>
        <v>0</v>
      </c>
      <c r="H50" s="421">
        <f t="shared" si="12"/>
        <v>0</v>
      </c>
      <c r="I50" s="421">
        <f t="shared" si="13"/>
        <v>0</v>
      </c>
      <c r="J50" s="421">
        <f t="shared" si="14"/>
        <v>0</v>
      </c>
    </row>
    <row r="51" spans="1:10" ht="15" customHeight="1" x14ac:dyDescent="0.2">
      <c r="A51" s="1420"/>
      <c r="B51" s="1421"/>
      <c r="C51" s="1421"/>
      <c r="D51" s="1414">
        <f t="shared" si="8"/>
        <v>0</v>
      </c>
      <c r="E51" s="421">
        <f t="shared" si="9"/>
        <v>0</v>
      </c>
      <c r="F51" s="421">
        <f t="shared" si="10"/>
        <v>0</v>
      </c>
      <c r="G51" s="421">
        <f t="shared" si="11"/>
        <v>0</v>
      </c>
      <c r="H51" s="421">
        <f t="shared" si="12"/>
        <v>0</v>
      </c>
      <c r="I51" s="421">
        <f t="shared" si="13"/>
        <v>0</v>
      </c>
      <c r="J51" s="421">
        <f t="shared" si="14"/>
        <v>0</v>
      </c>
    </row>
    <row r="52" spans="1:10" ht="15" customHeight="1" x14ac:dyDescent="0.2">
      <c r="A52" s="1420"/>
      <c r="B52" s="1421"/>
      <c r="C52" s="1421"/>
      <c r="D52" s="1414">
        <f t="shared" si="8"/>
        <v>0</v>
      </c>
      <c r="E52" s="421">
        <f t="shared" si="9"/>
        <v>0</v>
      </c>
      <c r="F52" s="421">
        <f t="shared" si="10"/>
        <v>0</v>
      </c>
      <c r="G52" s="421">
        <f t="shared" si="11"/>
        <v>0</v>
      </c>
      <c r="H52" s="421">
        <f t="shared" si="12"/>
        <v>0</v>
      </c>
      <c r="I52" s="421">
        <f t="shared" si="13"/>
        <v>0</v>
      </c>
      <c r="J52" s="421">
        <f t="shared" si="14"/>
        <v>0</v>
      </c>
    </row>
    <row r="53" spans="1:10" ht="15" customHeight="1" x14ac:dyDescent="0.2">
      <c r="A53" s="1420"/>
      <c r="B53" s="1421"/>
      <c r="C53" s="1421"/>
      <c r="D53" s="1414">
        <f t="shared" si="8"/>
        <v>0</v>
      </c>
      <c r="E53" s="421">
        <f t="shared" si="9"/>
        <v>0</v>
      </c>
      <c r="F53" s="421">
        <f t="shared" si="10"/>
        <v>0</v>
      </c>
      <c r="G53" s="421">
        <f t="shared" si="11"/>
        <v>0</v>
      </c>
      <c r="H53" s="421">
        <f t="shared" si="12"/>
        <v>0</v>
      </c>
      <c r="I53" s="421">
        <f t="shared" si="13"/>
        <v>0</v>
      </c>
      <c r="J53" s="421">
        <f t="shared" si="14"/>
        <v>0</v>
      </c>
    </row>
    <row r="54" spans="1:10" ht="15" customHeight="1" x14ac:dyDescent="0.2">
      <c r="A54" s="1420"/>
      <c r="B54" s="1421"/>
      <c r="C54" s="1421"/>
      <c r="D54" s="1414">
        <f t="shared" si="8"/>
        <v>0</v>
      </c>
      <c r="E54" s="421">
        <f t="shared" si="9"/>
        <v>0</v>
      </c>
      <c r="F54" s="421">
        <f t="shared" si="10"/>
        <v>0</v>
      </c>
      <c r="G54" s="421">
        <f t="shared" si="11"/>
        <v>0</v>
      </c>
      <c r="H54" s="421">
        <f t="shared" si="12"/>
        <v>0</v>
      </c>
      <c r="I54" s="421">
        <f t="shared" si="13"/>
        <v>0</v>
      </c>
      <c r="J54" s="421">
        <f t="shared" si="14"/>
        <v>0</v>
      </c>
    </row>
    <row r="55" spans="1:10" ht="15" customHeight="1" x14ac:dyDescent="0.2">
      <c r="A55" s="1420"/>
      <c r="B55" s="1421"/>
      <c r="C55" s="1421"/>
      <c r="D55" s="1414">
        <f t="shared" si="8"/>
        <v>0</v>
      </c>
      <c r="E55" s="421">
        <f t="shared" si="9"/>
        <v>0</v>
      </c>
      <c r="F55" s="421">
        <f t="shared" si="10"/>
        <v>0</v>
      </c>
      <c r="G55" s="421">
        <f t="shared" si="11"/>
        <v>0</v>
      </c>
      <c r="H55" s="421">
        <f t="shared" si="12"/>
        <v>0</v>
      </c>
      <c r="I55" s="421">
        <f t="shared" si="13"/>
        <v>0</v>
      </c>
      <c r="J55" s="421">
        <f t="shared" si="14"/>
        <v>0</v>
      </c>
    </row>
    <row r="56" spans="1:10" ht="15" customHeight="1" x14ac:dyDescent="0.2">
      <c r="A56" s="1420"/>
      <c r="B56" s="1421"/>
      <c r="C56" s="1421"/>
      <c r="D56" s="1414">
        <f t="shared" si="8"/>
        <v>0</v>
      </c>
      <c r="E56" s="421">
        <f t="shared" si="9"/>
        <v>0</v>
      </c>
      <c r="F56" s="421">
        <f t="shared" si="10"/>
        <v>0</v>
      </c>
      <c r="G56" s="421">
        <f t="shared" si="11"/>
        <v>0</v>
      </c>
      <c r="H56" s="421">
        <f t="shared" si="12"/>
        <v>0</v>
      </c>
      <c r="I56" s="421">
        <f t="shared" si="13"/>
        <v>0</v>
      </c>
      <c r="J56" s="421">
        <f t="shared" si="14"/>
        <v>0</v>
      </c>
    </row>
    <row r="57" spans="1:10" ht="15" customHeight="1" x14ac:dyDescent="0.2">
      <c r="A57" s="1420"/>
      <c r="B57" s="1421"/>
      <c r="C57" s="1421"/>
      <c r="D57" s="1414">
        <f t="shared" si="8"/>
        <v>0</v>
      </c>
      <c r="E57" s="421">
        <f t="shared" si="9"/>
        <v>0</v>
      </c>
      <c r="F57" s="421">
        <f t="shared" si="10"/>
        <v>0</v>
      </c>
      <c r="G57" s="421">
        <f t="shared" si="11"/>
        <v>0</v>
      </c>
      <c r="H57" s="421">
        <f t="shared" si="12"/>
        <v>0</v>
      </c>
      <c r="I57" s="421">
        <f t="shared" si="13"/>
        <v>0</v>
      </c>
      <c r="J57" s="421">
        <f t="shared" si="14"/>
        <v>0</v>
      </c>
    </row>
    <row r="58" spans="1:10" ht="15" customHeight="1" x14ac:dyDescent="0.2">
      <c r="A58" s="1420"/>
      <c r="B58" s="1421"/>
      <c r="C58" s="1421"/>
      <c r="D58" s="1414">
        <f t="shared" si="8"/>
        <v>0</v>
      </c>
      <c r="E58" s="421">
        <f t="shared" si="9"/>
        <v>0</v>
      </c>
      <c r="F58" s="421">
        <f t="shared" si="10"/>
        <v>0</v>
      </c>
      <c r="G58" s="421">
        <f t="shared" si="11"/>
        <v>0</v>
      </c>
      <c r="H58" s="421">
        <f t="shared" si="12"/>
        <v>0</v>
      </c>
      <c r="I58" s="421">
        <f t="shared" si="13"/>
        <v>0</v>
      </c>
      <c r="J58" s="421">
        <f t="shared" si="14"/>
        <v>0</v>
      </c>
    </row>
    <row r="59" spans="1:10" ht="15" customHeight="1" x14ac:dyDescent="0.2">
      <c r="A59" s="1420"/>
      <c r="B59" s="1421"/>
      <c r="C59" s="1421"/>
      <c r="D59" s="1414">
        <f t="shared" si="8"/>
        <v>0</v>
      </c>
      <c r="E59" s="421">
        <f t="shared" si="9"/>
        <v>0</v>
      </c>
      <c r="F59" s="421">
        <f t="shared" si="10"/>
        <v>0</v>
      </c>
      <c r="G59" s="421">
        <f t="shared" si="11"/>
        <v>0</v>
      </c>
      <c r="H59" s="421">
        <f t="shared" si="12"/>
        <v>0</v>
      </c>
      <c r="I59" s="421">
        <f t="shared" si="13"/>
        <v>0</v>
      </c>
      <c r="J59" s="421">
        <f t="shared" si="14"/>
        <v>0</v>
      </c>
    </row>
    <row r="60" spans="1:10" ht="15" customHeight="1" x14ac:dyDescent="0.2">
      <c r="A60" s="1420"/>
      <c r="B60" s="1421"/>
      <c r="C60" s="1421"/>
      <c r="D60" s="1414">
        <f t="shared" si="8"/>
        <v>0</v>
      </c>
      <c r="E60" s="421">
        <f t="shared" si="9"/>
        <v>0</v>
      </c>
      <c r="F60" s="421">
        <f t="shared" si="10"/>
        <v>0</v>
      </c>
      <c r="G60" s="421">
        <f t="shared" si="11"/>
        <v>0</v>
      </c>
      <c r="H60" s="421">
        <f t="shared" si="12"/>
        <v>0</v>
      </c>
      <c r="I60" s="421">
        <f t="shared" si="13"/>
        <v>0</v>
      </c>
      <c r="J60" s="421">
        <f t="shared" si="14"/>
        <v>0</v>
      </c>
    </row>
    <row r="61" spans="1:10" ht="15" customHeight="1" x14ac:dyDescent="0.2">
      <c r="A61" s="1420"/>
      <c r="B61" s="1421"/>
      <c r="C61" s="1421"/>
      <c r="D61" s="1414">
        <f t="shared" si="8"/>
        <v>0</v>
      </c>
      <c r="E61" s="421">
        <f t="shared" si="9"/>
        <v>0</v>
      </c>
      <c r="F61" s="421">
        <f t="shared" si="10"/>
        <v>0</v>
      </c>
      <c r="G61" s="421">
        <f t="shared" si="11"/>
        <v>0</v>
      </c>
      <c r="H61" s="421">
        <f t="shared" si="12"/>
        <v>0</v>
      </c>
      <c r="I61" s="421">
        <f t="shared" si="13"/>
        <v>0</v>
      </c>
      <c r="J61" s="421">
        <f t="shared" si="14"/>
        <v>0</v>
      </c>
    </row>
    <row r="62" spans="1:10" ht="15" customHeight="1" x14ac:dyDescent="0.2">
      <c r="A62" s="1420"/>
      <c r="B62" s="1421"/>
      <c r="C62" s="1421"/>
      <c r="D62" s="1414">
        <f t="shared" si="8"/>
        <v>0</v>
      </c>
      <c r="E62" s="421">
        <f t="shared" si="9"/>
        <v>0</v>
      </c>
      <c r="F62" s="421">
        <f t="shared" si="10"/>
        <v>0</v>
      </c>
      <c r="G62" s="421">
        <f t="shared" si="11"/>
        <v>0</v>
      </c>
      <c r="H62" s="421">
        <f t="shared" si="12"/>
        <v>0</v>
      </c>
      <c r="I62" s="421">
        <f t="shared" si="13"/>
        <v>0</v>
      </c>
      <c r="J62" s="421">
        <f t="shared" si="14"/>
        <v>0</v>
      </c>
    </row>
    <row r="63" spans="1:10" ht="15" customHeight="1" x14ac:dyDescent="0.2">
      <c r="A63" s="1420"/>
      <c r="B63" s="1421"/>
      <c r="C63" s="1421"/>
      <c r="D63" s="1414">
        <f t="shared" si="8"/>
        <v>0</v>
      </c>
      <c r="E63" s="421">
        <f t="shared" si="9"/>
        <v>0</v>
      </c>
      <c r="F63" s="421">
        <f t="shared" si="10"/>
        <v>0</v>
      </c>
      <c r="G63" s="421">
        <f t="shared" si="11"/>
        <v>0</v>
      </c>
      <c r="H63" s="421">
        <f t="shared" si="12"/>
        <v>0</v>
      </c>
      <c r="I63" s="421">
        <f t="shared" si="13"/>
        <v>0</v>
      </c>
      <c r="J63" s="421">
        <f t="shared" si="14"/>
        <v>0</v>
      </c>
    </row>
    <row r="64" spans="1:10" ht="15" customHeight="1" x14ac:dyDescent="0.2">
      <c r="A64" s="1420"/>
      <c r="B64" s="1421"/>
      <c r="C64" s="1421"/>
      <c r="D64" s="1414">
        <f t="shared" si="8"/>
        <v>0</v>
      </c>
      <c r="E64" s="421">
        <f t="shared" si="9"/>
        <v>0</v>
      </c>
      <c r="F64" s="421">
        <f t="shared" si="10"/>
        <v>0</v>
      </c>
      <c r="G64" s="421">
        <f t="shared" si="11"/>
        <v>0</v>
      </c>
      <c r="H64" s="421">
        <f t="shared" si="12"/>
        <v>0</v>
      </c>
      <c r="I64" s="421">
        <f t="shared" si="13"/>
        <v>0</v>
      </c>
      <c r="J64" s="421">
        <f t="shared" si="14"/>
        <v>0</v>
      </c>
    </row>
    <row r="65" spans="1:10" ht="15" customHeight="1" x14ac:dyDescent="0.2">
      <c r="A65" s="1420"/>
      <c r="B65" s="1421"/>
      <c r="C65" s="1421"/>
      <c r="D65" s="1414">
        <f t="shared" si="8"/>
        <v>0</v>
      </c>
      <c r="E65" s="421">
        <f t="shared" si="9"/>
        <v>0</v>
      </c>
      <c r="F65" s="421">
        <f t="shared" si="10"/>
        <v>0</v>
      </c>
      <c r="G65" s="421">
        <f t="shared" si="11"/>
        <v>0</v>
      </c>
      <c r="H65" s="421">
        <f t="shared" si="12"/>
        <v>0</v>
      </c>
      <c r="I65" s="421">
        <f t="shared" si="13"/>
        <v>0</v>
      </c>
      <c r="J65" s="421">
        <f t="shared" si="14"/>
        <v>0</v>
      </c>
    </row>
    <row r="66" spans="1:10" ht="15" customHeight="1" x14ac:dyDescent="0.2">
      <c r="A66" s="1420"/>
      <c r="B66" s="1421"/>
      <c r="C66" s="1421"/>
      <c r="D66" s="1414">
        <f t="shared" si="8"/>
        <v>0</v>
      </c>
      <c r="E66" s="421">
        <f t="shared" si="9"/>
        <v>0</v>
      </c>
      <c r="F66" s="421">
        <f t="shared" si="10"/>
        <v>0</v>
      </c>
      <c r="G66" s="421">
        <f t="shared" si="11"/>
        <v>0</v>
      </c>
      <c r="H66" s="421">
        <f t="shared" si="12"/>
        <v>0</v>
      </c>
      <c r="I66" s="421">
        <f t="shared" si="13"/>
        <v>0</v>
      </c>
      <c r="J66" s="421">
        <f t="shared" si="14"/>
        <v>0</v>
      </c>
    </row>
    <row r="67" spans="1:10" ht="15" customHeight="1" x14ac:dyDescent="0.2">
      <c r="A67" s="1420"/>
      <c r="B67" s="1421"/>
      <c r="C67" s="1421"/>
      <c r="D67" s="1414">
        <f t="shared" si="8"/>
        <v>0</v>
      </c>
      <c r="E67" s="421">
        <f t="shared" si="9"/>
        <v>0</v>
      </c>
      <c r="F67" s="421">
        <f t="shared" si="10"/>
        <v>0</v>
      </c>
      <c r="G67" s="421">
        <f t="shared" si="11"/>
        <v>0</v>
      </c>
      <c r="H67" s="421">
        <f t="shared" si="12"/>
        <v>0</v>
      </c>
      <c r="I67" s="421">
        <f t="shared" si="13"/>
        <v>0</v>
      </c>
      <c r="J67" s="421">
        <f t="shared" si="14"/>
        <v>0</v>
      </c>
    </row>
    <row r="68" spans="1:10" ht="15" customHeight="1" thickBot="1" x14ac:dyDescent="0.3">
      <c r="A68" s="1425" t="s">
        <v>274</v>
      </c>
      <c r="B68" s="1426"/>
      <c r="C68" s="1426"/>
      <c r="D68" s="1427">
        <f>SUM(D45:D67)</f>
        <v>0</v>
      </c>
      <c r="E68" s="422">
        <f t="shared" ref="E68:J68" si="15">SUM(E45:E67)</f>
        <v>0</v>
      </c>
      <c r="F68" s="422">
        <f t="shared" si="15"/>
        <v>0</v>
      </c>
      <c r="G68" s="422">
        <f t="shared" si="15"/>
        <v>0</v>
      </c>
      <c r="H68" s="422">
        <f t="shared" si="15"/>
        <v>0</v>
      </c>
      <c r="I68" s="422">
        <f t="shared" si="15"/>
        <v>0</v>
      </c>
      <c r="J68" s="422">
        <f t="shared" si="15"/>
        <v>0</v>
      </c>
    </row>
    <row r="69" spans="1:10" ht="15" customHeight="1" thickTop="1" x14ac:dyDescent="0.25">
      <c r="A69" s="1393"/>
      <c r="B69" s="1393"/>
      <c r="C69" s="1393"/>
      <c r="D69" s="1393"/>
      <c r="E69" s="1393"/>
      <c r="F69" s="1393"/>
      <c r="G69" s="1393"/>
      <c r="H69" s="1393"/>
      <c r="I69" s="1393"/>
    </row>
    <row r="70" spans="1:10" ht="15" customHeight="1" x14ac:dyDescent="0.25">
      <c r="A70" s="1393"/>
      <c r="B70" s="1393"/>
      <c r="C70" s="1393"/>
      <c r="D70" s="1393"/>
      <c r="E70" s="1393"/>
      <c r="F70" s="1393"/>
      <c r="G70" s="1393"/>
      <c r="H70" s="1393"/>
      <c r="I70" s="1393"/>
    </row>
    <row r="71" spans="1:10" ht="15" customHeight="1" x14ac:dyDescent="0.25">
      <c r="A71" s="1476" t="s">
        <v>8</v>
      </c>
      <c r="B71" s="1473"/>
      <c r="C71" s="1473"/>
      <c r="D71" s="1474"/>
      <c r="E71" s="1474"/>
      <c r="F71" s="1473"/>
      <c r="G71" s="1473"/>
      <c r="H71" s="1473"/>
      <c r="I71" s="1473"/>
      <c r="J71" s="1475"/>
    </row>
    <row r="72" spans="1:10" ht="26.1" customHeight="1" x14ac:dyDescent="0.2">
      <c r="A72" s="34" t="s">
        <v>258</v>
      </c>
      <c r="B72" s="34" t="s">
        <v>242</v>
      </c>
      <c r="C72" s="34" t="s">
        <v>243</v>
      </c>
      <c r="D72" s="441" t="s">
        <v>142</v>
      </c>
      <c r="E72" s="386" t="s">
        <v>138</v>
      </c>
      <c r="F72" s="387" t="s">
        <v>33</v>
      </c>
      <c r="G72" s="388" t="s">
        <v>35</v>
      </c>
      <c r="H72" s="389" t="s">
        <v>37</v>
      </c>
      <c r="I72" s="390" t="s">
        <v>38</v>
      </c>
      <c r="J72" s="390" t="s">
        <v>39</v>
      </c>
    </row>
    <row r="73" spans="1:10" ht="15" customHeight="1" x14ac:dyDescent="0.25">
      <c r="A73" s="1420"/>
      <c r="B73" s="1423" t="s">
        <v>259</v>
      </c>
      <c r="C73" s="1424"/>
      <c r="D73" s="1414">
        <f t="shared" ref="D73:D80" si="16">SUM(E73:I73)</f>
        <v>0</v>
      </c>
      <c r="E73" s="418"/>
      <c r="F73" s="419"/>
      <c r="G73" s="408"/>
      <c r="H73" s="408"/>
      <c r="I73" s="408"/>
      <c r="J73" s="428"/>
    </row>
    <row r="74" spans="1:10" ht="15" customHeight="1" x14ac:dyDescent="0.2">
      <c r="A74" s="1420"/>
      <c r="B74" s="1421"/>
      <c r="C74" s="1421"/>
      <c r="D74" s="1414">
        <f t="shared" si="16"/>
        <v>0</v>
      </c>
      <c r="E74" s="421">
        <f t="shared" ref="E74:E80" si="17">IFERROR(VLOOKUP(B74,$B$22:$J$41,4,0)*C74,0)</f>
        <v>0</v>
      </c>
      <c r="F74" s="421">
        <f t="shared" ref="F74:F80" si="18">IFERROR(VLOOKUP(B74,$B$22:$J$41,5,0)*C74,0)</f>
        <v>0</v>
      </c>
      <c r="G74" s="421">
        <f t="shared" ref="G74:G80" si="19">IFERROR(VLOOKUP(B74,$B$22:$J$41,6,0)*C74,0)</f>
        <v>0</v>
      </c>
      <c r="H74" s="421">
        <f t="shared" ref="H74:H80" si="20">IFERROR(VLOOKUP(B74,$B$22:$J$41,7,0)*C74,0)</f>
        <v>0</v>
      </c>
      <c r="I74" s="421">
        <f t="shared" ref="I74:I80" si="21">IFERROR(VLOOKUP(B74,$B$22:$J$41,8,0)*C74,0)</f>
        <v>0</v>
      </c>
      <c r="J74" s="421">
        <f t="shared" ref="J74:J80" si="22">IFERROR(VLOOKUP(B74,$B$22:$J$41,9,0)*C74,0)</f>
        <v>0</v>
      </c>
    </row>
    <row r="75" spans="1:10" ht="15" customHeight="1" x14ac:dyDescent="0.2">
      <c r="A75" s="1420"/>
      <c r="B75" s="1421"/>
      <c r="C75" s="1421"/>
      <c r="D75" s="1414">
        <f t="shared" si="16"/>
        <v>0</v>
      </c>
      <c r="E75" s="421">
        <f t="shared" si="17"/>
        <v>0</v>
      </c>
      <c r="F75" s="421">
        <f t="shared" si="18"/>
        <v>0</v>
      </c>
      <c r="G75" s="421">
        <f t="shared" si="19"/>
        <v>0</v>
      </c>
      <c r="H75" s="421">
        <f t="shared" si="20"/>
        <v>0</v>
      </c>
      <c r="I75" s="421">
        <f t="shared" si="21"/>
        <v>0</v>
      </c>
      <c r="J75" s="421">
        <f t="shared" si="22"/>
        <v>0</v>
      </c>
    </row>
    <row r="76" spans="1:10" ht="15" customHeight="1" x14ac:dyDescent="0.2">
      <c r="A76" s="1420"/>
      <c r="B76" s="1421"/>
      <c r="C76" s="1421"/>
      <c r="D76" s="1414">
        <f t="shared" si="16"/>
        <v>0</v>
      </c>
      <c r="E76" s="421">
        <f t="shared" si="17"/>
        <v>0</v>
      </c>
      <c r="F76" s="421">
        <f t="shared" si="18"/>
        <v>0</v>
      </c>
      <c r="G76" s="421">
        <f t="shared" si="19"/>
        <v>0</v>
      </c>
      <c r="H76" s="421">
        <f t="shared" si="20"/>
        <v>0</v>
      </c>
      <c r="I76" s="421">
        <f t="shared" si="21"/>
        <v>0</v>
      </c>
      <c r="J76" s="421">
        <f t="shared" si="22"/>
        <v>0</v>
      </c>
    </row>
    <row r="77" spans="1:10" ht="15" customHeight="1" x14ac:dyDescent="0.2">
      <c r="A77" s="1420"/>
      <c r="B77" s="1421"/>
      <c r="C77" s="1421"/>
      <c r="D77" s="1414">
        <f t="shared" si="16"/>
        <v>0</v>
      </c>
      <c r="E77" s="421">
        <f t="shared" si="17"/>
        <v>0</v>
      </c>
      <c r="F77" s="421">
        <f t="shared" si="18"/>
        <v>0</v>
      </c>
      <c r="G77" s="421">
        <f t="shared" si="19"/>
        <v>0</v>
      </c>
      <c r="H77" s="421">
        <f t="shared" si="20"/>
        <v>0</v>
      </c>
      <c r="I77" s="421">
        <f t="shared" si="21"/>
        <v>0</v>
      </c>
      <c r="J77" s="421">
        <f t="shared" si="22"/>
        <v>0</v>
      </c>
    </row>
    <row r="78" spans="1:10" ht="15" customHeight="1" x14ac:dyDescent="0.2">
      <c r="A78" s="1420"/>
      <c r="B78" s="1421"/>
      <c r="C78" s="1421"/>
      <c r="D78" s="1414">
        <f t="shared" si="16"/>
        <v>0</v>
      </c>
      <c r="E78" s="421">
        <f t="shared" si="17"/>
        <v>0</v>
      </c>
      <c r="F78" s="421">
        <f t="shared" si="18"/>
        <v>0</v>
      </c>
      <c r="G78" s="421">
        <f t="shared" si="19"/>
        <v>0</v>
      </c>
      <c r="H78" s="421">
        <f t="shared" si="20"/>
        <v>0</v>
      </c>
      <c r="I78" s="421">
        <f t="shared" si="21"/>
        <v>0</v>
      </c>
      <c r="J78" s="421">
        <f t="shared" si="22"/>
        <v>0</v>
      </c>
    </row>
    <row r="79" spans="1:10" ht="15" customHeight="1" x14ac:dyDescent="0.2">
      <c r="A79" s="1420"/>
      <c r="B79" s="1421"/>
      <c r="C79" s="1421"/>
      <c r="D79" s="1414">
        <f t="shared" si="16"/>
        <v>0</v>
      </c>
      <c r="E79" s="421">
        <f t="shared" si="17"/>
        <v>0</v>
      </c>
      <c r="F79" s="421">
        <f t="shared" si="18"/>
        <v>0</v>
      </c>
      <c r="G79" s="421">
        <f t="shared" si="19"/>
        <v>0</v>
      </c>
      <c r="H79" s="421">
        <f t="shared" si="20"/>
        <v>0</v>
      </c>
      <c r="I79" s="421">
        <f t="shared" si="21"/>
        <v>0</v>
      </c>
      <c r="J79" s="421">
        <f t="shared" si="22"/>
        <v>0</v>
      </c>
    </row>
    <row r="80" spans="1:10" ht="15" customHeight="1" x14ac:dyDescent="0.2">
      <c r="A80" s="1420"/>
      <c r="B80" s="1421"/>
      <c r="C80" s="1421"/>
      <c r="D80" s="1414">
        <f t="shared" si="16"/>
        <v>0</v>
      </c>
      <c r="E80" s="421">
        <f t="shared" si="17"/>
        <v>0</v>
      </c>
      <c r="F80" s="421">
        <f t="shared" si="18"/>
        <v>0</v>
      </c>
      <c r="G80" s="421">
        <f t="shared" si="19"/>
        <v>0</v>
      </c>
      <c r="H80" s="421">
        <f t="shared" si="20"/>
        <v>0</v>
      </c>
      <c r="I80" s="421">
        <f t="shared" si="21"/>
        <v>0</v>
      </c>
      <c r="J80" s="421">
        <f t="shared" si="22"/>
        <v>0</v>
      </c>
    </row>
    <row r="81" spans="1:10" ht="15" customHeight="1" thickBot="1" x14ac:dyDescent="0.3">
      <c r="A81" s="1425" t="s">
        <v>275</v>
      </c>
      <c r="B81" s="1426"/>
      <c r="C81" s="1426"/>
      <c r="D81" s="1427">
        <f t="shared" ref="D81" si="23">SUM(D73:D80)</f>
        <v>0</v>
      </c>
      <c r="E81" s="422">
        <f t="shared" ref="E81:J81" si="24">SUM(E73:E80)</f>
        <v>0</v>
      </c>
      <c r="F81" s="422">
        <f t="shared" si="24"/>
        <v>0</v>
      </c>
      <c r="G81" s="422">
        <f t="shared" si="24"/>
        <v>0</v>
      </c>
      <c r="H81" s="422">
        <f t="shared" si="24"/>
        <v>0</v>
      </c>
      <c r="I81" s="422">
        <f t="shared" si="24"/>
        <v>0</v>
      </c>
      <c r="J81" s="422">
        <f t="shared" si="24"/>
        <v>0</v>
      </c>
    </row>
    <row r="82" spans="1:10" ht="15" customHeight="1" thickTop="1" x14ac:dyDescent="0.25">
      <c r="A82" s="1393"/>
      <c r="B82" s="1393"/>
      <c r="C82" s="1393"/>
      <c r="D82" s="1393"/>
      <c r="E82" s="1393"/>
      <c r="F82" s="1393"/>
      <c r="G82" s="1393"/>
      <c r="H82" s="1393"/>
      <c r="I82" s="1393"/>
    </row>
    <row r="83" spans="1:10" ht="15" customHeight="1" x14ac:dyDescent="0.25">
      <c r="A83" s="1393"/>
      <c r="B83" s="1393"/>
      <c r="C83" s="1393"/>
      <c r="D83" s="1393"/>
      <c r="E83" s="1393"/>
      <c r="F83" s="1393"/>
      <c r="G83" s="1393"/>
      <c r="H83" s="1393"/>
      <c r="I83" s="1393"/>
    </row>
    <row r="84" spans="1:10" ht="15" customHeight="1" x14ac:dyDescent="0.25">
      <c r="A84" s="1476" t="s">
        <v>12</v>
      </c>
      <c r="B84" s="1473"/>
      <c r="C84" s="1473"/>
      <c r="D84" s="1474"/>
      <c r="E84" s="1474"/>
      <c r="F84" s="1473"/>
      <c r="G84" s="1473"/>
      <c r="H84" s="1473"/>
      <c r="I84" s="1473"/>
      <c r="J84" s="1475"/>
    </row>
    <row r="85" spans="1:10" ht="26.1" customHeight="1" x14ac:dyDescent="0.2">
      <c r="A85" s="34" t="s">
        <v>258</v>
      </c>
      <c r="B85" s="34" t="s">
        <v>242</v>
      </c>
      <c r="C85" s="34" t="s">
        <v>243</v>
      </c>
      <c r="D85" s="441" t="s">
        <v>142</v>
      </c>
      <c r="E85" s="386" t="s">
        <v>138</v>
      </c>
      <c r="F85" s="387" t="s">
        <v>33</v>
      </c>
      <c r="G85" s="388" t="s">
        <v>35</v>
      </c>
      <c r="H85" s="389" t="s">
        <v>37</v>
      </c>
      <c r="I85" s="390" t="s">
        <v>38</v>
      </c>
      <c r="J85" s="390" t="s">
        <v>39</v>
      </c>
    </row>
    <row r="86" spans="1:10" ht="15" customHeight="1" x14ac:dyDescent="0.25">
      <c r="A86" s="1420"/>
      <c r="B86" s="1423" t="s">
        <v>259</v>
      </c>
      <c r="C86" s="1424"/>
      <c r="D86" s="1414">
        <f t="shared" ref="D86:D93" si="25">SUM(E86:I86)</f>
        <v>0</v>
      </c>
      <c r="E86" s="418"/>
      <c r="F86" s="419"/>
      <c r="G86" s="408"/>
      <c r="H86" s="408"/>
      <c r="I86" s="408"/>
      <c r="J86" s="428"/>
    </row>
    <row r="87" spans="1:10" ht="15" customHeight="1" x14ac:dyDescent="0.2">
      <c r="A87" s="1420"/>
      <c r="B87" s="1421"/>
      <c r="C87" s="1421"/>
      <c r="D87" s="1414">
        <f t="shared" si="25"/>
        <v>0</v>
      </c>
      <c r="E87" s="421">
        <f t="shared" ref="E87:E93" si="26">IFERROR(VLOOKUP(B87,$B$22:$J$41,4,0)*C87,0)</f>
        <v>0</v>
      </c>
      <c r="F87" s="421">
        <f t="shared" ref="F87:F93" si="27">IFERROR(VLOOKUP(B87,$B$22:$J$41,5,0)*C87,0)</f>
        <v>0</v>
      </c>
      <c r="G87" s="421">
        <f t="shared" ref="G87:G93" si="28">IFERROR(VLOOKUP(B87,$B$22:$J$41,6,0)*C87,0)</f>
        <v>0</v>
      </c>
      <c r="H87" s="421">
        <f t="shared" ref="H87:H93" si="29">IFERROR(VLOOKUP(B87,$B$22:$J$41,7,0)*C87,0)</f>
        <v>0</v>
      </c>
      <c r="I87" s="421">
        <f t="shared" ref="I87:I93" si="30">IFERROR(VLOOKUP(B87,$B$22:$J$41,8,0)*C87,0)</f>
        <v>0</v>
      </c>
      <c r="J87" s="421">
        <f t="shared" ref="J87:J93" si="31">IFERROR(VLOOKUP(B87,$B$22:$J$41,9,0)*C87,0)</f>
        <v>0</v>
      </c>
    </row>
    <row r="88" spans="1:10" ht="15" customHeight="1" x14ac:dyDescent="0.2">
      <c r="A88" s="1420"/>
      <c r="B88" s="1421"/>
      <c r="C88" s="1421"/>
      <c r="D88" s="1414">
        <f t="shared" si="25"/>
        <v>0</v>
      </c>
      <c r="E88" s="421">
        <f t="shared" si="26"/>
        <v>0</v>
      </c>
      <c r="F88" s="421">
        <f t="shared" si="27"/>
        <v>0</v>
      </c>
      <c r="G88" s="421">
        <f t="shared" si="28"/>
        <v>0</v>
      </c>
      <c r="H88" s="421">
        <f t="shared" si="29"/>
        <v>0</v>
      </c>
      <c r="I88" s="421">
        <f t="shared" si="30"/>
        <v>0</v>
      </c>
      <c r="J88" s="421">
        <f t="shared" si="31"/>
        <v>0</v>
      </c>
    </row>
    <row r="89" spans="1:10" ht="15" customHeight="1" x14ac:dyDescent="0.2">
      <c r="A89" s="1420"/>
      <c r="B89" s="1421"/>
      <c r="C89" s="1421"/>
      <c r="D89" s="1414">
        <f t="shared" si="25"/>
        <v>0</v>
      </c>
      <c r="E89" s="421">
        <f t="shared" si="26"/>
        <v>0</v>
      </c>
      <c r="F89" s="421">
        <f t="shared" si="27"/>
        <v>0</v>
      </c>
      <c r="G89" s="421">
        <f t="shared" si="28"/>
        <v>0</v>
      </c>
      <c r="H89" s="421">
        <f t="shared" si="29"/>
        <v>0</v>
      </c>
      <c r="I89" s="421">
        <f t="shared" si="30"/>
        <v>0</v>
      </c>
      <c r="J89" s="421">
        <f t="shared" si="31"/>
        <v>0</v>
      </c>
    </row>
    <row r="90" spans="1:10" ht="15" customHeight="1" x14ac:dyDescent="0.2">
      <c r="A90" s="1420"/>
      <c r="B90" s="1421"/>
      <c r="C90" s="1421"/>
      <c r="D90" s="1414">
        <f t="shared" si="25"/>
        <v>0</v>
      </c>
      <c r="E90" s="421">
        <f t="shared" si="26"/>
        <v>0</v>
      </c>
      <c r="F90" s="421">
        <f t="shared" si="27"/>
        <v>0</v>
      </c>
      <c r="G90" s="421">
        <f t="shared" si="28"/>
        <v>0</v>
      </c>
      <c r="H90" s="421">
        <f t="shared" si="29"/>
        <v>0</v>
      </c>
      <c r="I90" s="421">
        <f t="shared" si="30"/>
        <v>0</v>
      </c>
      <c r="J90" s="421">
        <f t="shared" si="31"/>
        <v>0</v>
      </c>
    </row>
    <row r="91" spans="1:10" ht="15" customHeight="1" x14ac:dyDescent="0.2">
      <c r="A91" s="1420"/>
      <c r="B91" s="1421"/>
      <c r="C91" s="1421"/>
      <c r="D91" s="1414">
        <f t="shared" si="25"/>
        <v>0</v>
      </c>
      <c r="E91" s="421">
        <f t="shared" si="26"/>
        <v>0</v>
      </c>
      <c r="F91" s="421">
        <f t="shared" si="27"/>
        <v>0</v>
      </c>
      <c r="G91" s="421">
        <f t="shared" si="28"/>
        <v>0</v>
      </c>
      <c r="H91" s="421">
        <f t="shared" si="29"/>
        <v>0</v>
      </c>
      <c r="I91" s="421">
        <f t="shared" si="30"/>
        <v>0</v>
      </c>
      <c r="J91" s="421">
        <f t="shared" si="31"/>
        <v>0</v>
      </c>
    </row>
    <row r="92" spans="1:10" ht="15" customHeight="1" x14ac:dyDescent="0.2">
      <c r="A92" s="1420"/>
      <c r="B92" s="1421"/>
      <c r="C92" s="1421"/>
      <c r="D92" s="1414">
        <f t="shared" si="25"/>
        <v>0</v>
      </c>
      <c r="E92" s="421">
        <f t="shared" si="26"/>
        <v>0</v>
      </c>
      <c r="F92" s="421">
        <f t="shared" si="27"/>
        <v>0</v>
      </c>
      <c r="G92" s="421">
        <f t="shared" si="28"/>
        <v>0</v>
      </c>
      <c r="H92" s="421">
        <f t="shared" si="29"/>
        <v>0</v>
      </c>
      <c r="I92" s="421">
        <f t="shared" si="30"/>
        <v>0</v>
      </c>
      <c r="J92" s="421">
        <f t="shared" si="31"/>
        <v>0</v>
      </c>
    </row>
    <row r="93" spans="1:10" ht="15" customHeight="1" x14ac:dyDescent="0.2">
      <c r="A93" s="1420"/>
      <c r="B93" s="1421"/>
      <c r="C93" s="1421"/>
      <c r="D93" s="1414">
        <f t="shared" si="25"/>
        <v>0</v>
      </c>
      <c r="E93" s="421">
        <f t="shared" si="26"/>
        <v>0</v>
      </c>
      <c r="F93" s="421">
        <f t="shared" si="27"/>
        <v>0</v>
      </c>
      <c r="G93" s="421">
        <f t="shared" si="28"/>
        <v>0</v>
      </c>
      <c r="H93" s="421">
        <f t="shared" si="29"/>
        <v>0</v>
      </c>
      <c r="I93" s="421">
        <f t="shared" si="30"/>
        <v>0</v>
      </c>
      <c r="J93" s="421">
        <f t="shared" si="31"/>
        <v>0</v>
      </c>
    </row>
    <row r="94" spans="1:10" ht="15" customHeight="1" thickBot="1" x14ac:dyDescent="0.3">
      <c r="A94" s="1425" t="s">
        <v>277</v>
      </c>
      <c r="B94" s="1426"/>
      <c r="C94" s="1426"/>
      <c r="D94" s="1427">
        <f t="shared" ref="D94" si="32">SUM(D86:D93)</f>
        <v>0</v>
      </c>
      <c r="E94" s="422">
        <f t="shared" ref="E94:J94" si="33">SUM(E86:E93)</f>
        <v>0</v>
      </c>
      <c r="F94" s="422">
        <f t="shared" si="33"/>
        <v>0</v>
      </c>
      <c r="G94" s="422">
        <f t="shared" si="33"/>
        <v>0</v>
      </c>
      <c r="H94" s="422">
        <f t="shared" si="33"/>
        <v>0</v>
      </c>
      <c r="I94" s="422">
        <f t="shared" si="33"/>
        <v>0</v>
      </c>
      <c r="J94" s="422">
        <f t="shared" si="33"/>
        <v>0</v>
      </c>
    </row>
    <row r="95" spans="1:10" ht="15" customHeight="1" thickTop="1" x14ac:dyDescent="0.25">
      <c r="A95" s="1393"/>
      <c r="B95" s="1393"/>
      <c r="C95" s="1393"/>
      <c r="D95" s="1393"/>
      <c r="E95" s="1393"/>
      <c r="F95" s="1393"/>
      <c r="G95" s="1393"/>
      <c r="H95" s="1393"/>
      <c r="I95" s="1393"/>
    </row>
    <row r="96" spans="1:10" ht="15" customHeight="1" x14ac:dyDescent="0.25">
      <c r="A96" s="1393"/>
      <c r="B96" s="1393"/>
      <c r="C96" s="1393"/>
      <c r="D96" s="1393"/>
      <c r="E96" s="1393"/>
      <c r="F96" s="1393"/>
      <c r="G96" s="1393"/>
      <c r="H96" s="1393"/>
      <c r="I96" s="1393"/>
    </row>
    <row r="97" spans="1:10" ht="15" customHeight="1" x14ac:dyDescent="0.25">
      <c r="A97" s="1476" t="s">
        <v>18</v>
      </c>
      <c r="B97" s="1473"/>
      <c r="C97" s="1473"/>
      <c r="D97" s="1473"/>
      <c r="E97" s="1474"/>
      <c r="F97" s="1473"/>
      <c r="G97" s="1473"/>
      <c r="H97" s="1473"/>
      <c r="I97" s="1473"/>
      <c r="J97" s="1475"/>
    </row>
    <row r="98" spans="1:10" ht="26.1" customHeight="1" x14ac:dyDescent="0.2">
      <c r="A98" s="34" t="s">
        <v>258</v>
      </c>
      <c r="B98" s="34" t="s">
        <v>242</v>
      </c>
      <c r="C98" s="34" t="s">
        <v>243</v>
      </c>
      <c r="D98" s="441" t="s">
        <v>142</v>
      </c>
      <c r="E98" s="386" t="s">
        <v>138</v>
      </c>
      <c r="F98" s="387" t="s">
        <v>33</v>
      </c>
      <c r="G98" s="388" t="s">
        <v>35</v>
      </c>
      <c r="H98" s="389" t="s">
        <v>37</v>
      </c>
      <c r="I98" s="390" t="s">
        <v>38</v>
      </c>
      <c r="J98" s="390" t="s">
        <v>39</v>
      </c>
    </row>
    <row r="99" spans="1:10" ht="15" customHeight="1" x14ac:dyDescent="0.25">
      <c r="A99" s="1420"/>
      <c r="B99" s="1423" t="s">
        <v>259</v>
      </c>
      <c r="C99" s="1424"/>
      <c r="D99" s="1414">
        <f t="shared" ref="D99:D106" si="34">SUM(E99:I99)</f>
        <v>0</v>
      </c>
      <c r="E99" s="418"/>
      <c r="F99" s="419"/>
      <c r="G99" s="408"/>
      <c r="H99" s="408"/>
      <c r="I99" s="408"/>
      <c r="J99" s="428"/>
    </row>
    <row r="100" spans="1:10" ht="15" customHeight="1" x14ac:dyDescent="0.2">
      <c r="A100" s="1420"/>
      <c r="B100" s="1421"/>
      <c r="C100" s="1421"/>
      <c r="D100" s="1414">
        <f t="shared" si="34"/>
        <v>0</v>
      </c>
      <c r="E100" s="421">
        <f t="shared" ref="E100:E106" si="35">IFERROR(VLOOKUP(B100,$B$22:$J$41,4,0)*C100,0)</f>
        <v>0</v>
      </c>
      <c r="F100" s="421">
        <f t="shared" ref="F100:F106" si="36">IFERROR(VLOOKUP(B100,$B$22:$J$41,5,0)*C100,0)</f>
        <v>0</v>
      </c>
      <c r="G100" s="421">
        <f t="shared" ref="G100:G106" si="37">IFERROR(VLOOKUP(B100,$B$22:$J$41,6,0)*C100,0)</f>
        <v>0</v>
      </c>
      <c r="H100" s="421">
        <f t="shared" ref="H100:H106" si="38">IFERROR(VLOOKUP(B100,$B$22:$J$41,7,0)*C100,0)</f>
        <v>0</v>
      </c>
      <c r="I100" s="421">
        <f t="shared" ref="I100:I106" si="39">IFERROR(VLOOKUP(B100,$B$22:$J$41,8,0)*C100,0)</f>
        <v>0</v>
      </c>
      <c r="J100" s="421">
        <f t="shared" ref="J100:J106" si="40">IFERROR(VLOOKUP(B100,$B$22:$J$41,9,0)*C100,0)</f>
        <v>0</v>
      </c>
    </row>
    <row r="101" spans="1:10" ht="15" customHeight="1" x14ac:dyDescent="0.2">
      <c r="A101" s="1420"/>
      <c r="B101" s="1421"/>
      <c r="C101" s="1421"/>
      <c r="D101" s="1414">
        <f t="shared" si="34"/>
        <v>0</v>
      </c>
      <c r="E101" s="421">
        <f t="shared" si="35"/>
        <v>0</v>
      </c>
      <c r="F101" s="421">
        <f t="shared" si="36"/>
        <v>0</v>
      </c>
      <c r="G101" s="421">
        <f t="shared" si="37"/>
        <v>0</v>
      </c>
      <c r="H101" s="421">
        <f t="shared" si="38"/>
        <v>0</v>
      </c>
      <c r="I101" s="421">
        <f t="shared" si="39"/>
        <v>0</v>
      </c>
      <c r="J101" s="421">
        <f t="shared" si="40"/>
        <v>0</v>
      </c>
    </row>
    <row r="102" spans="1:10" ht="15" customHeight="1" x14ac:dyDescent="0.2">
      <c r="A102" s="1420"/>
      <c r="B102" s="1421"/>
      <c r="C102" s="1421"/>
      <c r="D102" s="1414">
        <f t="shared" si="34"/>
        <v>0</v>
      </c>
      <c r="E102" s="421">
        <f t="shared" si="35"/>
        <v>0</v>
      </c>
      <c r="F102" s="421">
        <f t="shared" si="36"/>
        <v>0</v>
      </c>
      <c r="G102" s="421">
        <f t="shared" si="37"/>
        <v>0</v>
      </c>
      <c r="H102" s="421">
        <f t="shared" si="38"/>
        <v>0</v>
      </c>
      <c r="I102" s="421">
        <f t="shared" si="39"/>
        <v>0</v>
      </c>
      <c r="J102" s="421">
        <f t="shared" si="40"/>
        <v>0</v>
      </c>
    </row>
    <row r="103" spans="1:10" ht="15" customHeight="1" x14ac:dyDescent="0.2">
      <c r="A103" s="1420"/>
      <c r="B103" s="1421"/>
      <c r="C103" s="1421"/>
      <c r="D103" s="1414">
        <f t="shared" si="34"/>
        <v>0</v>
      </c>
      <c r="E103" s="421">
        <f t="shared" si="35"/>
        <v>0</v>
      </c>
      <c r="F103" s="421">
        <f t="shared" si="36"/>
        <v>0</v>
      </c>
      <c r="G103" s="421">
        <f t="shared" si="37"/>
        <v>0</v>
      </c>
      <c r="H103" s="421">
        <f t="shared" si="38"/>
        <v>0</v>
      </c>
      <c r="I103" s="421">
        <f t="shared" si="39"/>
        <v>0</v>
      </c>
      <c r="J103" s="421">
        <f t="shared" si="40"/>
        <v>0</v>
      </c>
    </row>
    <row r="104" spans="1:10" ht="15" customHeight="1" x14ac:dyDescent="0.2">
      <c r="A104" s="1420"/>
      <c r="B104" s="1421"/>
      <c r="C104" s="1421"/>
      <c r="D104" s="1414">
        <f t="shared" si="34"/>
        <v>0</v>
      </c>
      <c r="E104" s="421">
        <f t="shared" si="35"/>
        <v>0</v>
      </c>
      <c r="F104" s="421">
        <f t="shared" si="36"/>
        <v>0</v>
      </c>
      <c r="G104" s="421">
        <f t="shared" si="37"/>
        <v>0</v>
      </c>
      <c r="H104" s="421">
        <f t="shared" si="38"/>
        <v>0</v>
      </c>
      <c r="I104" s="421">
        <f t="shared" si="39"/>
        <v>0</v>
      </c>
      <c r="J104" s="421">
        <f t="shared" si="40"/>
        <v>0</v>
      </c>
    </row>
    <row r="105" spans="1:10" ht="15" customHeight="1" x14ac:dyDescent="0.2">
      <c r="A105" s="1420"/>
      <c r="B105" s="1421"/>
      <c r="C105" s="1421"/>
      <c r="D105" s="1414">
        <f t="shared" si="34"/>
        <v>0</v>
      </c>
      <c r="E105" s="421">
        <f t="shared" si="35"/>
        <v>0</v>
      </c>
      <c r="F105" s="421">
        <f t="shared" si="36"/>
        <v>0</v>
      </c>
      <c r="G105" s="421">
        <f t="shared" si="37"/>
        <v>0</v>
      </c>
      <c r="H105" s="421">
        <f t="shared" si="38"/>
        <v>0</v>
      </c>
      <c r="I105" s="421">
        <f t="shared" si="39"/>
        <v>0</v>
      </c>
      <c r="J105" s="421">
        <f t="shared" si="40"/>
        <v>0</v>
      </c>
    </row>
    <row r="106" spans="1:10" ht="15" customHeight="1" x14ac:dyDescent="0.2">
      <c r="A106" s="1420"/>
      <c r="B106" s="1421"/>
      <c r="C106" s="1421"/>
      <c r="D106" s="1414">
        <f t="shared" si="34"/>
        <v>0</v>
      </c>
      <c r="E106" s="421">
        <f t="shared" si="35"/>
        <v>0</v>
      </c>
      <c r="F106" s="421">
        <f t="shared" si="36"/>
        <v>0</v>
      </c>
      <c r="G106" s="421">
        <f t="shared" si="37"/>
        <v>0</v>
      </c>
      <c r="H106" s="421">
        <f t="shared" si="38"/>
        <v>0</v>
      </c>
      <c r="I106" s="421">
        <f t="shared" si="39"/>
        <v>0</v>
      </c>
      <c r="J106" s="421">
        <f t="shared" si="40"/>
        <v>0</v>
      </c>
    </row>
    <row r="107" spans="1:10" ht="15" customHeight="1" thickBot="1" x14ac:dyDescent="0.3">
      <c r="A107" s="1425" t="s">
        <v>1512</v>
      </c>
      <c r="B107" s="1426"/>
      <c r="C107" s="1426"/>
      <c r="D107" s="1427">
        <f t="shared" ref="D107" si="41">SUM(D99:D106)</f>
        <v>0</v>
      </c>
      <c r="E107" s="422">
        <f t="shared" ref="E107:J107" si="42">SUM(E99:E106)</f>
        <v>0</v>
      </c>
      <c r="F107" s="422">
        <f t="shared" si="42"/>
        <v>0</v>
      </c>
      <c r="G107" s="422">
        <f t="shared" si="42"/>
        <v>0</v>
      </c>
      <c r="H107" s="422">
        <f t="shared" si="42"/>
        <v>0</v>
      </c>
      <c r="I107" s="422">
        <f t="shared" si="42"/>
        <v>0</v>
      </c>
      <c r="J107" s="422">
        <f t="shared" si="42"/>
        <v>0</v>
      </c>
    </row>
    <row r="108" spans="1:10" ht="15" customHeight="1" thickTop="1" x14ac:dyDescent="0.25">
      <c r="A108" s="1393"/>
      <c r="B108" s="1393"/>
      <c r="C108" s="1393"/>
      <c r="D108" s="1393"/>
      <c r="E108" s="1393"/>
      <c r="F108" s="1393"/>
      <c r="G108" s="1393"/>
      <c r="H108" s="1393"/>
      <c r="I108" s="1393"/>
    </row>
    <row r="109" spans="1:10" ht="15" customHeight="1" x14ac:dyDescent="0.25">
      <c r="A109" s="1393"/>
      <c r="B109" s="1393"/>
      <c r="C109" s="1393"/>
      <c r="D109" s="1393"/>
      <c r="E109" s="1393"/>
      <c r="F109" s="1393"/>
      <c r="G109" s="1393"/>
      <c r="H109" s="1393"/>
      <c r="I109" s="1393"/>
    </row>
    <row r="110" spans="1:10" ht="15" customHeight="1" x14ac:dyDescent="0.25">
      <c r="A110" s="1476" t="s">
        <v>278</v>
      </c>
      <c r="B110" s="1473"/>
      <c r="C110" s="1473"/>
      <c r="D110" s="1474"/>
      <c r="E110" s="1474"/>
      <c r="F110" s="1473"/>
      <c r="G110" s="1473"/>
      <c r="H110" s="1473"/>
      <c r="I110" s="1473"/>
      <c r="J110" s="1475"/>
    </row>
    <row r="111" spans="1:10" ht="26.1" customHeight="1" x14ac:dyDescent="0.2">
      <c r="A111" s="34" t="s">
        <v>258</v>
      </c>
      <c r="B111" s="34" t="s">
        <v>242</v>
      </c>
      <c r="C111" s="34" t="s">
        <v>243</v>
      </c>
      <c r="D111" s="441" t="s">
        <v>142</v>
      </c>
      <c r="E111" s="386" t="s">
        <v>138</v>
      </c>
      <c r="F111" s="387" t="s">
        <v>33</v>
      </c>
      <c r="G111" s="388" t="s">
        <v>35</v>
      </c>
      <c r="H111" s="389" t="s">
        <v>37</v>
      </c>
      <c r="I111" s="390" t="s">
        <v>38</v>
      </c>
      <c r="J111" s="390" t="s">
        <v>39</v>
      </c>
    </row>
    <row r="112" spans="1:10" ht="15" customHeight="1" x14ac:dyDescent="0.25">
      <c r="A112" s="1420"/>
      <c r="B112" s="1423" t="s">
        <v>259</v>
      </c>
      <c r="C112" s="1424"/>
      <c r="D112" s="1414">
        <f t="shared" ref="D112:D119" si="43">SUM(E112:I112)</f>
        <v>0</v>
      </c>
      <c r="E112" s="418"/>
      <c r="F112" s="419"/>
      <c r="G112" s="408"/>
      <c r="H112" s="408"/>
      <c r="I112" s="408"/>
      <c r="J112" s="428"/>
    </row>
    <row r="113" spans="1:10" ht="15" customHeight="1" x14ac:dyDescent="0.2">
      <c r="A113" s="1420"/>
      <c r="B113" s="1421"/>
      <c r="C113" s="1421"/>
      <c r="D113" s="1414">
        <f t="shared" si="43"/>
        <v>0</v>
      </c>
      <c r="E113" s="421">
        <f t="shared" ref="E113:E119" si="44">IFERROR(VLOOKUP(B113,$B$22:$J$41,4,0)*C113,0)</f>
        <v>0</v>
      </c>
      <c r="F113" s="421">
        <f t="shared" ref="F113:F119" si="45">IFERROR(VLOOKUP(B113,$B$22:$J$41,5,0)*C113,0)</f>
        <v>0</v>
      </c>
      <c r="G113" s="421">
        <f t="shared" ref="G113:G119" si="46">IFERROR(VLOOKUP(B113,$B$22:$J$41,6,0)*C113,0)</f>
        <v>0</v>
      </c>
      <c r="H113" s="421">
        <f t="shared" ref="H113:H119" si="47">IFERROR(VLOOKUP(B113,$B$22:$J$41,7,0)*C113,0)</f>
        <v>0</v>
      </c>
      <c r="I113" s="421">
        <f t="shared" ref="I113:I119" si="48">IFERROR(VLOOKUP(B113,$B$22:$J$41,8,0)*C113,0)</f>
        <v>0</v>
      </c>
      <c r="J113" s="421">
        <f t="shared" ref="J113:J119" si="49">IFERROR(VLOOKUP(B113,$B$22:$J$41,9,0)*C113,0)</f>
        <v>0</v>
      </c>
    </row>
    <row r="114" spans="1:10" ht="15" customHeight="1" x14ac:dyDescent="0.2">
      <c r="A114" s="1420"/>
      <c r="B114" s="1421"/>
      <c r="C114" s="1421"/>
      <c r="D114" s="1414">
        <f t="shared" si="43"/>
        <v>0</v>
      </c>
      <c r="E114" s="421">
        <f t="shared" si="44"/>
        <v>0</v>
      </c>
      <c r="F114" s="421">
        <f t="shared" si="45"/>
        <v>0</v>
      </c>
      <c r="G114" s="421">
        <f t="shared" si="46"/>
        <v>0</v>
      </c>
      <c r="H114" s="421">
        <f t="shared" si="47"/>
        <v>0</v>
      </c>
      <c r="I114" s="421">
        <f t="shared" si="48"/>
        <v>0</v>
      </c>
      <c r="J114" s="421">
        <f t="shared" si="49"/>
        <v>0</v>
      </c>
    </row>
    <row r="115" spans="1:10" ht="15" customHeight="1" x14ac:dyDescent="0.2">
      <c r="A115" s="1420"/>
      <c r="B115" s="1421"/>
      <c r="C115" s="1421"/>
      <c r="D115" s="1414">
        <f t="shared" si="43"/>
        <v>0</v>
      </c>
      <c r="E115" s="421">
        <f t="shared" si="44"/>
        <v>0</v>
      </c>
      <c r="F115" s="421">
        <f t="shared" si="45"/>
        <v>0</v>
      </c>
      <c r="G115" s="421">
        <f t="shared" si="46"/>
        <v>0</v>
      </c>
      <c r="H115" s="421">
        <f t="shared" si="47"/>
        <v>0</v>
      </c>
      <c r="I115" s="421">
        <f t="shared" si="48"/>
        <v>0</v>
      </c>
      <c r="J115" s="421">
        <f t="shared" si="49"/>
        <v>0</v>
      </c>
    </row>
    <row r="116" spans="1:10" ht="15" customHeight="1" x14ac:dyDescent="0.2">
      <c r="A116" s="1420"/>
      <c r="B116" s="1421"/>
      <c r="C116" s="1421"/>
      <c r="D116" s="1414">
        <f t="shared" si="43"/>
        <v>0</v>
      </c>
      <c r="E116" s="421">
        <f t="shared" si="44"/>
        <v>0</v>
      </c>
      <c r="F116" s="421">
        <f t="shared" si="45"/>
        <v>0</v>
      </c>
      <c r="G116" s="421">
        <f t="shared" si="46"/>
        <v>0</v>
      </c>
      <c r="H116" s="421">
        <f t="shared" si="47"/>
        <v>0</v>
      </c>
      <c r="I116" s="421">
        <f t="shared" si="48"/>
        <v>0</v>
      </c>
      <c r="J116" s="421">
        <f t="shared" si="49"/>
        <v>0</v>
      </c>
    </row>
    <row r="117" spans="1:10" ht="15" customHeight="1" x14ac:dyDescent="0.2">
      <c r="A117" s="1420"/>
      <c r="B117" s="1421"/>
      <c r="C117" s="1421"/>
      <c r="D117" s="1414">
        <f t="shared" si="43"/>
        <v>0</v>
      </c>
      <c r="E117" s="421">
        <f t="shared" si="44"/>
        <v>0</v>
      </c>
      <c r="F117" s="421">
        <f t="shared" si="45"/>
        <v>0</v>
      </c>
      <c r="G117" s="421">
        <f t="shared" si="46"/>
        <v>0</v>
      </c>
      <c r="H117" s="421">
        <f t="shared" si="47"/>
        <v>0</v>
      </c>
      <c r="I117" s="421">
        <f t="shared" si="48"/>
        <v>0</v>
      </c>
      <c r="J117" s="421">
        <f t="shared" si="49"/>
        <v>0</v>
      </c>
    </row>
    <row r="118" spans="1:10" ht="15" customHeight="1" x14ac:dyDescent="0.2">
      <c r="A118" s="1420"/>
      <c r="B118" s="1421"/>
      <c r="C118" s="1421"/>
      <c r="D118" s="1414">
        <f t="shared" si="43"/>
        <v>0</v>
      </c>
      <c r="E118" s="421">
        <f t="shared" si="44"/>
        <v>0</v>
      </c>
      <c r="F118" s="421">
        <f t="shared" si="45"/>
        <v>0</v>
      </c>
      <c r="G118" s="421">
        <f t="shared" si="46"/>
        <v>0</v>
      </c>
      <c r="H118" s="421">
        <f t="shared" si="47"/>
        <v>0</v>
      </c>
      <c r="I118" s="421">
        <f t="shared" si="48"/>
        <v>0</v>
      </c>
      <c r="J118" s="421">
        <f t="shared" si="49"/>
        <v>0</v>
      </c>
    </row>
    <row r="119" spans="1:10" ht="15" customHeight="1" x14ac:dyDescent="0.2">
      <c r="A119" s="1420"/>
      <c r="B119" s="1421"/>
      <c r="C119" s="1421"/>
      <c r="D119" s="1414">
        <f t="shared" si="43"/>
        <v>0</v>
      </c>
      <c r="E119" s="421">
        <f t="shared" si="44"/>
        <v>0</v>
      </c>
      <c r="F119" s="421">
        <f t="shared" si="45"/>
        <v>0</v>
      </c>
      <c r="G119" s="421">
        <f t="shared" si="46"/>
        <v>0</v>
      </c>
      <c r="H119" s="421">
        <f t="shared" si="47"/>
        <v>0</v>
      </c>
      <c r="I119" s="421">
        <f t="shared" si="48"/>
        <v>0</v>
      </c>
      <c r="J119" s="421">
        <f t="shared" si="49"/>
        <v>0</v>
      </c>
    </row>
    <row r="120" spans="1:10" ht="15" customHeight="1" thickBot="1" x14ac:dyDescent="0.3">
      <c r="A120" s="1425" t="s">
        <v>279</v>
      </c>
      <c r="B120" s="1426"/>
      <c r="C120" s="1426"/>
      <c r="D120" s="1427">
        <f t="shared" ref="D120" si="50">SUM(D112:D119)</f>
        <v>0</v>
      </c>
      <c r="E120" s="422">
        <f t="shared" ref="E120:J120" si="51">SUM(E112:E119)</f>
        <v>0</v>
      </c>
      <c r="F120" s="422">
        <f t="shared" si="51"/>
        <v>0</v>
      </c>
      <c r="G120" s="422">
        <f t="shared" si="51"/>
        <v>0</v>
      </c>
      <c r="H120" s="422">
        <f t="shared" si="51"/>
        <v>0</v>
      </c>
      <c r="I120" s="422">
        <f t="shared" si="51"/>
        <v>0</v>
      </c>
      <c r="J120" s="422">
        <f t="shared" si="51"/>
        <v>0</v>
      </c>
    </row>
    <row r="121" spans="1:10" ht="15.75" thickTop="1" x14ac:dyDescent="0.2"/>
  </sheetData>
  <sheetProtection algorithmName="SHA-512" hashValue="0fUjOqgPQZHyQhOcL/XGwJ3CUvcLuEqUG/1P4VgtkL6VXAC9l1Lkmxbejrrf49Erk3Mr1D/Wdnt9ahvdh1662w==" saltValue="2dfL+eJHtH50y9pyKd2Z3w==" spinCount="100000" sheet="1" objects="1" scenarios="1"/>
  <mergeCells count="1">
    <mergeCell ref="B8:G8"/>
  </mergeCells>
  <dataValidations count="1">
    <dataValidation type="list" allowBlank="1" showInputMessage="1" showErrorMessage="1" sqref="B46:B67 B74:B80 B87:B93 B100:B106 B113:B119" xr:uid="{35228D10-44B5-4A36-B22B-C2F07456A1F8}">
      <formula1>$B$21:$B$40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F35D84-6089-47FA-9F29-D56EF72C4C89}">
          <x14:formula1>
            <xm:f>'Input List'!$N$3:$N$31</xm:f>
          </x14:formula1>
          <xm:sqref>I11:I15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B3F-0E0E-4B3B-8C6A-6E2C7DC58181}">
  <dimension ref="A1:L217"/>
  <sheetViews>
    <sheetView zoomScaleNormal="100" workbookViewId="0"/>
  </sheetViews>
  <sheetFormatPr defaultColWidth="9.875" defaultRowHeight="15" x14ac:dyDescent="0.2"/>
  <cols>
    <col min="1" max="1" width="6.25" style="2" customWidth="1"/>
    <col min="2" max="2" width="33.75" style="2" customWidth="1"/>
    <col min="3" max="3" width="6.25" style="2" customWidth="1"/>
    <col min="4" max="10" width="13.375" style="2" customWidth="1"/>
    <col min="11" max="11" width="9.875" style="1367" hidden="1" customWidth="1"/>
    <col min="12" max="12" width="9.875" style="226"/>
    <col min="13" max="16384" width="9.875" style="2"/>
  </cols>
  <sheetData>
    <row r="1" spans="1:12" ht="15" customHeight="1" x14ac:dyDescent="0.25">
      <c r="A1" s="7" t="s">
        <v>292</v>
      </c>
      <c r="B1" s="8"/>
      <c r="C1" s="8"/>
      <c r="D1" s="8"/>
      <c r="E1" s="8"/>
      <c r="F1" s="8"/>
      <c r="G1" s="8"/>
      <c r="H1" s="8"/>
      <c r="I1" s="8"/>
      <c r="J1" s="8"/>
    </row>
    <row r="2" spans="1:12" s="10" customFormat="1" ht="13.35" customHeight="1" x14ac:dyDescent="0.2">
      <c r="A2" s="1490" t="s">
        <v>42</v>
      </c>
      <c r="B2" s="1491"/>
      <c r="C2" s="43"/>
      <c r="D2" s="43"/>
      <c r="E2" s="43"/>
      <c r="F2" s="43"/>
      <c r="G2" s="429" t="s">
        <v>43</v>
      </c>
      <c r="H2" s="430"/>
      <c r="I2" s="430"/>
      <c r="J2" s="431"/>
      <c r="K2" s="1368"/>
      <c r="L2" s="432"/>
    </row>
    <row r="3" spans="1:12" s="10" customFormat="1" ht="13.35" customHeight="1" x14ac:dyDescent="0.2">
      <c r="A3" s="1490" t="s">
        <v>1459</v>
      </c>
      <c r="B3" s="1491"/>
      <c r="C3" s="43"/>
      <c r="D3" s="43"/>
      <c r="E3" s="43"/>
      <c r="G3" s="132">
        <f>+'Sch A'!$A$6</f>
        <v>0</v>
      </c>
      <c r="H3" s="433"/>
      <c r="I3" s="433"/>
      <c r="J3" s="434"/>
      <c r="K3" s="1368"/>
      <c r="L3" s="432"/>
    </row>
    <row r="4" spans="1:12" s="10" customFormat="1" ht="13.35" customHeight="1" x14ac:dyDescent="0.2">
      <c r="D4" s="43"/>
      <c r="E4" s="43"/>
      <c r="G4" s="18" t="s">
        <v>131</v>
      </c>
      <c r="J4" s="19"/>
      <c r="K4" s="1368"/>
      <c r="L4" s="432"/>
    </row>
    <row r="5" spans="1:12" s="10" customFormat="1" ht="13.35" customHeight="1" x14ac:dyDescent="0.2">
      <c r="D5" s="43"/>
      <c r="E5" s="43"/>
      <c r="G5" s="135" t="s">
        <v>132</v>
      </c>
      <c r="H5" s="136">
        <f>+'Sch A'!$F$12</f>
        <v>0</v>
      </c>
      <c r="I5" s="135" t="s">
        <v>133</v>
      </c>
      <c r="J5" s="136">
        <f>+'Sch A'!$H$12</f>
        <v>0</v>
      </c>
      <c r="K5" s="1368"/>
      <c r="L5" s="432"/>
    </row>
    <row r="6" spans="1:12" ht="13.35" customHeight="1" x14ac:dyDescent="0.25">
      <c r="A6" s="42"/>
      <c r="D6" s="8"/>
      <c r="E6" s="8"/>
      <c r="H6" s="42"/>
    </row>
    <row r="7" spans="1:12" s="201" customFormat="1" ht="12" x14ac:dyDescent="0.2">
      <c r="A7" s="435" t="s">
        <v>293</v>
      </c>
      <c r="B7" s="436"/>
      <c r="C7" s="436"/>
      <c r="D7" s="436"/>
      <c r="E7" s="436"/>
      <c r="F7" s="436"/>
      <c r="G7" s="436"/>
      <c r="H7" s="436"/>
      <c r="I7" s="436"/>
      <c r="J7" s="437"/>
      <c r="K7" s="1369"/>
      <c r="L7" s="438"/>
    </row>
    <row r="8" spans="1:12" s="10" customFormat="1" ht="30.75" customHeight="1" x14ac:dyDescent="0.2">
      <c r="A8" s="439" t="s">
        <v>294</v>
      </c>
      <c r="B8" s="440" t="s">
        <v>295</v>
      </c>
      <c r="C8" s="439" t="s">
        <v>294</v>
      </c>
      <c r="D8" s="441" t="s">
        <v>142</v>
      </c>
      <c r="E8" s="442" t="s">
        <v>138</v>
      </c>
      <c r="F8" s="443" t="s">
        <v>33</v>
      </c>
      <c r="G8" s="443" t="s">
        <v>35</v>
      </c>
      <c r="H8" s="443" t="s">
        <v>37</v>
      </c>
      <c r="I8" s="443" t="s">
        <v>38</v>
      </c>
      <c r="J8" s="443" t="s">
        <v>39</v>
      </c>
      <c r="K8" s="1368"/>
      <c r="L8" s="432"/>
    </row>
    <row r="9" spans="1:12" ht="15" customHeight="1" x14ac:dyDescent="0.2">
      <c r="A9" s="444" t="s">
        <v>158</v>
      </c>
      <c r="B9" s="445" t="s">
        <v>297</v>
      </c>
      <c r="C9" s="445"/>
      <c r="D9" s="446">
        <f>SUM(E9:J9)</f>
        <v>0</v>
      </c>
      <c r="E9" s="447"/>
      <c r="F9" s="447"/>
      <c r="G9" s="447"/>
      <c r="H9" s="447"/>
      <c r="I9" s="447"/>
      <c r="J9" s="447"/>
    </row>
    <row r="10" spans="1:12" ht="15" customHeight="1" x14ac:dyDescent="0.2">
      <c r="A10" s="448"/>
      <c r="B10" s="449"/>
      <c r="C10" s="449">
        <v>1</v>
      </c>
      <c r="D10" s="1452">
        <f>SUM(E10:J10)</f>
        <v>0</v>
      </c>
      <c r="E10" s="1452">
        <f>IFERROR(ROUND(E9/$D$9,8),0)</f>
        <v>0</v>
      </c>
      <c r="F10" s="1452">
        <f t="shared" ref="F10:J10" si="0">IFERROR(ROUND(F9/$D$9,8),0)</f>
        <v>0</v>
      </c>
      <c r="G10" s="1452">
        <f t="shared" si="0"/>
        <v>0</v>
      </c>
      <c r="H10" s="1452">
        <f t="shared" si="0"/>
        <v>0</v>
      </c>
      <c r="I10" s="1452">
        <f t="shared" si="0"/>
        <v>0</v>
      </c>
      <c r="J10" s="1452">
        <f t="shared" si="0"/>
        <v>0</v>
      </c>
      <c r="K10" s="1376" t="s">
        <v>298</v>
      </c>
    </row>
    <row r="11" spans="1:12" ht="15" customHeight="1" x14ac:dyDescent="0.2">
      <c r="A11" s="444" t="s">
        <v>160</v>
      </c>
      <c r="B11" s="1450" t="s">
        <v>1480</v>
      </c>
      <c r="C11" s="445"/>
      <c r="D11" s="446">
        <f t="shared" ref="D11:D51" si="1">SUM(E11:J11)</f>
        <v>0</v>
      </c>
      <c r="E11" s="1451">
        <f>'Sch C-2n'!C$14</f>
        <v>0</v>
      </c>
      <c r="F11" s="1451">
        <f>'Sch C-2n'!D$14</f>
        <v>0</v>
      </c>
      <c r="G11" s="1451">
        <f>'Sch C-2n'!E$14</f>
        <v>0</v>
      </c>
      <c r="H11" s="1451">
        <f>'Sch C-2n'!F$14</f>
        <v>0</v>
      </c>
      <c r="I11" s="1451">
        <f>'Sch C-2n'!G$14</f>
        <v>0</v>
      </c>
      <c r="J11" s="1451">
        <f>'Sch C-2n'!H$14</f>
        <v>0</v>
      </c>
    </row>
    <row r="12" spans="1:12" ht="15" customHeight="1" x14ac:dyDescent="0.2">
      <c r="A12" s="448"/>
      <c r="B12" s="449"/>
      <c r="C12" s="449">
        <v>2</v>
      </c>
      <c r="D12" s="1452">
        <f>SUM(E12:J12)</f>
        <v>0</v>
      </c>
      <c r="E12" s="1452">
        <f>IFERROR(ROUND(E11/$D$11,8),0)</f>
        <v>0</v>
      </c>
      <c r="F12" s="1452">
        <f t="shared" ref="F12:J12" si="2">IFERROR(ROUND(F11/$D$11,8),0)</f>
        <v>0</v>
      </c>
      <c r="G12" s="1452">
        <f t="shared" si="2"/>
        <v>0</v>
      </c>
      <c r="H12" s="1452">
        <f t="shared" si="2"/>
        <v>0</v>
      </c>
      <c r="I12" s="1452">
        <f t="shared" si="2"/>
        <v>0</v>
      </c>
      <c r="J12" s="1452">
        <f t="shared" si="2"/>
        <v>0</v>
      </c>
      <c r="K12" s="2" t="s">
        <v>1481</v>
      </c>
    </row>
    <row r="13" spans="1:12" ht="15" customHeight="1" x14ac:dyDescent="0.2">
      <c r="A13" s="444" t="s">
        <v>162</v>
      </c>
      <c r="B13" s="1450" t="s">
        <v>1482</v>
      </c>
      <c r="C13" s="1455"/>
      <c r="D13" s="446">
        <f t="shared" si="1"/>
        <v>0</v>
      </c>
      <c r="E13" s="1451">
        <f>'Sch W'!E$9</f>
        <v>0</v>
      </c>
      <c r="F13" s="1451">
        <f>'Sch W'!F$9</f>
        <v>0</v>
      </c>
      <c r="G13" s="1451">
        <f>'Sch W'!G$9</f>
        <v>0</v>
      </c>
      <c r="H13" s="1451">
        <f>'Sch W'!H$9</f>
        <v>0</v>
      </c>
      <c r="I13" s="1451">
        <f>'Sch W'!I$9</f>
        <v>0</v>
      </c>
      <c r="J13" s="1451">
        <f>'Sch W'!J$9</f>
        <v>0</v>
      </c>
    </row>
    <row r="14" spans="1:12" ht="15" customHeight="1" x14ac:dyDescent="0.2">
      <c r="A14" s="448"/>
      <c r="B14" s="449"/>
      <c r="C14" s="1456">
        <v>3.1</v>
      </c>
      <c r="D14" s="1452">
        <f>SUM(E14:J14)</f>
        <v>0</v>
      </c>
      <c r="E14" s="1452">
        <f>IFERROR(ROUND(E13/$D$13,8),0)</f>
        <v>0</v>
      </c>
      <c r="F14" s="1452">
        <f t="shared" ref="F14:J14" si="3">IFERROR(ROUND(F13/$D$13,8),0)</f>
        <v>0</v>
      </c>
      <c r="G14" s="1452">
        <f t="shared" si="3"/>
        <v>0</v>
      </c>
      <c r="H14" s="1452">
        <f t="shared" si="3"/>
        <v>0</v>
      </c>
      <c r="I14" s="1452">
        <f t="shared" si="3"/>
        <v>0</v>
      </c>
      <c r="J14" s="1452">
        <f t="shared" si="3"/>
        <v>0</v>
      </c>
      <c r="K14" s="2" t="s">
        <v>245</v>
      </c>
    </row>
    <row r="15" spans="1:12" ht="15" customHeight="1" x14ac:dyDescent="0.2">
      <c r="A15" s="1453"/>
      <c r="B15" s="1450" t="s">
        <v>1483</v>
      </c>
      <c r="C15" s="1455"/>
      <c r="D15" s="446">
        <f t="shared" si="1"/>
        <v>0</v>
      </c>
      <c r="E15" s="1451">
        <f>'Sch W'!E$10</f>
        <v>0</v>
      </c>
      <c r="F15" s="1451">
        <f>'Sch W'!F$10</f>
        <v>0</v>
      </c>
      <c r="G15" s="1451">
        <f>'Sch W'!G$10</f>
        <v>0</v>
      </c>
      <c r="H15" s="1451">
        <f>'Sch W'!H$10</f>
        <v>0</v>
      </c>
      <c r="I15" s="1451">
        <f>'Sch W'!I$10</f>
        <v>0</v>
      </c>
      <c r="J15" s="1451">
        <f>'Sch W'!J$10</f>
        <v>0</v>
      </c>
      <c r="K15" s="2"/>
    </row>
    <row r="16" spans="1:12" ht="15" customHeight="1" x14ac:dyDescent="0.2">
      <c r="A16" s="1453"/>
      <c r="B16" s="449"/>
      <c r="C16" s="1456">
        <v>3.2</v>
      </c>
      <c r="D16" s="1452">
        <f>SUM(E16:J16)</f>
        <v>0</v>
      </c>
      <c r="E16" s="1452">
        <f>IFERROR(ROUND(E15/$D$15,8),0)</f>
        <v>0</v>
      </c>
      <c r="F16" s="1452">
        <f t="shared" ref="F16:J16" si="4">IFERROR(ROUND(F15/$D$15,8),0)</f>
        <v>0</v>
      </c>
      <c r="G16" s="1452">
        <f t="shared" si="4"/>
        <v>0</v>
      </c>
      <c r="H16" s="1452">
        <f t="shared" si="4"/>
        <v>0</v>
      </c>
      <c r="I16" s="1452">
        <f t="shared" si="4"/>
        <v>0</v>
      </c>
      <c r="J16" s="1452">
        <f t="shared" si="4"/>
        <v>0</v>
      </c>
      <c r="K16" s="2" t="s">
        <v>247</v>
      </c>
    </row>
    <row r="17" spans="1:11" ht="15" customHeight="1" x14ac:dyDescent="0.2">
      <c r="A17" s="1453"/>
      <c r="B17" s="1450" t="s">
        <v>1484</v>
      </c>
      <c r="C17" s="1455"/>
      <c r="D17" s="446">
        <f t="shared" ref="D17" si="5">SUM(E17:J17)</f>
        <v>0</v>
      </c>
      <c r="E17" s="1451">
        <f>'Sch W'!E$11</f>
        <v>0</v>
      </c>
      <c r="F17" s="1451">
        <f>'Sch W'!F$11</f>
        <v>0</v>
      </c>
      <c r="G17" s="1451">
        <f>'Sch W'!G$11</f>
        <v>0</v>
      </c>
      <c r="H17" s="1451">
        <f>'Sch W'!H$11</f>
        <v>0</v>
      </c>
      <c r="I17" s="1451">
        <f>'Sch W'!I$11</f>
        <v>0</v>
      </c>
      <c r="J17" s="1451">
        <f>'Sch W'!J$11</f>
        <v>0</v>
      </c>
      <c r="K17" s="2"/>
    </row>
    <row r="18" spans="1:11" ht="15" customHeight="1" x14ac:dyDescent="0.2">
      <c r="A18" s="1453"/>
      <c r="B18" s="449"/>
      <c r="C18" s="1456">
        <v>3.3</v>
      </c>
      <c r="D18" s="1452">
        <f>SUM(E18:J18)</f>
        <v>0</v>
      </c>
      <c r="E18" s="1452">
        <f>IFERROR(ROUND(E17/$D$17,8),0)</f>
        <v>0</v>
      </c>
      <c r="F18" s="1452">
        <f t="shared" ref="F18:J18" si="6">IFERROR(ROUND(F17/$D$17,8),0)</f>
        <v>0</v>
      </c>
      <c r="G18" s="1452">
        <f t="shared" si="6"/>
        <v>0</v>
      </c>
      <c r="H18" s="1452">
        <f t="shared" si="6"/>
        <v>0</v>
      </c>
      <c r="I18" s="1452">
        <f t="shared" si="6"/>
        <v>0</v>
      </c>
      <c r="J18" s="1452">
        <f t="shared" si="6"/>
        <v>0</v>
      </c>
      <c r="K18" s="2" t="s">
        <v>249</v>
      </c>
    </row>
    <row r="19" spans="1:11" ht="15" customHeight="1" x14ac:dyDescent="0.2">
      <c r="A19" s="1453"/>
      <c r="B19" s="1450" t="s">
        <v>1485</v>
      </c>
      <c r="C19" s="1455"/>
      <c r="D19" s="446">
        <f t="shared" ref="D19" si="7">SUM(E19:J19)</f>
        <v>0</v>
      </c>
      <c r="E19" s="1451">
        <f>'Sch W'!E$12</f>
        <v>0</v>
      </c>
      <c r="F19" s="1451">
        <f>'Sch W'!F$12</f>
        <v>0</v>
      </c>
      <c r="G19" s="1451">
        <f>'Sch W'!G$12</f>
        <v>0</v>
      </c>
      <c r="H19" s="1451">
        <f>'Sch W'!H$12</f>
        <v>0</v>
      </c>
      <c r="I19" s="1451">
        <f>'Sch W'!I$12</f>
        <v>0</v>
      </c>
      <c r="J19" s="1451">
        <f>'Sch W'!J$12</f>
        <v>0</v>
      </c>
      <c r="K19" s="2"/>
    </row>
    <row r="20" spans="1:11" ht="15" customHeight="1" x14ac:dyDescent="0.2">
      <c r="A20" s="1453"/>
      <c r="B20" s="449"/>
      <c r="C20" s="1456">
        <v>3.4</v>
      </c>
      <c r="D20" s="1452">
        <f>SUM(E20:J20)</f>
        <v>0</v>
      </c>
      <c r="E20" s="1452">
        <f>IFERROR(ROUND(E19/$D$19,8),0)</f>
        <v>0</v>
      </c>
      <c r="F20" s="1452">
        <f t="shared" ref="F20:J20" si="8">IFERROR(ROUND(F19/$D$19,8),0)</f>
        <v>0</v>
      </c>
      <c r="G20" s="1452">
        <f t="shared" si="8"/>
        <v>0</v>
      </c>
      <c r="H20" s="1452">
        <f t="shared" si="8"/>
        <v>0</v>
      </c>
      <c r="I20" s="1452">
        <f t="shared" si="8"/>
        <v>0</v>
      </c>
      <c r="J20" s="1452">
        <f t="shared" si="8"/>
        <v>0</v>
      </c>
      <c r="K20" s="2" t="s">
        <v>251</v>
      </c>
    </row>
    <row r="21" spans="1:11" ht="15" customHeight="1" x14ac:dyDescent="0.2">
      <c r="A21" s="1453"/>
      <c r="B21" s="1454" t="s">
        <v>1486</v>
      </c>
      <c r="C21" s="1457"/>
      <c r="D21" s="446">
        <f t="shared" ref="D21" si="9">SUM(E21:J21)</f>
        <v>0</v>
      </c>
      <c r="E21" s="1451">
        <f>'Sch W'!E$13</f>
        <v>0</v>
      </c>
      <c r="F21" s="1451">
        <f>'Sch W'!F$13</f>
        <v>0</v>
      </c>
      <c r="G21" s="1451">
        <f>'Sch W'!G$13</f>
        <v>0</v>
      </c>
      <c r="H21" s="1451">
        <f>'Sch W'!H$13</f>
        <v>0</v>
      </c>
      <c r="I21" s="1451">
        <f>'Sch W'!I$13</f>
        <v>0</v>
      </c>
      <c r="J21" s="1451">
        <f>'Sch W'!J$13</f>
        <v>0</v>
      </c>
      <c r="K21" s="2"/>
    </row>
    <row r="22" spans="1:11" ht="15" customHeight="1" x14ac:dyDescent="0.2">
      <c r="A22" s="1453"/>
      <c r="B22" s="449"/>
      <c r="C22" s="1458">
        <v>3.5</v>
      </c>
      <c r="D22" s="1452">
        <f>SUM(E22:J22)</f>
        <v>0</v>
      </c>
      <c r="E22" s="1452">
        <f>IFERROR(ROUND(E21/$D$21,8),0)</f>
        <v>0</v>
      </c>
      <c r="F22" s="1452">
        <f t="shared" ref="F22:J22" si="10">IFERROR(ROUND(F21/$D$21,8),0)</f>
        <v>0</v>
      </c>
      <c r="G22" s="1452">
        <f t="shared" si="10"/>
        <v>0</v>
      </c>
      <c r="H22" s="1452">
        <f t="shared" si="10"/>
        <v>0</v>
      </c>
      <c r="I22" s="1452">
        <f t="shared" si="10"/>
        <v>0</v>
      </c>
      <c r="J22" s="1452">
        <f t="shared" si="10"/>
        <v>0</v>
      </c>
      <c r="K22" s="2" t="s">
        <v>253</v>
      </c>
    </row>
    <row r="23" spans="1:11" ht="15" customHeight="1" x14ac:dyDescent="0.2">
      <c r="A23" s="1453"/>
      <c r="B23" s="1454" t="s">
        <v>1489</v>
      </c>
      <c r="C23" s="1459"/>
      <c r="D23" s="446">
        <f t="shared" ref="D23" si="11">SUM(E23:J23)</f>
        <v>0</v>
      </c>
      <c r="E23" s="1451">
        <f>'Sch W'!E$14</f>
        <v>0</v>
      </c>
      <c r="F23" s="1451">
        <f>'Sch W'!F$14</f>
        <v>0</v>
      </c>
      <c r="G23" s="1451">
        <f>'Sch W'!G$14</f>
        <v>0</v>
      </c>
      <c r="H23" s="1451">
        <f>'Sch W'!H$14</f>
        <v>0</v>
      </c>
      <c r="I23" s="1451">
        <f>'Sch W'!I$14</f>
        <v>0</v>
      </c>
      <c r="J23" s="1451">
        <f>'Sch W'!J$14</f>
        <v>0</v>
      </c>
      <c r="K23" s="2"/>
    </row>
    <row r="24" spans="1:11" ht="15" customHeight="1" x14ac:dyDescent="0.2">
      <c r="A24" s="1453"/>
      <c r="B24" s="449"/>
      <c r="C24" s="454">
        <v>3.6</v>
      </c>
      <c r="D24" s="1452">
        <f>SUM(E24:J24)</f>
        <v>0</v>
      </c>
      <c r="E24" s="1452">
        <f>IFERROR(ROUND(E23/$D$23,8),0)</f>
        <v>0</v>
      </c>
      <c r="F24" s="1452">
        <f t="shared" ref="F24:J24" si="12">IFERROR(ROUND(F23/$D$23,8),0)</f>
        <v>0</v>
      </c>
      <c r="G24" s="1452">
        <f t="shared" si="12"/>
        <v>0</v>
      </c>
      <c r="H24" s="1452">
        <f t="shared" si="12"/>
        <v>0</v>
      </c>
      <c r="I24" s="1452">
        <f t="shared" si="12"/>
        <v>0</v>
      </c>
      <c r="J24" s="1452">
        <f t="shared" si="12"/>
        <v>0</v>
      </c>
      <c r="K24" s="2" t="s">
        <v>255</v>
      </c>
    </row>
    <row r="25" spans="1:11" ht="15" customHeight="1" x14ac:dyDescent="0.2">
      <c r="A25" s="1453"/>
      <c r="B25" s="1454" t="s">
        <v>1487</v>
      </c>
      <c r="C25" s="1459"/>
      <c r="D25" s="446">
        <f t="shared" ref="D25" si="13">SUM(E25:J25)</f>
        <v>0</v>
      </c>
      <c r="E25" s="1451">
        <f>'Sch W'!E$15</f>
        <v>0</v>
      </c>
      <c r="F25" s="1451">
        <f>'Sch W'!F$15</f>
        <v>0</v>
      </c>
      <c r="G25" s="1451">
        <f>'Sch W'!G$15</f>
        <v>0</v>
      </c>
      <c r="H25" s="1451">
        <f>'Sch W'!H$15</f>
        <v>0</v>
      </c>
      <c r="I25" s="1451">
        <f>'Sch W'!I$15</f>
        <v>0</v>
      </c>
      <c r="J25" s="1451">
        <f>'Sch W'!J$15</f>
        <v>0</v>
      </c>
      <c r="K25" s="2"/>
    </row>
    <row r="26" spans="1:11" ht="15" customHeight="1" x14ac:dyDescent="0.2">
      <c r="A26" s="1453"/>
      <c r="B26" s="1454"/>
      <c r="C26" s="1459">
        <v>3.7</v>
      </c>
      <c r="D26" s="1452">
        <f>SUM(E26:J26)</f>
        <v>0</v>
      </c>
      <c r="E26" s="1452">
        <f>IFERROR(ROUND(E25/$D$25,8),0)</f>
        <v>0</v>
      </c>
      <c r="F26" s="1452">
        <f t="shared" ref="F26:J26" si="14">IFERROR(ROUND(F25/$D$25,8),0)</f>
        <v>0</v>
      </c>
      <c r="G26" s="1452">
        <f t="shared" si="14"/>
        <v>0</v>
      </c>
      <c r="H26" s="1452">
        <f t="shared" si="14"/>
        <v>0</v>
      </c>
      <c r="I26" s="1452">
        <f t="shared" si="14"/>
        <v>0</v>
      </c>
      <c r="J26" s="1452">
        <f t="shared" si="14"/>
        <v>0</v>
      </c>
      <c r="K26" s="2" t="s">
        <v>257</v>
      </c>
    </row>
    <row r="27" spans="1:11" ht="15" customHeight="1" x14ac:dyDescent="0.2">
      <c r="A27" s="444" t="s">
        <v>164</v>
      </c>
      <c r="B27" s="445" t="s">
        <v>299</v>
      </c>
      <c r="C27" s="445"/>
      <c r="D27" s="446">
        <f t="shared" si="1"/>
        <v>0</v>
      </c>
      <c r="E27" s="447"/>
      <c r="F27" s="447"/>
      <c r="G27" s="447"/>
      <c r="H27" s="447"/>
      <c r="I27" s="447"/>
      <c r="J27" s="447"/>
    </row>
    <row r="28" spans="1:11" ht="15" customHeight="1" x14ac:dyDescent="0.2">
      <c r="A28" s="448"/>
      <c r="B28" s="449"/>
      <c r="C28" s="449">
        <v>4</v>
      </c>
      <c r="D28" s="1452">
        <f>SUM(E28:J28)</f>
        <v>0</v>
      </c>
      <c r="E28" s="1452">
        <f>IFERROR(ROUND(E27/$D$27,8),0)</f>
        <v>0</v>
      </c>
      <c r="F28" s="1452">
        <f t="shared" ref="F28:J28" si="15">IFERROR(ROUND(F27/$D$27,8),0)</f>
        <v>0</v>
      </c>
      <c r="G28" s="1452">
        <f t="shared" si="15"/>
        <v>0</v>
      </c>
      <c r="H28" s="1452">
        <f t="shared" si="15"/>
        <v>0</v>
      </c>
      <c r="I28" s="1452">
        <f t="shared" si="15"/>
        <v>0</v>
      </c>
      <c r="J28" s="1452">
        <f t="shared" si="15"/>
        <v>0</v>
      </c>
      <c r="K28" s="1367" t="s">
        <v>300</v>
      </c>
    </row>
    <row r="29" spans="1:11" ht="15" customHeight="1" x14ac:dyDescent="0.2">
      <c r="A29" s="444" t="s">
        <v>167</v>
      </c>
      <c r="B29" s="445" t="s">
        <v>139</v>
      </c>
      <c r="C29" s="445"/>
      <c r="D29" s="446">
        <f t="shared" si="1"/>
        <v>0</v>
      </c>
      <c r="E29" s="447"/>
      <c r="F29" s="447"/>
      <c r="G29" s="447"/>
      <c r="H29" s="447"/>
      <c r="I29" s="447"/>
      <c r="J29" s="447"/>
    </row>
    <row r="30" spans="1:11" ht="15" customHeight="1" x14ac:dyDescent="0.2">
      <c r="A30" s="448"/>
      <c r="B30" s="449"/>
      <c r="C30" s="449">
        <v>5</v>
      </c>
      <c r="D30" s="1452">
        <f>SUM(E30:J30)</f>
        <v>0</v>
      </c>
      <c r="E30" s="1452">
        <f>IFERROR(ROUND(E29/$D$29,8),0)</f>
        <v>0</v>
      </c>
      <c r="F30" s="1452">
        <f t="shared" ref="F30:J30" si="16">IFERROR(ROUND(F29/$D$29,8),0)</f>
        <v>0</v>
      </c>
      <c r="G30" s="1452">
        <f t="shared" si="16"/>
        <v>0</v>
      </c>
      <c r="H30" s="1452">
        <f t="shared" si="16"/>
        <v>0</v>
      </c>
      <c r="I30" s="1452">
        <f t="shared" si="16"/>
        <v>0</v>
      </c>
      <c r="J30" s="1452">
        <f t="shared" si="16"/>
        <v>0</v>
      </c>
      <c r="K30" s="1365" t="str">
        <f t="shared" ref="K30" si="17">B29</f>
        <v>Resident Days</v>
      </c>
    </row>
    <row r="31" spans="1:11" ht="15" customHeight="1" x14ac:dyDescent="0.2">
      <c r="A31" s="444" t="s">
        <v>170</v>
      </c>
      <c r="B31" s="445" t="s">
        <v>301</v>
      </c>
      <c r="C31" s="445"/>
      <c r="D31" s="446">
        <f t="shared" si="1"/>
        <v>0</v>
      </c>
      <c r="E31" s="447"/>
      <c r="F31" s="447"/>
      <c r="G31" s="447"/>
      <c r="H31" s="447"/>
      <c r="I31" s="447"/>
      <c r="J31" s="447"/>
    </row>
    <row r="32" spans="1:11" ht="15" customHeight="1" x14ac:dyDescent="0.2">
      <c r="A32" s="448"/>
      <c r="B32" s="449"/>
      <c r="C32" s="449">
        <v>6</v>
      </c>
      <c r="D32" s="1452">
        <f>SUM(E32:J32)</f>
        <v>0</v>
      </c>
      <c r="E32" s="1452">
        <f>IFERROR(ROUND(E31/$D$31,8),0)</f>
        <v>0</v>
      </c>
      <c r="F32" s="1452">
        <f t="shared" ref="F32:J32" si="18">IFERROR(ROUND(F31/$D$31,8),0)</f>
        <v>0</v>
      </c>
      <c r="G32" s="1452">
        <f t="shared" si="18"/>
        <v>0</v>
      </c>
      <c r="H32" s="1452">
        <f t="shared" si="18"/>
        <v>0</v>
      </c>
      <c r="I32" s="1452">
        <f t="shared" si="18"/>
        <v>0</v>
      </c>
      <c r="J32" s="1452">
        <f t="shared" si="18"/>
        <v>0</v>
      </c>
      <c r="K32" s="1365" t="str">
        <f t="shared" ref="K32" si="19">B31</f>
        <v>In-House Resident Days</v>
      </c>
    </row>
    <row r="33" spans="1:11" ht="15" customHeight="1" x14ac:dyDescent="0.2">
      <c r="A33" s="444" t="s">
        <v>302</v>
      </c>
      <c r="B33" s="445" t="s">
        <v>303</v>
      </c>
      <c r="C33" s="445"/>
      <c r="D33" s="446">
        <f t="shared" si="1"/>
        <v>0</v>
      </c>
      <c r="E33" s="447"/>
      <c r="F33" s="447"/>
      <c r="G33" s="447"/>
      <c r="H33" s="447"/>
      <c r="I33" s="447"/>
      <c r="J33" s="447"/>
    </row>
    <row r="34" spans="1:11" ht="15" customHeight="1" x14ac:dyDescent="0.2">
      <c r="A34" s="448"/>
      <c r="B34" s="449"/>
      <c r="C34" s="449">
        <v>7</v>
      </c>
      <c r="D34" s="1452">
        <f>SUM(E34:J34)</f>
        <v>0</v>
      </c>
      <c r="E34" s="1452">
        <f>IFERROR(ROUND(E33/$D$33,8),0)</f>
        <v>0</v>
      </c>
      <c r="F34" s="1452">
        <f t="shared" ref="F34:J34" si="20">IFERROR(ROUND(F33/$D$33,8),0)</f>
        <v>0</v>
      </c>
      <c r="G34" s="1452">
        <f t="shared" si="20"/>
        <v>0</v>
      </c>
      <c r="H34" s="1452">
        <f t="shared" si="20"/>
        <v>0</v>
      </c>
      <c r="I34" s="1452">
        <f t="shared" si="20"/>
        <v>0</v>
      </c>
      <c r="J34" s="1452">
        <f t="shared" si="20"/>
        <v>0</v>
      </c>
      <c r="K34" s="1365" t="s">
        <v>1488</v>
      </c>
    </row>
    <row r="35" spans="1:11" ht="15" customHeight="1" x14ac:dyDescent="0.2">
      <c r="A35" s="444" t="s">
        <v>304</v>
      </c>
      <c r="B35" s="445" t="s">
        <v>305</v>
      </c>
      <c r="C35" s="445"/>
      <c r="D35" s="446">
        <f t="shared" si="1"/>
        <v>0</v>
      </c>
      <c r="E35" s="447"/>
      <c r="F35" s="447"/>
      <c r="G35" s="447"/>
      <c r="H35" s="447"/>
      <c r="I35" s="447"/>
      <c r="J35" s="447"/>
    </row>
    <row r="36" spans="1:11" ht="15" customHeight="1" x14ac:dyDescent="0.2">
      <c r="A36" s="448"/>
      <c r="B36" s="449"/>
      <c r="C36" s="449">
        <v>8</v>
      </c>
      <c r="D36" s="1452">
        <f>SUM(E36:J36)</f>
        <v>0</v>
      </c>
      <c r="E36" s="1452">
        <f>IFERROR(ROUND(E35/$D$35,8),0)</f>
        <v>0</v>
      </c>
      <c r="F36" s="1452">
        <f t="shared" ref="F36:J36" si="21">IFERROR(ROUND(F35/$D$35,8),0)</f>
        <v>0</v>
      </c>
      <c r="G36" s="1452">
        <f t="shared" si="21"/>
        <v>0</v>
      </c>
      <c r="H36" s="1452">
        <f t="shared" si="21"/>
        <v>0</v>
      </c>
      <c r="I36" s="1452">
        <f t="shared" si="21"/>
        <v>0</v>
      </c>
      <c r="J36" s="1452">
        <f t="shared" si="21"/>
        <v>0</v>
      </c>
      <c r="K36" s="1367" t="s">
        <v>306</v>
      </c>
    </row>
    <row r="37" spans="1:11" ht="15" customHeight="1" x14ac:dyDescent="0.35">
      <c r="A37" s="444" t="s">
        <v>307</v>
      </c>
      <c r="B37" s="450" t="s">
        <v>316</v>
      </c>
      <c r="C37" s="445"/>
      <c r="D37" s="446">
        <f t="shared" si="1"/>
        <v>0</v>
      </c>
      <c r="E37" s="447"/>
      <c r="F37" s="447"/>
      <c r="G37" s="447"/>
      <c r="H37" s="447"/>
      <c r="I37" s="447"/>
      <c r="J37" s="447"/>
    </row>
    <row r="38" spans="1:11" ht="15" customHeight="1" x14ac:dyDescent="0.2">
      <c r="A38" s="448"/>
      <c r="B38" s="451"/>
      <c r="C38" s="449">
        <v>9</v>
      </c>
      <c r="D38" s="1452">
        <f>SUM(E38:J38)</f>
        <v>0</v>
      </c>
      <c r="E38" s="1452">
        <f>IFERROR(ROUND(E37/$D$37,8),0)</f>
        <v>0</v>
      </c>
      <c r="F38" s="1452">
        <f t="shared" ref="F38:J38" si="22">IFERROR(ROUND(F37/$D$37,8),0)</f>
        <v>0</v>
      </c>
      <c r="G38" s="1452">
        <f t="shared" si="22"/>
        <v>0</v>
      </c>
      <c r="H38" s="1452">
        <f t="shared" si="22"/>
        <v>0</v>
      </c>
      <c r="I38" s="1452">
        <f t="shared" si="22"/>
        <v>0</v>
      </c>
      <c r="J38" s="1452">
        <f t="shared" si="22"/>
        <v>0</v>
      </c>
      <c r="K38" s="1376" t="str">
        <f>LEFT(B38,40)</f>
        <v/>
      </c>
    </row>
    <row r="39" spans="1:11" ht="15" customHeight="1" x14ac:dyDescent="0.2">
      <c r="A39" s="444" t="s">
        <v>308</v>
      </c>
      <c r="B39" s="445" t="s">
        <v>309</v>
      </c>
      <c r="C39" s="445"/>
      <c r="D39" s="446">
        <f t="shared" si="1"/>
        <v>0</v>
      </c>
      <c r="E39" s="446">
        <f>+'Sch C-2a'!C20</f>
        <v>0</v>
      </c>
      <c r="F39" s="446">
        <f>+'Sch C-2a'!D20</f>
        <v>0</v>
      </c>
      <c r="G39" s="446">
        <f>+'Sch C-2a'!E20</f>
        <v>0</v>
      </c>
      <c r="H39" s="446">
        <f>+'Sch C-2a'!F20</f>
        <v>0</v>
      </c>
      <c r="I39" s="446">
        <f>+'Sch C-2a'!G20</f>
        <v>0</v>
      </c>
      <c r="J39" s="446">
        <f>+'Sch C-2a'!H20</f>
        <v>0</v>
      </c>
    </row>
    <row r="40" spans="1:11" ht="15" customHeight="1" x14ac:dyDescent="0.2">
      <c r="A40" s="448"/>
      <c r="B40" s="449"/>
      <c r="C40" s="449">
        <v>10</v>
      </c>
      <c r="D40" s="1452">
        <f>SUM(E40:J40)</f>
        <v>0</v>
      </c>
      <c r="E40" s="1452">
        <f>IFERROR(ROUND(E39/$D$39,8),0)</f>
        <v>0</v>
      </c>
      <c r="F40" s="1452">
        <f t="shared" ref="F40:J40" si="23">IFERROR(ROUND(F39/$D$39,8),0)</f>
        <v>0</v>
      </c>
      <c r="G40" s="1452">
        <f t="shared" si="23"/>
        <v>0</v>
      </c>
      <c r="H40" s="1452">
        <f t="shared" si="23"/>
        <v>0</v>
      </c>
      <c r="I40" s="1452">
        <f t="shared" si="23"/>
        <v>0</v>
      </c>
      <c r="J40" s="1452">
        <f t="shared" si="23"/>
        <v>0</v>
      </c>
      <c r="K40" s="1367" t="s">
        <v>24</v>
      </c>
    </row>
    <row r="41" spans="1:11" ht="15" customHeight="1" x14ac:dyDescent="0.2">
      <c r="A41" s="444" t="s">
        <v>310</v>
      </c>
      <c r="B41" s="1461" t="s">
        <v>1490</v>
      </c>
      <c r="C41" s="445"/>
      <c r="D41" s="446">
        <f t="shared" si="1"/>
        <v>0</v>
      </c>
      <c r="E41" s="446">
        <f>'Sch C-2c'!C$11</f>
        <v>0</v>
      </c>
      <c r="F41" s="446">
        <f>'Sch C-2c'!D$11</f>
        <v>0</v>
      </c>
      <c r="G41" s="446">
        <f>'Sch C-2c'!E$11</f>
        <v>0</v>
      </c>
      <c r="H41" s="446">
        <f>'Sch C-2c'!F$11</f>
        <v>0</v>
      </c>
      <c r="I41" s="446">
        <f>'Sch C-2c'!G$11</f>
        <v>0</v>
      </c>
      <c r="J41" s="446">
        <f>'Sch C-2c'!H$11</f>
        <v>0</v>
      </c>
    </row>
    <row r="42" spans="1:11" ht="15" customHeight="1" x14ac:dyDescent="0.2">
      <c r="A42" s="448"/>
      <c r="B42" s="449" t="s">
        <v>1491</v>
      </c>
      <c r="C42" s="449">
        <v>11</v>
      </c>
      <c r="D42" s="1452">
        <f>SUM(E42:J42)</f>
        <v>0</v>
      </c>
      <c r="E42" s="1452">
        <f>IFERROR(ROUND(E41/$D$41,8),0)</f>
        <v>0</v>
      </c>
      <c r="F42" s="1452">
        <f t="shared" ref="F42:J42" si="24">IFERROR(ROUND(F41/$D$41,8),0)</f>
        <v>0</v>
      </c>
      <c r="G42" s="1452">
        <f t="shared" si="24"/>
        <v>0</v>
      </c>
      <c r="H42" s="1452">
        <f t="shared" si="24"/>
        <v>0</v>
      </c>
      <c r="I42" s="1452">
        <f t="shared" si="24"/>
        <v>0</v>
      </c>
      <c r="J42" s="1452">
        <f t="shared" si="24"/>
        <v>0</v>
      </c>
      <c r="K42" s="1365" t="s">
        <v>296</v>
      </c>
    </row>
    <row r="43" spans="1:11" ht="15" customHeight="1" x14ac:dyDescent="0.2">
      <c r="A43" s="444" t="s">
        <v>312</v>
      </c>
      <c r="B43" s="1461" t="s">
        <v>1492</v>
      </c>
      <c r="C43" s="445"/>
      <c r="D43" s="446">
        <f t="shared" si="1"/>
        <v>0</v>
      </c>
      <c r="E43" s="446">
        <f>'Sch C-2c'!C$12</f>
        <v>0</v>
      </c>
      <c r="F43" s="446">
        <f>'Sch C-2c'!D$12</f>
        <v>0</v>
      </c>
      <c r="G43" s="446">
        <f>'Sch C-2c'!E$12</f>
        <v>0</v>
      </c>
      <c r="H43" s="446">
        <f>'Sch C-2c'!F$12</f>
        <v>0</v>
      </c>
      <c r="I43" s="446">
        <f>'Sch C-2c'!G$12</f>
        <v>0</v>
      </c>
      <c r="J43" s="446">
        <f>'Sch C-2c'!H$12</f>
        <v>0</v>
      </c>
    </row>
    <row r="44" spans="1:11" ht="15" customHeight="1" x14ac:dyDescent="0.2">
      <c r="A44" s="448"/>
      <c r="B44" s="449"/>
      <c r="C44" s="449">
        <v>12</v>
      </c>
      <c r="D44" s="1452">
        <f>SUM(E44:J44)</f>
        <v>0</v>
      </c>
      <c r="E44" s="1452">
        <f>IFERROR(ROUND(E43/$D$43,8),0)</f>
        <v>0</v>
      </c>
      <c r="F44" s="1452">
        <f t="shared" ref="F44:J44" si="25">IFERROR(ROUND(F43/$D$43,8),0)</f>
        <v>0</v>
      </c>
      <c r="G44" s="1452">
        <f t="shared" si="25"/>
        <v>0</v>
      </c>
      <c r="H44" s="1452">
        <f t="shared" si="25"/>
        <v>0</v>
      </c>
      <c r="I44" s="1452">
        <f t="shared" si="25"/>
        <v>0</v>
      </c>
      <c r="J44" s="1452">
        <f t="shared" si="25"/>
        <v>0</v>
      </c>
      <c r="K44" s="1364" t="s">
        <v>1493</v>
      </c>
    </row>
    <row r="45" spans="1:11" ht="30" customHeight="1" x14ac:dyDescent="0.2">
      <c r="A45" s="444" t="s">
        <v>314</v>
      </c>
      <c r="B45" s="1461" t="s">
        <v>1495</v>
      </c>
      <c r="C45" s="445"/>
      <c r="D45" s="446">
        <f t="shared" si="1"/>
        <v>0</v>
      </c>
      <c r="E45" s="446">
        <f>'Sch C-2c'!C$13</f>
        <v>0</v>
      </c>
      <c r="F45" s="446">
        <f>'Sch C-2c'!D$13</f>
        <v>0</v>
      </c>
      <c r="G45" s="446">
        <f>'Sch C-2c'!E$13</f>
        <v>0</v>
      </c>
      <c r="H45" s="446">
        <f>'Sch C-2c'!F$13</f>
        <v>0</v>
      </c>
      <c r="I45" s="446">
        <f>'Sch C-2c'!G$13</f>
        <v>0</v>
      </c>
      <c r="J45" s="446">
        <f>'Sch C-2c'!H$13</f>
        <v>0</v>
      </c>
    </row>
    <row r="46" spans="1:11" ht="15" customHeight="1" x14ac:dyDescent="0.2">
      <c r="A46" s="448"/>
      <c r="B46" s="449"/>
      <c r="C46" s="449">
        <v>13</v>
      </c>
      <c r="D46" s="1452">
        <f>SUM(E46:J46)</f>
        <v>0</v>
      </c>
      <c r="E46" s="1452">
        <f>IFERROR(ROUND(E45/$D$45,8),0)</f>
        <v>0</v>
      </c>
      <c r="F46" s="1452">
        <f t="shared" ref="F46:J46" si="26">IFERROR(ROUND(F45/$D$45,8),0)</f>
        <v>0</v>
      </c>
      <c r="G46" s="1452">
        <f t="shared" si="26"/>
        <v>0</v>
      </c>
      <c r="H46" s="1452">
        <f t="shared" si="26"/>
        <v>0</v>
      </c>
      <c r="I46" s="1452">
        <f t="shared" si="26"/>
        <v>0</v>
      </c>
      <c r="J46" s="1452">
        <f t="shared" si="26"/>
        <v>0</v>
      </c>
      <c r="K46" s="1365" t="s">
        <v>311</v>
      </c>
    </row>
    <row r="47" spans="1:11" ht="15" customHeight="1" x14ac:dyDescent="0.2">
      <c r="A47" s="444" t="s">
        <v>315</v>
      </c>
      <c r="B47" s="1461" t="s">
        <v>1494</v>
      </c>
      <c r="C47" s="445"/>
      <c r="D47" s="446">
        <f t="shared" si="1"/>
        <v>0</v>
      </c>
      <c r="E47" s="446">
        <f>'Sch C-2c'!C$14</f>
        <v>0</v>
      </c>
      <c r="F47" s="446">
        <f>'Sch C-2c'!D$14</f>
        <v>0</v>
      </c>
      <c r="G47" s="446">
        <f>'Sch C-2c'!E$14</f>
        <v>0</v>
      </c>
      <c r="H47" s="446">
        <f>'Sch C-2c'!F$14</f>
        <v>0</v>
      </c>
      <c r="I47" s="446">
        <f>'Sch C-2c'!G$14</f>
        <v>0</v>
      </c>
      <c r="J47" s="446">
        <f>'Sch C-2c'!H$14</f>
        <v>0</v>
      </c>
    </row>
    <row r="48" spans="1:11" ht="15" customHeight="1" x14ac:dyDescent="0.2">
      <c r="A48" s="448"/>
      <c r="B48" s="449"/>
      <c r="C48" s="449">
        <v>14</v>
      </c>
      <c r="D48" s="1452">
        <f>SUM(E48:J48)</f>
        <v>0</v>
      </c>
      <c r="E48" s="1452">
        <f>IFERROR(ROUND(E47/$D$47,8),0)</f>
        <v>0</v>
      </c>
      <c r="F48" s="1452">
        <f t="shared" ref="F48:J48" si="27">IFERROR(ROUND(F47/$D$47,8),0)</f>
        <v>0</v>
      </c>
      <c r="G48" s="1452">
        <f t="shared" si="27"/>
        <v>0</v>
      </c>
      <c r="H48" s="1452">
        <f t="shared" si="27"/>
        <v>0</v>
      </c>
      <c r="I48" s="1452">
        <f t="shared" si="27"/>
        <v>0</v>
      </c>
      <c r="J48" s="1452">
        <f t="shared" si="27"/>
        <v>0</v>
      </c>
      <c r="K48" s="1376" t="s">
        <v>313</v>
      </c>
    </row>
    <row r="49" spans="1:11" ht="15" customHeight="1" x14ac:dyDescent="0.2">
      <c r="A49" s="444" t="s">
        <v>317</v>
      </c>
      <c r="B49" s="1450" t="s">
        <v>1476</v>
      </c>
      <c r="C49" s="445"/>
      <c r="D49" s="446">
        <f>SUM(E49:J49)</f>
        <v>0</v>
      </c>
      <c r="E49" s="1451">
        <f>'Sch C-2i'!C$11</f>
        <v>0</v>
      </c>
      <c r="F49" s="1451">
        <f>'Sch C-2i'!D$11</f>
        <v>0</v>
      </c>
      <c r="G49" s="1451">
        <f>'Sch C-2i'!E$11</f>
        <v>0</v>
      </c>
      <c r="H49" s="1451">
        <f>'Sch C-2i'!F$11</f>
        <v>0</v>
      </c>
      <c r="I49" s="1451">
        <f>'Sch C-2i'!G$11</f>
        <v>0</v>
      </c>
      <c r="J49" s="1451">
        <f>'Sch C-2i'!H$11</f>
        <v>0</v>
      </c>
    </row>
    <row r="50" spans="1:11" ht="15" customHeight="1" x14ac:dyDescent="0.2">
      <c r="A50" s="448"/>
      <c r="B50" s="449"/>
      <c r="C50" s="449">
        <v>15</v>
      </c>
      <c r="D50" s="1452">
        <f>SUM(E50:J50)</f>
        <v>0</v>
      </c>
      <c r="E50" s="1452">
        <f>IFERROR(ROUND(E49/$D$49,8),0)</f>
        <v>0</v>
      </c>
      <c r="F50" s="1452">
        <f t="shared" ref="F50:J50" si="28">IFERROR(ROUND(F49/$D$49,8),0)</f>
        <v>0</v>
      </c>
      <c r="G50" s="1452">
        <f t="shared" si="28"/>
        <v>0</v>
      </c>
      <c r="H50" s="1452">
        <f t="shared" si="28"/>
        <v>0</v>
      </c>
      <c r="I50" s="1452">
        <f t="shared" si="28"/>
        <v>0</v>
      </c>
      <c r="J50" s="1452">
        <f t="shared" si="28"/>
        <v>0</v>
      </c>
      <c r="K50" s="1376" t="s">
        <v>1508</v>
      </c>
    </row>
    <row r="51" spans="1:11" ht="15" customHeight="1" x14ac:dyDescent="0.2">
      <c r="A51" s="444" t="s">
        <v>318</v>
      </c>
      <c r="B51" s="1450" t="s">
        <v>1477</v>
      </c>
      <c r="C51" s="445"/>
      <c r="D51" s="446">
        <f t="shared" si="1"/>
        <v>0</v>
      </c>
      <c r="E51" s="1451">
        <f>'Sch C-2i'!C$12</f>
        <v>0</v>
      </c>
      <c r="F51" s="1451">
        <f>'Sch C-2i'!D$12</f>
        <v>0</v>
      </c>
      <c r="G51" s="1451">
        <f>'Sch C-2i'!E$12</f>
        <v>0</v>
      </c>
      <c r="H51" s="1451">
        <f>'Sch C-2i'!F$12</f>
        <v>0</v>
      </c>
      <c r="I51" s="1451">
        <f>'Sch C-2i'!G$12</f>
        <v>0</v>
      </c>
      <c r="J51" s="1451">
        <f>'Sch C-2i'!H$12</f>
        <v>0</v>
      </c>
    </row>
    <row r="52" spans="1:11" ht="15" customHeight="1" x14ac:dyDescent="0.2">
      <c r="A52" s="448"/>
      <c r="B52" s="449"/>
      <c r="C52" s="449">
        <v>16</v>
      </c>
      <c r="D52" s="1452">
        <f>SUM(E52:J52)</f>
        <v>0</v>
      </c>
      <c r="E52" s="1452">
        <f>IFERROR(ROUND(E51/$D$51,8),0)</f>
        <v>0</v>
      </c>
      <c r="F52" s="1452">
        <f t="shared" ref="F52:J52" si="29">IFERROR(ROUND(F51/$D$51,8),0)</f>
        <v>0</v>
      </c>
      <c r="G52" s="1452">
        <f t="shared" si="29"/>
        <v>0</v>
      </c>
      <c r="H52" s="1452">
        <f t="shared" si="29"/>
        <v>0</v>
      </c>
      <c r="I52" s="1452">
        <f t="shared" si="29"/>
        <v>0</v>
      </c>
      <c r="J52" s="1452">
        <f t="shared" si="29"/>
        <v>0</v>
      </c>
      <c r="K52" s="1376" t="s">
        <v>1509</v>
      </c>
    </row>
    <row r="53" spans="1:11" ht="15" customHeight="1" x14ac:dyDescent="0.2">
      <c r="A53" s="444" t="s">
        <v>319</v>
      </c>
      <c r="B53" s="1450" t="s">
        <v>1478</v>
      </c>
      <c r="C53" s="445"/>
      <c r="D53" s="446">
        <f t="shared" ref="D53:D83" si="30">SUM(E53:J53)</f>
        <v>0</v>
      </c>
      <c r="E53" s="1451">
        <f>'Sch C-2i'!C$13</f>
        <v>0</v>
      </c>
      <c r="F53" s="1451">
        <f>'Sch C-2i'!D$13</f>
        <v>0</v>
      </c>
      <c r="G53" s="1451">
        <f>'Sch C-2i'!E$13</f>
        <v>0</v>
      </c>
      <c r="H53" s="1451">
        <f>'Sch C-2i'!F$13</f>
        <v>0</v>
      </c>
      <c r="I53" s="1451">
        <f>'Sch C-2i'!G$13</f>
        <v>0</v>
      </c>
      <c r="J53" s="1451">
        <f>'Sch C-2i'!H$13</f>
        <v>0</v>
      </c>
    </row>
    <row r="54" spans="1:11" ht="15" customHeight="1" x14ac:dyDescent="0.2">
      <c r="A54" s="448"/>
      <c r="B54" s="449"/>
      <c r="C54" s="449">
        <v>17</v>
      </c>
      <c r="D54" s="1452">
        <f>SUM(E54:J54)</f>
        <v>0</v>
      </c>
      <c r="E54" s="1452">
        <f>IFERROR(ROUND(E53/$D$53,8),0)</f>
        <v>0</v>
      </c>
      <c r="F54" s="1452">
        <f t="shared" ref="F54:J54" si="31">IFERROR(ROUND(F53/$D$53,8),0)</f>
        <v>0</v>
      </c>
      <c r="G54" s="1452">
        <f t="shared" si="31"/>
        <v>0</v>
      </c>
      <c r="H54" s="1452">
        <f t="shared" si="31"/>
        <v>0</v>
      </c>
      <c r="I54" s="1452">
        <f t="shared" si="31"/>
        <v>0</v>
      </c>
      <c r="J54" s="1452">
        <f t="shared" si="31"/>
        <v>0</v>
      </c>
      <c r="K54" s="1376" t="s">
        <v>1510</v>
      </c>
    </row>
    <row r="55" spans="1:11" ht="15" customHeight="1" x14ac:dyDescent="0.2">
      <c r="A55" s="444" t="s">
        <v>320</v>
      </c>
      <c r="B55" s="1450" t="s">
        <v>1479</v>
      </c>
      <c r="C55" s="445"/>
      <c r="D55" s="446">
        <f t="shared" si="30"/>
        <v>0</v>
      </c>
      <c r="E55" s="1451">
        <f>'Sch C-2i'!C$14</f>
        <v>0</v>
      </c>
      <c r="F55" s="1451">
        <f>'Sch C-2i'!D$14</f>
        <v>0</v>
      </c>
      <c r="G55" s="1451">
        <f>'Sch C-2i'!E$14</f>
        <v>0</v>
      </c>
      <c r="H55" s="1451">
        <f>'Sch C-2i'!F$14</f>
        <v>0</v>
      </c>
      <c r="I55" s="1451">
        <f>'Sch C-2i'!G$14</f>
        <v>0</v>
      </c>
      <c r="J55" s="1451">
        <f>'Sch C-2i'!H$14</f>
        <v>0</v>
      </c>
    </row>
    <row r="56" spans="1:11" ht="15" customHeight="1" x14ac:dyDescent="0.2">
      <c r="A56" s="448"/>
      <c r="B56" s="449"/>
      <c r="C56" s="449">
        <v>18</v>
      </c>
      <c r="D56" s="1452">
        <f>SUM(E56:J56)</f>
        <v>0</v>
      </c>
      <c r="E56" s="1452">
        <f>IFERROR(ROUND(E55/$D$55,8),0)</f>
        <v>0</v>
      </c>
      <c r="F56" s="1452">
        <f t="shared" ref="F56:J56" si="32">IFERROR(ROUND(F55/$D$55,8),0)</f>
        <v>0</v>
      </c>
      <c r="G56" s="1452">
        <f t="shared" si="32"/>
        <v>0</v>
      </c>
      <c r="H56" s="1452">
        <f t="shared" si="32"/>
        <v>0</v>
      </c>
      <c r="I56" s="1452">
        <f t="shared" si="32"/>
        <v>0</v>
      </c>
      <c r="J56" s="1452">
        <f t="shared" si="32"/>
        <v>0</v>
      </c>
      <c r="K56" s="1376" t="s">
        <v>1511</v>
      </c>
    </row>
    <row r="57" spans="1:11" ht="15" customHeight="1" x14ac:dyDescent="0.35">
      <c r="A57" s="452" t="s">
        <v>321</v>
      </c>
      <c r="B57" s="450" t="s">
        <v>316</v>
      </c>
      <c r="C57" s="445"/>
      <c r="D57" s="446">
        <f t="shared" si="30"/>
        <v>0</v>
      </c>
      <c r="E57" s="447"/>
      <c r="F57" s="447"/>
      <c r="G57" s="447"/>
      <c r="H57" s="447"/>
      <c r="I57" s="447"/>
      <c r="J57" s="447"/>
    </row>
    <row r="58" spans="1:11" ht="15" customHeight="1" x14ac:dyDescent="0.2">
      <c r="A58" s="149"/>
      <c r="B58" s="451"/>
      <c r="C58" s="449">
        <v>19</v>
      </c>
      <c r="D58" s="1452">
        <f t="shared" si="30"/>
        <v>0</v>
      </c>
      <c r="E58" s="1452">
        <f>IFERROR(ROUND(E57/$D$57,8),0)</f>
        <v>0</v>
      </c>
      <c r="F58" s="1452">
        <f t="shared" ref="F58:J58" si="33">IFERROR(ROUND(F57/$D$57,8),0)</f>
        <v>0</v>
      </c>
      <c r="G58" s="1452">
        <f t="shared" si="33"/>
        <v>0</v>
      </c>
      <c r="H58" s="1452">
        <f t="shared" si="33"/>
        <v>0</v>
      </c>
      <c r="I58" s="1452">
        <f t="shared" si="33"/>
        <v>0</v>
      </c>
      <c r="J58" s="1452">
        <f t="shared" si="33"/>
        <v>0</v>
      </c>
      <c r="K58" s="1376" t="str">
        <f>LEFT(B58,40)</f>
        <v/>
      </c>
    </row>
    <row r="59" spans="1:11" ht="15" customHeight="1" x14ac:dyDescent="0.2">
      <c r="A59" s="452" t="s">
        <v>322</v>
      </c>
      <c r="B59" s="445" t="s">
        <v>323</v>
      </c>
      <c r="C59" s="445"/>
      <c r="D59" s="446">
        <f t="shared" si="30"/>
        <v>100</v>
      </c>
      <c r="E59" s="1338"/>
      <c r="F59" s="1338"/>
      <c r="G59" s="1338"/>
      <c r="H59" s="446">
        <v>100</v>
      </c>
      <c r="I59" s="1338"/>
      <c r="J59" s="1338"/>
    </row>
    <row r="60" spans="1:11" ht="15" customHeight="1" x14ac:dyDescent="0.2">
      <c r="A60" s="149"/>
      <c r="B60" s="449" t="s">
        <v>324</v>
      </c>
      <c r="C60" s="449">
        <v>20</v>
      </c>
      <c r="D60" s="1452">
        <f t="shared" si="30"/>
        <v>1</v>
      </c>
      <c r="E60" s="1452">
        <f>IFERROR(ROUND(E59/$D$59,8),0)</f>
        <v>0</v>
      </c>
      <c r="F60" s="1452">
        <f t="shared" ref="F60:J60" si="34">IFERROR(ROUND(F59/$D$59,8),0)</f>
        <v>0</v>
      </c>
      <c r="G60" s="1452">
        <f t="shared" si="34"/>
        <v>0</v>
      </c>
      <c r="H60" s="1452">
        <f t="shared" si="34"/>
        <v>1</v>
      </c>
      <c r="I60" s="1452">
        <f t="shared" si="34"/>
        <v>0</v>
      </c>
      <c r="J60" s="1452">
        <f t="shared" si="34"/>
        <v>0</v>
      </c>
      <c r="K60" s="1365" t="str">
        <f t="shared" ref="K60" si="35">B59</f>
        <v>Direct Nursing Facility</v>
      </c>
    </row>
    <row r="61" spans="1:11" ht="15" customHeight="1" x14ac:dyDescent="0.2">
      <c r="A61" s="452" t="s">
        <v>325</v>
      </c>
      <c r="B61" s="445" t="s">
        <v>326</v>
      </c>
      <c r="C61" s="445"/>
      <c r="D61" s="446">
        <f t="shared" si="30"/>
        <v>100</v>
      </c>
      <c r="E61" s="446">
        <v>100</v>
      </c>
      <c r="F61" s="1338"/>
      <c r="G61" s="1338"/>
      <c r="H61" s="1338"/>
      <c r="I61" s="1338"/>
      <c r="J61" s="1338"/>
    </row>
    <row r="62" spans="1:11" ht="15" customHeight="1" x14ac:dyDescent="0.2">
      <c r="A62" s="149"/>
      <c r="B62" s="449" t="s">
        <v>327</v>
      </c>
      <c r="C62" s="449">
        <v>21</v>
      </c>
      <c r="D62" s="1452">
        <f>SUM(E62:J62)</f>
        <v>1</v>
      </c>
      <c r="E62" s="1452">
        <f>IFERROR(ROUND(E61/$D$61,8),0)</f>
        <v>1</v>
      </c>
      <c r="F62" s="1452">
        <f t="shared" ref="F62:J62" si="36">IFERROR(ROUND(F61/$D$61,8),0)</f>
        <v>0</v>
      </c>
      <c r="G62" s="1452">
        <f t="shared" si="36"/>
        <v>0</v>
      </c>
      <c r="H62" s="1452">
        <f t="shared" si="36"/>
        <v>0</v>
      </c>
      <c r="I62" s="1452">
        <f t="shared" si="36"/>
        <v>0</v>
      </c>
      <c r="J62" s="1452">
        <f t="shared" si="36"/>
        <v>0</v>
      </c>
      <c r="K62" s="1365" t="str">
        <f>B62</f>
        <v>Basic Care Facility Direct</v>
      </c>
    </row>
    <row r="63" spans="1:11" ht="15" customHeight="1" x14ac:dyDescent="0.2">
      <c r="A63" s="452" t="s">
        <v>328</v>
      </c>
      <c r="B63" s="445" t="s">
        <v>329</v>
      </c>
      <c r="C63" s="445"/>
      <c r="D63" s="446">
        <f t="shared" si="30"/>
        <v>100</v>
      </c>
      <c r="E63" s="1338"/>
      <c r="F63" s="1338"/>
      <c r="G63" s="446">
        <v>100</v>
      </c>
      <c r="H63" s="1338"/>
      <c r="I63" s="1338"/>
      <c r="J63" s="1338"/>
    </row>
    <row r="64" spans="1:11" ht="15" customHeight="1" x14ac:dyDescent="0.2">
      <c r="A64" s="149"/>
      <c r="B64" s="449" t="s">
        <v>330</v>
      </c>
      <c r="C64" s="449">
        <v>22</v>
      </c>
      <c r="D64" s="1452">
        <f>SUM(E64:J64)</f>
        <v>1</v>
      </c>
      <c r="E64" s="1452">
        <f>IFERROR(ROUND(E63/$D$63,8),0)</f>
        <v>0</v>
      </c>
      <c r="F64" s="1452">
        <f t="shared" ref="F64:J64" si="37">IFERROR(ROUND(F63/$D$63,8),0)</f>
        <v>0</v>
      </c>
      <c r="G64" s="1452">
        <f t="shared" si="37"/>
        <v>1</v>
      </c>
      <c r="H64" s="1452">
        <f t="shared" si="37"/>
        <v>0</v>
      </c>
      <c r="I64" s="1452">
        <f t="shared" si="37"/>
        <v>0</v>
      </c>
      <c r="J64" s="1452">
        <f t="shared" si="37"/>
        <v>0</v>
      </c>
      <c r="K64" s="1365" t="str">
        <f>B64</f>
        <v>Assisted Living Facility Direct</v>
      </c>
    </row>
    <row r="65" spans="1:11" ht="15" customHeight="1" x14ac:dyDescent="0.2">
      <c r="A65" s="452" t="s">
        <v>331</v>
      </c>
      <c r="B65" s="445" t="s">
        <v>332</v>
      </c>
      <c r="C65" s="445"/>
      <c r="D65" s="446">
        <f t="shared" si="30"/>
        <v>100</v>
      </c>
      <c r="E65" s="1338"/>
      <c r="F65" s="1338"/>
      <c r="G65" s="1338"/>
      <c r="H65" s="1338"/>
      <c r="I65" s="446">
        <v>100</v>
      </c>
      <c r="J65" s="1338"/>
    </row>
    <row r="66" spans="1:11" ht="15" customHeight="1" x14ac:dyDescent="0.2">
      <c r="A66" s="149"/>
      <c r="B66" s="449" t="s">
        <v>333</v>
      </c>
      <c r="C66" s="449">
        <v>23</v>
      </c>
      <c r="D66" s="1452">
        <f>SUM(E66:J66)</f>
        <v>1</v>
      </c>
      <c r="E66" s="1452">
        <f>IFERROR(ROUND(E65/$D$65,8),0)</f>
        <v>0</v>
      </c>
      <c r="F66" s="1452">
        <f t="shared" ref="F66:J66" si="38">IFERROR(ROUND(F65/$D$65,8),0)</f>
        <v>0</v>
      </c>
      <c r="G66" s="1452">
        <f t="shared" si="38"/>
        <v>0</v>
      </c>
      <c r="H66" s="1452">
        <f t="shared" si="38"/>
        <v>0</v>
      </c>
      <c r="I66" s="1452">
        <f t="shared" si="38"/>
        <v>1</v>
      </c>
      <c r="J66" s="1452">
        <f t="shared" si="38"/>
        <v>0</v>
      </c>
      <c r="K66" s="1365" t="str">
        <f>B66</f>
        <v>Hospital Direct</v>
      </c>
    </row>
    <row r="67" spans="1:11" ht="15" customHeight="1" x14ac:dyDescent="0.2">
      <c r="A67" s="452" t="s">
        <v>334</v>
      </c>
      <c r="B67" s="445" t="s">
        <v>335</v>
      </c>
      <c r="C67" s="445"/>
      <c r="D67" s="446">
        <f t="shared" si="30"/>
        <v>100</v>
      </c>
      <c r="E67" s="1338"/>
      <c r="F67" s="1338"/>
      <c r="G67" s="1338"/>
      <c r="H67" s="1338"/>
      <c r="I67" s="1338"/>
      <c r="J67" s="446">
        <v>100</v>
      </c>
    </row>
    <row r="68" spans="1:11" ht="15" customHeight="1" x14ac:dyDescent="0.2">
      <c r="A68" s="149"/>
      <c r="B68" s="449" t="s">
        <v>336</v>
      </c>
      <c r="C68" s="449">
        <v>24</v>
      </c>
      <c r="D68" s="1452">
        <f>SUM(E68:J68)</f>
        <v>1</v>
      </c>
      <c r="E68" s="1452">
        <f>IFERROR(ROUND(E67/$D$67,8),0)</f>
        <v>0</v>
      </c>
      <c r="F68" s="1452">
        <f t="shared" ref="F68:J68" si="39">IFERROR(ROUND(F67/$D$67,8),0)</f>
        <v>0</v>
      </c>
      <c r="G68" s="1452">
        <f t="shared" si="39"/>
        <v>0</v>
      </c>
      <c r="H68" s="1452">
        <f t="shared" si="39"/>
        <v>0</v>
      </c>
      <c r="I68" s="1452">
        <f t="shared" si="39"/>
        <v>0</v>
      </c>
      <c r="J68" s="1452">
        <f t="shared" si="39"/>
        <v>1</v>
      </c>
      <c r="K68" s="1365" t="str">
        <f>B68</f>
        <v>Other Direct</v>
      </c>
    </row>
    <row r="69" spans="1:11" ht="15" customHeight="1" x14ac:dyDescent="0.2">
      <c r="A69" s="452" t="s">
        <v>337</v>
      </c>
      <c r="B69" s="445" t="s">
        <v>338</v>
      </c>
      <c r="C69" s="445"/>
      <c r="D69" s="446">
        <f t="shared" si="30"/>
        <v>100</v>
      </c>
      <c r="E69" s="1338"/>
      <c r="F69" s="446">
        <v>100</v>
      </c>
      <c r="G69" s="1338"/>
      <c r="H69" s="1338"/>
      <c r="I69" s="1338"/>
      <c r="J69" s="1338"/>
    </row>
    <row r="70" spans="1:11" ht="15" customHeight="1" x14ac:dyDescent="0.2">
      <c r="A70" s="149"/>
      <c r="B70" s="453" t="s">
        <v>339</v>
      </c>
      <c r="C70" s="449">
        <v>25</v>
      </c>
      <c r="D70" s="1452">
        <f>SUM(E70:J70)</f>
        <v>1</v>
      </c>
      <c r="E70" s="1452">
        <f>IFERROR(ROUND(E69/$D$69,8),0)</f>
        <v>0</v>
      </c>
      <c r="F70" s="1452">
        <f t="shared" ref="F70:J70" si="40">IFERROR(ROUND(F69/$D$69,8),0)</f>
        <v>1</v>
      </c>
      <c r="G70" s="1452">
        <f t="shared" si="40"/>
        <v>0</v>
      </c>
      <c r="H70" s="1452">
        <f t="shared" si="40"/>
        <v>0</v>
      </c>
      <c r="I70" s="1452">
        <f t="shared" si="40"/>
        <v>0</v>
      </c>
      <c r="J70" s="1452">
        <f t="shared" si="40"/>
        <v>0</v>
      </c>
      <c r="K70" s="1365" t="str">
        <f>B70</f>
        <v>Waiver Direct</v>
      </c>
    </row>
    <row r="71" spans="1:11" ht="30" customHeight="1" x14ac:dyDescent="0.2">
      <c r="A71" s="452" t="s">
        <v>340</v>
      </c>
      <c r="B71" s="1464" t="s">
        <v>1498</v>
      </c>
      <c r="C71" s="445"/>
      <c r="D71" s="446">
        <f t="shared" si="30"/>
        <v>0</v>
      </c>
      <c r="E71" s="1451">
        <f>'Sch C-2d'!C$11</f>
        <v>0</v>
      </c>
      <c r="F71" s="1451">
        <f>'Sch C-2d'!D$11</f>
        <v>0</v>
      </c>
      <c r="G71" s="1451">
        <f>'Sch C-2d'!E$11</f>
        <v>0</v>
      </c>
      <c r="H71" s="1451">
        <f>'Sch C-2d'!F$11</f>
        <v>0</v>
      </c>
      <c r="I71" s="1451">
        <f>'Sch C-2d'!G$11</f>
        <v>0</v>
      </c>
      <c r="J71" s="1451">
        <f>'Sch C-2d'!H$11</f>
        <v>0</v>
      </c>
    </row>
    <row r="72" spans="1:11" ht="15" customHeight="1" x14ac:dyDescent="0.2">
      <c r="A72" s="149"/>
      <c r="B72" s="1465" t="s">
        <v>1491</v>
      </c>
      <c r="C72" s="449">
        <v>26</v>
      </c>
      <c r="D72" s="1452">
        <f>SUM(E72:J72)</f>
        <v>0</v>
      </c>
      <c r="E72" s="1452">
        <f>IFERROR(ROUND(E71/$D$71,8),0)</f>
        <v>0</v>
      </c>
      <c r="F72" s="1452">
        <f t="shared" ref="F72:J72" si="41">IFERROR(ROUND(F71/$D$71,8),0)</f>
        <v>0</v>
      </c>
      <c r="G72" s="1452">
        <f t="shared" si="41"/>
        <v>0</v>
      </c>
      <c r="H72" s="1452">
        <f t="shared" si="41"/>
        <v>0</v>
      </c>
      <c r="I72" s="1452">
        <f t="shared" si="41"/>
        <v>0</v>
      </c>
      <c r="J72" s="1452">
        <f t="shared" si="41"/>
        <v>0</v>
      </c>
      <c r="K72" s="1376" t="s">
        <v>1499</v>
      </c>
    </row>
    <row r="73" spans="1:11" ht="30" customHeight="1" x14ac:dyDescent="0.2">
      <c r="A73" s="452" t="s">
        <v>341</v>
      </c>
      <c r="B73" s="1464" t="s">
        <v>1502</v>
      </c>
      <c r="C73" s="445"/>
      <c r="D73" s="446">
        <f t="shared" si="30"/>
        <v>0</v>
      </c>
      <c r="E73" s="1451">
        <f>'Sch C-2d'!C$12</f>
        <v>0</v>
      </c>
      <c r="F73" s="1451">
        <f>'Sch C-2d'!D$12</f>
        <v>0</v>
      </c>
      <c r="G73" s="1451">
        <f>'Sch C-2d'!E$12</f>
        <v>0</v>
      </c>
      <c r="H73" s="1451">
        <f>'Sch C-2d'!F$12</f>
        <v>0</v>
      </c>
      <c r="I73" s="1451">
        <f>'Sch C-2d'!G$12</f>
        <v>0</v>
      </c>
      <c r="J73" s="1451">
        <f>'Sch C-2d'!H$12</f>
        <v>0</v>
      </c>
    </row>
    <row r="74" spans="1:11" ht="15" customHeight="1" x14ac:dyDescent="0.2">
      <c r="A74" s="149"/>
      <c r="B74" s="1465"/>
      <c r="C74" s="449">
        <v>27</v>
      </c>
      <c r="D74" s="1452">
        <f>SUM(E74:J74)</f>
        <v>0</v>
      </c>
      <c r="E74" s="1452">
        <f>IFERROR(ROUND(E73/$D$73,8),0)</f>
        <v>0</v>
      </c>
      <c r="F74" s="1452">
        <f t="shared" ref="F74:J74" si="42">IFERROR(ROUND(F73/$D$73,8),0)</f>
        <v>0</v>
      </c>
      <c r="G74" s="1452">
        <f t="shared" si="42"/>
        <v>0</v>
      </c>
      <c r="H74" s="1452">
        <f t="shared" si="42"/>
        <v>0</v>
      </c>
      <c r="I74" s="1452">
        <f t="shared" si="42"/>
        <v>0</v>
      </c>
      <c r="J74" s="1452">
        <f t="shared" si="42"/>
        <v>0</v>
      </c>
      <c r="K74" s="1376" t="s">
        <v>1500</v>
      </c>
    </row>
    <row r="75" spans="1:11" ht="30" customHeight="1" x14ac:dyDescent="0.2">
      <c r="A75" s="452" t="s">
        <v>342</v>
      </c>
      <c r="B75" s="1464" t="s">
        <v>1503</v>
      </c>
      <c r="C75" s="445"/>
      <c r="D75" s="446">
        <f t="shared" si="30"/>
        <v>0</v>
      </c>
      <c r="E75" s="1451">
        <f>'Sch C-2d'!C$13</f>
        <v>0</v>
      </c>
      <c r="F75" s="1451">
        <f>'Sch C-2d'!D$13</f>
        <v>0</v>
      </c>
      <c r="G75" s="1451">
        <f>'Sch C-2d'!E$13</f>
        <v>0</v>
      </c>
      <c r="H75" s="1451">
        <f>'Sch C-2d'!F$13</f>
        <v>0</v>
      </c>
      <c r="I75" s="1451">
        <f>'Sch C-2d'!G$13</f>
        <v>0</v>
      </c>
      <c r="J75" s="1451">
        <f>'Sch C-2d'!H$13</f>
        <v>0</v>
      </c>
    </row>
    <row r="76" spans="1:11" ht="15" customHeight="1" x14ac:dyDescent="0.2">
      <c r="A76" s="149"/>
      <c r="B76" s="1465"/>
      <c r="C76" s="449">
        <v>28</v>
      </c>
      <c r="D76" s="1452">
        <f>SUM(E76:J76)</f>
        <v>0</v>
      </c>
      <c r="E76" s="1452">
        <f>IFERROR(ROUND(E75/$D$75,8),0)</f>
        <v>0</v>
      </c>
      <c r="F76" s="1452">
        <f t="shared" ref="F76:J76" si="43">IFERROR(ROUND(F75/$D$75,8),0)</f>
        <v>0</v>
      </c>
      <c r="G76" s="1452">
        <f t="shared" si="43"/>
        <v>0</v>
      </c>
      <c r="H76" s="1452">
        <f t="shared" si="43"/>
        <v>0</v>
      </c>
      <c r="I76" s="1452">
        <f t="shared" si="43"/>
        <v>0</v>
      </c>
      <c r="J76" s="1452">
        <f t="shared" si="43"/>
        <v>0</v>
      </c>
      <c r="K76" s="1376" t="s">
        <v>1501</v>
      </c>
    </row>
    <row r="77" spans="1:11" ht="15" customHeight="1" x14ac:dyDescent="0.35">
      <c r="A77" s="452" t="s">
        <v>343</v>
      </c>
      <c r="B77" s="450" t="s">
        <v>316</v>
      </c>
      <c r="C77" s="445"/>
      <c r="D77" s="446">
        <f t="shared" si="30"/>
        <v>0</v>
      </c>
      <c r="E77" s="447"/>
      <c r="F77" s="447"/>
      <c r="G77" s="447"/>
      <c r="H77" s="447"/>
      <c r="I77" s="447"/>
      <c r="J77" s="447"/>
    </row>
    <row r="78" spans="1:11" ht="15" customHeight="1" x14ac:dyDescent="0.2">
      <c r="A78" s="149"/>
      <c r="B78" s="451"/>
      <c r="C78" s="449">
        <v>29</v>
      </c>
      <c r="D78" s="1452">
        <f>SUM(E78:J78)</f>
        <v>0</v>
      </c>
      <c r="E78" s="1452">
        <f>IFERROR(ROUND(E77/$D$77,8),0)</f>
        <v>0</v>
      </c>
      <c r="F78" s="1452">
        <f t="shared" ref="F78:J78" si="44">IFERROR(ROUND(F77/$D$77,8),0)</f>
        <v>0</v>
      </c>
      <c r="G78" s="1452">
        <f t="shared" si="44"/>
        <v>0</v>
      </c>
      <c r="H78" s="1452">
        <f t="shared" si="44"/>
        <v>0</v>
      </c>
      <c r="I78" s="1452">
        <f t="shared" si="44"/>
        <v>0</v>
      </c>
      <c r="J78" s="1452">
        <f t="shared" si="44"/>
        <v>0</v>
      </c>
      <c r="K78" s="1376" t="str">
        <f t="shared" ref="K78:K100" si="45">LEFT(B78,40)</f>
        <v/>
      </c>
    </row>
    <row r="79" spans="1:11" ht="15" customHeight="1" x14ac:dyDescent="0.35">
      <c r="A79" s="452" t="s">
        <v>344</v>
      </c>
      <c r="B79" s="450" t="s">
        <v>316</v>
      </c>
      <c r="C79" s="445"/>
      <c r="D79" s="446">
        <f t="shared" si="30"/>
        <v>0</v>
      </c>
      <c r="E79" s="447"/>
      <c r="F79" s="447"/>
      <c r="G79" s="447"/>
      <c r="H79" s="447"/>
      <c r="I79" s="447"/>
      <c r="J79" s="447"/>
      <c r="K79" s="1376"/>
    </row>
    <row r="80" spans="1:11" ht="15" customHeight="1" x14ac:dyDescent="0.2">
      <c r="A80" s="149"/>
      <c r="B80" s="451"/>
      <c r="C80" s="449">
        <v>30</v>
      </c>
      <c r="D80" s="1452">
        <f>SUM(E80:J80)</f>
        <v>0</v>
      </c>
      <c r="E80" s="1452">
        <f>IFERROR(ROUND(E79/$D$79,8),0)</f>
        <v>0</v>
      </c>
      <c r="F80" s="1452">
        <f t="shared" ref="F80:J80" si="46">IFERROR(ROUND(F79/$D$79,8),0)</f>
        <v>0</v>
      </c>
      <c r="G80" s="1452">
        <f t="shared" si="46"/>
        <v>0</v>
      </c>
      <c r="H80" s="1452">
        <f t="shared" si="46"/>
        <v>0</v>
      </c>
      <c r="I80" s="1452">
        <f t="shared" si="46"/>
        <v>0</v>
      </c>
      <c r="J80" s="1452">
        <f t="shared" si="46"/>
        <v>0</v>
      </c>
      <c r="K80" s="1376" t="str">
        <f t="shared" si="45"/>
        <v/>
      </c>
    </row>
    <row r="81" spans="1:11" ht="15" customHeight="1" x14ac:dyDescent="0.35">
      <c r="A81" s="452" t="s">
        <v>345</v>
      </c>
      <c r="B81" s="450" t="s">
        <v>316</v>
      </c>
      <c r="C81" s="445"/>
      <c r="D81" s="446">
        <f t="shared" si="30"/>
        <v>0</v>
      </c>
      <c r="E81" s="447"/>
      <c r="F81" s="447"/>
      <c r="G81" s="447"/>
      <c r="H81" s="447"/>
      <c r="I81" s="447"/>
      <c r="J81" s="447"/>
      <c r="K81" s="1376"/>
    </row>
    <row r="82" spans="1:11" ht="15" customHeight="1" x14ac:dyDescent="0.2">
      <c r="A82" s="149"/>
      <c r="B82" s="451"/>
      <c r="C82" s="449">
        <v>31</v>
      </c>
      <c r="D82" s="1452">
        <f>SUM(E82:J82)</f>
        <v>0</v>
      </c>
      <c r="E82" s="1452">
        <f>IFERROR(ROUND(E81/$D$81,8),0)</f>
        <v>0</v>
      </c>
      <c r="F82" s="1452">
        <f t="shared" ref="F82:J82" si="47">IFERROR(ROUND(F81/$D$81,8),0)</f>
        <v>0</v>
      </c>
      <c r="G82" s="1452">
        <f t="shared" si="47"/>
        <v>0</v>
      </c>
      <c r="H82" s="1452">
        <f t="shared" si="47"/>
        <v>0</v>
      </c>
      <c r="I82" s="1452">
        <f t="shared" si="47"/>
        <v>0</v>
      </c>
      <c r="J82" s="1452">
        <f t="shared" si="47"/>
        <v>0</v>
      </c>
      <c r="K82" s="1376" t="str">
        <f t="shared" si="45"/>
        <v/>
      </c>
    </row>
    <row r="83" spans="1:11" ht="15" customHeight="1" x14ac:dyDescent="0.35">
      <c r="A83" s="452" t="s">
        <v>346</v>
      </c>
      <c r="B83" s="450" t="s">
        <v>316</v>
      </c>
      <c r="C83" s="445"/>
      <c r="D83" s="446">
        <f t="shared" si="30"/>
        <v>0</v>
      </c>
      <c r="E83" s="447"/>
      <c r="F83" s="447"/>
      <c r="G83" s="447"/>
      <c r="H83" s="447"/>
      <c r="I83" s="447"/>
      <c r="J83" s="447"/>
      <c r="K83" s="1376"/>
    </row>
    <row r="84" spans="1:11" ht="15" customHeight="1" x14ac:dyDescent="0.2">
      <c r="A84" s="149"/>
      <c r="B84" s="451"/>
      <c r="C84" s="449">
        <v>32</v>
      </c>
      <c r="D84" s="1452">
        <f>SUM(E84:J84)</f>
        <v>0</v>
      </c>
      <c r="E84" s="1452">
        <f>IFERROR(ROUND(E83/$D$83,8),0)</f>
        <v>0</v>
      </c>
      <c r="F84" s="1452">
        <f t="shared" ref="F84:J84" si="48">IFERROR(ROUND(F83/$D$83,8),0)</f>
        <v>0</v>
      </c>
      <c r="G84" s="1452">
        <f t="shared" si="48"/>
        <v>0</v>
      </c>
      <c r="H84" s="1452">
        <f t="shared" si="48"/>
        <v>0</v>
      </c>
      <c r="I84" s="1452">
        <f t="shared" si="48"/>
        <v>0</v>
      </c>
      <c r="J84" s="1452">
        <f t="shared" si="48"/>
        <v>0</v>
      </c>
      <c r="K84" s="1376" t="str">
        <f t="shared" si="45"/>
        <v/>
      </c>
    </row>
    <row r="85" spans="1:11" ht="15" customHeight="1" x14ac:dyDescent="0.35">
      <c r="A85" s="452" t="s">
        <v>347</v>
      </c>
      <c r="B85" s="450" t="s">
        <v>316</v>
      </c>
      <c r="C85" s="445"/>
      <c r="D85" s="446">
        <f t="shared" ref="D85:D99" si="49">SUM(E85:J85)</f>
        <v>0</v>
      </c>
      <c r="E85" s="447"/>
      <c r="F85" s="447"/>
      <c r="G85" s="447"/>
      <c r="H85" s="447"/>
      <c r="I85" s="447"/>
      <c r="J85" s="447"/>
      <c r="K85" s="1376"/>
    </row>
    <row r="86" spans="1:11" ht="15" customHeight="1" x14ac:dyDescent="0.2">
      <c r="A86" s="149"/>
      <c r="B86" s="451"/>
      <c r="C86" s="449">
        <v>33</v>
      </c>
      <c r="D86" s="1452">
        <f>SUM(E86:J86)</f>
        <v>0</v>
      </c>
      <c r="E86" s="1452">
        <f>IFERROR(ROUND(E85/$D$85,8),0)</f>
        <v>0</v>
      </c>
      <c r="F86" s="1452">
        <f t="shared" ref="F86:J86" si="50">IFERROR(ROUND(F85/$D$85,8),0)</f>
        <v>0</v>
      </c>
      <c r="G86" s="1452">
        <f t="shared" si="50"/>
        <v>0</v>
      </c>
      <c r="H86" s="1452">
        <f t="shared" si="50"/>
        <v>0</v>
      </c>
      <c r="I86" s="1452">
        <f t="shared" si="50"/>
        <v>0</v>
      </c>
      <c r="J86" s="1452">
        <f t="shared" si="50"/>
        <v>0</v>
      </c>
      <c r="K86" s="1376" t="str">
        <f t="shared" si="45"/>
        <v/>
      </c>
    </row>
    <row r="87" spans="1:11" ht="15" customHeight="1" x14ac:dyDescent="0.35">
      <c r="A87" s="452" t="s">
        <v>348</v>
      </c>
      <c r="B87" s="450" t="s">
        <v>316</v>
      </c>
      <c r="C87" s="445"/>
      <c r="D87" s="446">
        <f t="shared" si="49"/>
        <v>0</v>
      </c>
      <c r="E87" s="447"/>
      <c r="F87" s="447"/>
      <c r="G87" s="447"/>
      <c r="H87" s="447"/>
      <c r="I87" s="447"/>
      <c r="J87" s="447"/>
      <c r="K87" s="1376"/>
    </row>
    <row r="88" spans="1:11" ht="15" customHeight="1" x14ac:dyDescent="0.2">
      <c r="A88" s="149"/>
      <c r="B88" s="451"/>
      <c r="C88" s="449">
        <v>34</v>
      </c>
      <c r="D88" s="1452">
        <f>SUM(E88:J88)</f>
        <v>0</v>
      </c>
      <c r="E88" s="1452">
        <f>IFERROR(ROUND(E87/$D$87,8),0)</f>
        <v>0</v>
      </c>
      <c r="F88" s="1452">
        <f t="shared" ref="F88:J88" si="51">IFERROR(ROUND(F87/$D$87,8),0)</f>
        <v>0</v>
      </c>
      <c r="G88" s="1452">
        <f t="shared" si="51"/>
        <v>0</v>
      </c>
      <c r="H88" s="1452">
        <f t="shared" si="51"/>
        <v>0</v>
      </c>
      <c r="I88" s="1452">
        <f t="shared" si="51"/>
        <v>0</v>
      </c>
      <c r="J88" s="1452">
        <f t="shared" si="51"/>
        <v>0</v>
      </c>
      <c r="K88" s="1376" t="str">
        <f t="shared" si="45"/>
        <v/>
      </c>
    </row>
    <row r="89" spans="1:11" ht="15" customHeight="1" x14ac:dyDescent="0.35">
      <c r="A89" s="452" t="s">
        <v>349</v>
      </c>
      <c r="B89" s="450" t="s">
        <v>316</v>
      </c>
      <c r="C89" s="445"/>
      <c r="D89" s="446">
        <f t="shared" si="49"/>
        <v>0</v>
      </c>
      <c r="E89" s="447"/>
      <c r="F89" s="447"/>
      <c r="G89" s="447"/>
      <c r="H89" s="447"/>
      <c r="I89" s="447"/>
      <c r="J89" s="447"/>
      <c r="K89" s="1376"/>
    </row>
    <row r="90" spans="1:11" ht="15" customHeight="1" x14ac:dyDescent="0.2">
      <c r="A90" s="149"/>
      <c r="B90" s="451"/>
      <c r="C90" s="449">
        <v>35</v>
      </c>
      <c r="D90" s="1452">
        <f>SUM(E90:J90)</f>
        <v>0</v>
      </c>
      <c r="E90" s="1452">
        <f>IFERROR(ROUND(E89/$D$89,8),0)</f>
        <v>0</v>
      </c>
      <c r="F90" s="1452">
        <f t="shared" ref="F90:J90" si="52">IFERROR(ROUND(F89/$D$89,8),0)</f>
        <v>0</v>
      </c>
      <c r="G90" s="1452">
        <f t="shared" si="52"/>
        <v>0</v>
      </c>
      <c r="H90" s="1452">
        <f t="shared" si="52"/>
        <v>0</v>
      </c>
      <c r="I90" s="1452">
        <f t="shared" si="52"/>
        <v>0</v>
      </c>
      <c r="J90" s="1452">
        <f t="shared" si="52"/>
        <v>0</v>
      </c>
      <c r="K90" s="1376" t="str">
        <f t="shared" si="45"/>
        <v/>
      </c>
    </row>
    <row r="91" spans="1:11" ht="15" customHeight="1" x14ac:dyDescent="0.35">
      <c r="A91" s="452" t="s">
        <v>350</v>
      </c>
      <c r="B91" s="450" t="s">
        <v>316</v>
      </c>
      <c r="C91" s="445"/>
      <c r="D91" s="446">
        <f t="shared" si="49"/>
        <v>0</v>
      </c>
      <c r="E91" s="447"/>
      <c r="F91" s="447"/>
      <c r="G91" s="447"/>
      <c r="H91" s="447"/>
      <c r="I91" s="447"/>
      <c r="J91" s="447"/>
      <c r="K91" s="1376"/>
    </row>
    <row r="92" spans="1:11" ht="15" customHeight="1" x14ac:dyDescent="0.2">
      <c r="A92" s="149"/>
      <c r="B92" s="451"/>
      <c r="C92" s="449">
        <v>36</v>
      </c>
      <c r="D92" s="1452">
        <f>SUM(E92:J92)</f>
        <v>0</v>
      </c>
      <c r="E92" s="1452">
        <f>IFERROR(ROUND(E91/$D$91,8),0)</f>
        <v>0</v>
      </c>
      <c r="F92" s="1452">
        <f t="shared" ref="F92:J92" si="53">IFERROR(ROUND(F91/$D$91,8),0)</f>
        <v>0</v>
      </c>
      <c r="G92" s="1452">
        <f t="shared" si="53"/>
        <v>0</v>
      </c>
      <c r="H92" s="1452">
        <f t="shared" si="53"/>
        <v>0</v>
      </c>
      <c r="I92" s="1452">
        <f t="shared" si="53"/>
        <v>0</v>
      </c>
      <c r="J92" s="1452">
        <f t="shared" si="53"/>
        <v>0</v>
      </c>
      <c r="K92" s="1376" t="str">
        <f t="shared" si="45"/>
        <v/>
      </c>
    </row>
    <row r="93" spans="1:11" ht="15" customHeight="1" x14ac:dyDescent="0.35">
      <c r="A93" s="452" t="s">
        <v>351</v>
      </c>
      <c r="B93" s="450" t="s">
        <v>316</v>
      </c>
      <c r="C93" s="445"/>
      <c r="D93" s="446">
        <f t="shared" si="49"/>
        <v>0</v>
      </c>
      <c r="E93" s="447"/>
      <c r="F93" s="447"/>
      <c r="G93" s="447"/>
      <c r="H93" s="447"/>
      <c r="I93" s="447"/>
      <c r="J93" s="447"/>
      <c r="K93" s="1376"/>
    </row>
    <row r="94" spans="1:11" ht="15" customHeight="1" x14ac:dyDescent="0.2">
      <c r="A94" s="454"/>
      <c r="B94" s="451"/>
      <c r="C94" s="449">
        <v>37</v>
      </c>
      <c r="D94" s="1452">
        <f>SUM(E94:J94)</f>
        <v>0</v>
      </c>
      <c r="E94" s="1452">
        <f>IFERROR(ROUND(E93/$D$93,8),0)</f>
        <v>0</v>
      </c>
      <c r="F94" s="1452">
        <f t="shared" ref="F94:J94" si="54">IFERROR(ROUND(F93/$D$93,8),0)</f>
        <v>0</v>
      </c>
      <c r="G94" s="1452">
        <f t="shared" si="54"/>
        <v>0</v>
      </c>
      <c r="H94" s="1452">
        <f t="shared" si="54"/>
        <v>0</v>
      </c>
      <c r="I94" s="1452">
        <f t="shared" si="54"/>
        <v>0</v>
      </c>
      <c r="J94" s="1452">
        <f t="shared" si="54"/>
        <v>0</v>
      </c>
      <c r="K94" s="1376" t="str">
        <f t="shared" si="45"/>
        <v/>
      </c>
    </row>
    <row r="95" spans="1:11" ht="15" customHeight="1" x14ac:dyDescent="0.35">
      <c r="A95" s="452" t="s">
        <v>1504</v>
      </c>
      <c r="B95" s="450" t="s">
        <v>316</v>
      </c>
      <c r="C95" s="445"/>
      <c r="D95" s="446">
        <f t="shared" si="49"/>
        <v>0</v>
      </c>
      <c r="E95" s="447"/>
      <c r="F95" s="447"/>
      <c r="G95" s="447"/>
      <c r="H95" s="447"/>
      <c r="I95" s="447"/>
      <c r="J95" s="447"/>
      <c r="K95" s="1376"/>
    </row>
    <row r="96" spans="1:11" ht="15" customHeight="1" x14ac:dyDescent="0.2">
      <c r="A96" s="454"/>
      <c r="B96" s="451"/>
      <c r="C96" s="449">
        <v>38</v>
      </c>
      <c r="D96" s="1452">
        <f>SUM(E96:J96)</f>
        <v>0</v>
      </c>
      <c r="E96" s="1452">
        <f>IFERROR(ROUND(E95/$D$95,8),0)</f>
        <v>0</v>
      </c>
      <c r="F96" s="1452">
        <f t="shared" ref="F96:J96" si="55">IFERROR(ROUND(F95/$D$95,8),0)</f>
        <v>0</v>
      </c>
      <c r="G96" s="1452">
        <f t="shared" si="55"/>
        <v>0</v>
      </c>
      <c r="H96" s="1452">
        <f t="shared" si="55"/>
        <v>0</v>
      </c>
      <c r="I96" s="1452">
        <f t="shared" si="55"/>
        <v>0</v>
      </c>
      <c r="J96" s="1452">
        <f t="shared" si="55"/>
        <v>0</v>
      </c>
      <c r="K96" s="1376" t="str">
        <f t="shared" si="45"/>
        <v/>
      </c>
    </row>
    <row r="97" spans="1:11" ht="15" customHeight="1" x14ac:dyDescent="0.35">
      <c r="A97" s="452" t="s">
        <v>1505</v>
      </c>
      <c r="B97" s="450" t="s">
        <v>316</v>
      </c>
      <c r="C97" s="445"/>
      <c r="D97" s="446">
        <f t="shared" si="49"/>
        <v>0</v>
      </c>
      <c r="E97" s="447"/>
      <c r="F97" s="447"/>
      <c r="G97" s="447"/>
      <c r="H97" s="447"/>
      <c r="I97" s="447"/>
      <c r="J97" s="447"/>
      <c r="K97" s="1376"/>
    </row>
    <row r="98" spans="1:11" ht="15" customHeight="1" x14ac:dyDescent="0.2">
      <c r="A98" s="454"/>
      <c r="B98" s="451"/>
      <c r="C98" s="449">
        <v>39</v>
      </c>
      <c r="D98" s="1452">
        <f>SUM(E98:J98)</f>
        <v>0</v>
      </c>
      <c r="E98" s="1452">
        <f>IFERROR(ROUND(E97/$D$97,8),0)</f>
        <v>0</v>
      </c>
      <c r="F98" s="1452">
        <f t="shared" ref="F98:J98" si="56">IFERROR(ROUND(F97/$D$97,8),0)</f>
        <v>0</v>
      </c>
      <c r="G98" s="1452">
        <f t="shared" si="56"/>
        <v>0</v>
      </c>
      <c r="H98" s="1452">
        <f t="shared" si="56"/>
        <v>0</v>
      </c>
      <c r="I98" s="1452">
        <f t="shared" si="56"/>
        <v>0</v>
      </c>
      <c r="J98" s="1452">
        <f t="shared" si="56"/>
        <v>0</v>
      </c>
      <c r="K98" s="1376" t="str">
        <f t="shared" si="45"/>
        <v/>
      </c>
    </row>
    <row r="99" spans="1:11" ht="15" customHeight="1" x14ac:dyDescent="0.35">
      <c r="A99" s="452" t="s">
        <v>1506</v>
      </c>
      <c r="B99" s="450" t="s">
        <v>316</v>
      </c>
      <c r="C99" s="445"/>
      <c r="D99" s="446">
        <f t="shared" si="49"/>
        <v>0</v>
      </c>
      <c r="E99" s="447"/>
      <c r="F99" s="447"/>
      <c r="G99" s="447"/>
      <c r="H99" s="447"/>
      <c r="I99" s="447"/>
      <c r="J99" s="447"/>
      <c r="K99" s="1376"/>
    </row>
    <row r="100" spans="1:11" ht="15" customHeight="1" x14ac:dyDescent="0.2">
      <c r="A100" s="454"/>
      <c r="B100" s="451"/>
      <c r="C100" s="449">
        <v>40</v>
      </c>
      <c r="D100" s="1452">
        <f>SUM(E100:J100)</f>
        <v>0</v>
      </c>
      <c r="E100" s="1452">
        <f>IFERROR(ROUND(E99/$D$99,8),0)</f>
        <v>0</v>
      </c>
      <c r="F100" s="1452">
        <f t="shared" ref="F100:J100" si="57">IFERROR(ROUND(F99/$D$99,8),0)</f>
        <v>0</v>
      </c>
      <c r="G100" s="1452">
        <f t="shared" si="57"/>
        <v>0</v>
      </c>
      <c r="H100" s="1452">
        <f t="shared" si="57"/>
        <v>0</v>
      </c>
      <c r="I100" s="1452">
        <f t="shared" si="57"/>
        <v>0</v>
      </c>
      <c r="J100" s="1452">
        <f t="shared" si="57"/>
        <v>0</v>
      </c>
      <c r="K100" s="1376" t="str">
        <f t="shared" si="45"/>
        <v/>
      </c>
    </row>
    <row r="101" spans="1:11" x14ac:dyDescent="0.2">
      <c r="B101" s="455"/>
    </row>
    <row r="102" spans="1:11" x14ac:dyDescent="0.2">
      <c r="A102" s="456"/>
      <c r="B102" s="10"/>
      <c r="C102" s="10"/>
    </row>
    <row r="103" spans="1:11" x14ac:dyDescent="0.2">
      <c r="A103" s="456"/>
    </row>
    <row r="104" spans="1:11" x14ac:dyDescent="0.2">
      <c r="A104" s="456"/>
    </row>
    <row r="105" spans="1:11" x14ac:dyDescent="0.2">
      <c r="A105" s="456"/>
    </row>
    <row r="106" spans="1:11" x14ac:dyDescent="0.2">
      <c r="A106" s="456"/>
    </row>
    <row r="107" spans="1:11" x14ac:dyDescent="0.2">
      <c r="A107" s="456"/>
    </row>
    <row r="108" spans="1:11" x14ac:dyDescent="0.2">
      <c r="A108" s="456"/>
    </row>
    <row r="109" spans="1:11" x14ac:dyDescent="0.2">
      <c r="A109" s="456"/>
    </row>
    <row r="110" spans="1:11" x14ac:dyDescent="0.2">
      <c r="A110" s="456"/>
    </row>
    <row r="111" spans="1:11" x14ac:dyDescent="0.2">
      <c r="A111" s="456"/>
    </row>
    <row r="112" spans="1:11" x14ac:dyDescent="0.2">
      <c r="A112" s="456"/>
    </row>
    <row r="113" spans="1:1" x14ac:dyDescent="0.2">
      <c r="A113" s="456"/>
    </row>
    <row r="114" spans="1:1" x14ac:dyDescent="0.2">
      <c r="A114" s="456"/>
    </row>
    <row r="115" spans="1:1" x14ac:dyDescent="0.2">
      <c r="A115" s="456"/>
    </row>
    <row r="116" spans="1:1" x14ac:dyDescent="0.2">
      <c r="A116" s="456"/>
    </row>
    <row r="117" spans="1:1" x14ac:dyDescent="0.2">
      <c r="A117" s="456"/>
    </row>
    <row r="118" spans="1:1" x14ac:dyDescent="0.2">
      <c r="A118" s="456"/>
    </row>
    <row r="119" spans="1:1" x14ac:dyDescent="0.2">
      <c r="A119" s="456"/>
    </row>
    <row r="120" spans="1:1" x14ac:dyDescent="0.2">
      <c r="A120" s="456"/>
    </row>
    <row r="121" spans="1:1" x14ac:dyDescent="0.2">
      <c r="A121" s="456"/>
    </row>
    <row r="122" spans="1:1" x14ac:dyDescent="0.2">
      <c r="A122" s="456"/>
    </row>
    <row r="123" spans="1:1" x14ac:dyDescent="0.2">
      <c r="A123" s="456"/>
    </row>
    <row r="124" spans="1:1" x14ac:dyDescent="0.2">
      <c r="A124" s="456"/>
    </row>
    <row r="125" spans="1:1" x14ac:dyDescent="0.2">
      <c r="A125" s="456"/>
    </row>
    <row r="126" spans="1:1" x14ac:dyDescent="0.2">
      <c r="A126" s="456"/>
    </row>
    <row r="127" spans="1:1" x14ac:dyDescent="0.2">
      <c r="A127" s="456"/>
    </row>
    <row r="128" spans="1:1" x14ac:dyDescent="0.2">
      <c r="A128" s="456"/>
    </row>
    <row r="129" spans="1:1" x14ac:dyDescent="0.2">
      <c r="A129" s="456"/>
    </row>
    <row r="130" spans="1:1" x14ac:dyDescent="0.2">
      <c r="A130" s="456"/>
    </row>
    <row r="131" spans="1:1" x14ac:dyDescent="0.2">
      <c r="A131" s="456"/>
    </row>
    <row r="132" spans="1:1" x14ac:dyDescent="0.2">
      <c r="A132" s="456"/>
    </row>
    <row r="133" spans="1:1" x14ac:dyDescent="0.2">
      <c r="A133" s="456"/>
    </row>
    <row r="134" spans="1:1" x14ac:dyDescent="0.2">
      <c r="A134" s="456"/>
    </row>
    <row r="135" spans="1:1" x14ac:dyDescent="0.2">
      <c r="A135" s="456"/>
    </row>
    <row r="136" spans="1:1" x14ac:dyDescent="0.2">
      <c r="A136" s="456"/>
    </row>
    <row r="137" spans="1:1" x14ac:dyDescent="0.2">
      <c r="A137" s="456"/>
    </row>
    <row r="138" spans="1:1" x14ac:dyDescent="0.2">
      <c r="A138" s="456"/>
    </row>
    <row r="139" spans="1:1" x14ac:dyDescent="0.2">
      <c r="A139" s="456"/>
    </row>
    <row r="140" spans="1:1" x14ac:dyDescent="0.2">
      <c r="A140" s="456"/>
    </row>
    <row r="141" spans="1:1" x14ac:dyDescent="0.2">
      <c r="A141" s="456"/>
    </row>
    <row r="142" spans="1:1" x14ac:dyDescent="0.2">
      <c r="A142" s="456"/>
    </row>
    <row r="143" spans="1:1" x14ac:dyDescent="0.2">
      <c r="A143" s="456"/>
    </row>
    <row r="144" spans="1:1" x14ac:dyDescent="0.2">
      <c r="A144" s="456"/>
    </row>
    <row r="145" spans="1:1" x14ac:dyDescent="0.2">
      <c r="A145" s="456"/>
    </row>
    <row r="146" spans="1:1" x14ac:dyDescent="0.2">
      <c r="A146" s="456"/>
    </row>
    <row r="147" spans="1:1" x14ac:dyDescent="0.2">
      <c r="A147" s="456"/>
    </row>
    <row r="148" spans="1:1" x14ac:dyDescent="0.2">
      <c r="A148" s="456"/>
    </row>
    <row r="149" spans="1:1" x14ac:dyDescent="0.2">
      <c r="A149" s="456"/>
    </row>
    <row r="150" spans="1:1" x14ac:dyDescent="0.2">
      <c r="A150" s="456"/>
    </row>
    <row r="151" spans="1:1" x14ac:dyDescent="0.2">
      <c r="A151" s="456"/>
    </row>
    <row r="152" spans="1:1" x14ac:dyDescent="0.2">
      <c r="A152" s="456"/>
    </row>
    <row r="153" spans="1:1" x14ac:dyDescent="0.2">
      <c r="A153" s="456"/>
    </row>
    <row r="154" spans="1:1" x14ac:dyDescent="0.2">
      <c r="A154" s="456"/>
    </row>
    <row r="155" spans="1:1" x14ac:dyDescent="0.2">
      <c r="A155" s="456"/>
    </row>
    <row r="156" spans="1:1" x14ac:dyDescent="0.2">
      <c r="A156" s="456"/>
    </row>
    <row r="157" spans="1:1" x14ac:dyDescent="0.2">
      <c r="A157" s="456"/>
    </row>
    <row r="158" spans="1:1" x14ac:dyDescent="0.2">
      <c r="A158" s="456"/>
    </row>
    <row r="159" spans="1:1" x14ac:dyDescent="0.2">
      <c r="A159" s="456"/>
    </row>
    <row r="160" spans="1:1" x14ac:dyDescent="0.2">
      <c r="A160" s="456"/>
    </row>
    <row r="161" spans="1:1" x14ac:dyDescent="0.2">
      <c r="A161" s="456"/>
    </row>
    <row r="162" spans="1:1" x14ac:dyDescent="0.2">
      <c r="A162" s="456"/>
    </row>
    <row r="163" spans="1:1" x14ac:dyDescent="0.2">
      <c r="A163" s="456"/>
    </row>
    <row r="164" spans="1:1" x14ac:dyDescent="0.2">
      <c r="A164" s="456"/>
    </row>
    <row r="165" spans="1:1" x14ac:dyDescent="0.2">
      <c r="A165" s="456"/>
    </row>
    <row r="166" spans="1:1" x14ac:dyDescent="0.2">
      <c r="A166" s="456"/>
    </row>
    <row r="167" spans="1:1" x14ac:dyDescent="0.2">
      <c r="A167" s="456"/>
    </row>
    <row r="168" spans="1:1" x14ac:dyDescent="0.2">
      <c r="A168" s="456"/>
    </row>
    <row r="169" spans="1:1" x14ac:dyDescent="0.2">
      <c r="A169" s="456"/>
    </row>
    <row r="170" spans="1:1" x14ac:dyDescent="0.2">
      <c r="A170" s="456"/>
    </row>
    <row r="171" spans="1:1" x14ac:dyDescent="0.2">
      <c r="A171" s="456"/>
    </row>
    <row r="172" spans="1:1" x14ac:dyDescent="0.2">
      <c r="A172" s="456"/>
    </row>
    <row r="173" spans="1:1" x14ac:dyDescent="0.2">
      <c r="A173" s="456"/>
    </row>
    <row r="174" spans="1:1" x14ac:dyDescent="0.2">
      <c r="A174" s="456"/>
    </row>
    <row r="175" spans="1:1" x14ac:dyDescent="0.2">
      <c r="A175" s="456"/>
    </row>
    <row r="176" spans="1:1" x14ac:dyDescent="0.2">
      <c r="A176" s="456"/>
    </row>
    <row r="177" spans="1:1" x14ac:dyDescent="0.2">
      <c r="A177" s="456"/>
    </row>
    <row r="178" spans="1:1" x14ac:dyDescent="0.2">
      <c r="A178" s="456"/>
    </row>
    <row r="179" spans="1:1" x14ac:dyDescent="0.2">
      <c r="A179" s="456"/>
    </row>
    <row r="180" spans="1:1" x14ac:dyDescent="0.2">
      <c r="A180" s="456"/>
    </row>
    <row r="181" spans="1:1" x14ac:dyDescent="0.2">
      <c r="A181" s="456"/>
    </row>
    <row r="182" spans="1:1" x14ac:dyDescent="0.2">
      <c r="A182" s="456"/>
    </row>
    <row r="183" spans="1:1" x14ac:dyDescent="0.2">
      <c r="A183" s="456"/>
    </row>
    <row r="184" spans="1:1" x14ac:dyDescent="0.2">
      <c r="A184" s="456"/>
    </row>
    <row r="185" spans="1:1" x14ac:dyDescent="0.2">
      <c r="A185" s="456"/>
    </row>
    <row r="186" spans="1:1" x14ac:dyDescent="0.2">
      <c r="A186" s="456"/>
    </row>
    <row r="187" spans="1:1" x14ac:dyDescent="0.2">
      <c r="A187" s="456"/>
    </row>
    <row r="188" spans="1:1" x14ac:dyDescent="0.2">
      <c r="A188" s="456"/>
    </row>
    <row r="189" spans="1:1" x14ac:dyDescent="0.2">
      <c r="A189" s="456"/>
    </row>
    <row r="190" spans="1:1" x14ac:dyDescent="0.2">
      <c r="A190" s="456"/>
    </row>
    <row r="191" spans="1:1" x14ac:dyDescent="0.2">
      <c r="A191" s="456"/>
    </row>
    <row r="192" spans="1:1" x14ac:dyDescent="0.2">
      <c r="A192" s="456"/>
    </row>
    <row r="193" spans="1:1" x14ac:dyDescent="0.2">
      <c r="A193" s="456"/>
    </row>
    <row r="194" spans="1:1" x14ac:dyDescent="0.2">
      <c r="A194" s="456"/>
    </row>
    <row r="195" spans="1:1" x14ac:dyDescent="0.2">
      <c r="A195" s="456"/>
    </row>
    <row r="196" spans="1:1" x14ac:dyDescent="0.2">
      <c r="A196" s="456"/>
    </row>
    <row r="197" spans="1:1" x14ac:dyDescent="0.2">
      <c r="A197" s="456"/>
    </row>
    <row r="198" spans="1:1" x14ac:dyDescent="0.2">
      <c r="A198" s="456"/>
    </row>
    <row r="199" spans="1:1" x14ac:dyDescent="0.2">
      <c r="A199" s="456"/>
    </row>
    <row r="200" spans="1:1" x14ac:dyDescent="0.2">
      <c r="A200" s="456"/>
    </row>
    <row r="201" spans="1:1" x14ac:dyDescent="0.2">
      <c r="A201" s="456"/>
    </row>
    <row r="202" spans="1:1" x14ac:dyDescent="0.2">
      <c r="A202" s="456"/>
    </row>
    <row r="203" spans="1:1" x14ac:dyDescent="0.2">
      <c r="A203" s="456"/>
    </row>
    <row r="204" spans="1:1" x14ac:dyDescent="0.2">
      <c r="A204" s="456"/>
    </row>
    <row r="205" spans="1:1" x14ac:dyDescent="0.2">
      <c r="A205" s="456"/>
    </row>
    <row r="206" spans="1:1" x14ac:dyDescent="0.2">
      <c r="A206" s="456"/>
    </row>
    <row r="207" spans="1:1" x14ac:dyDescent="0.2">
      <c r="A207" s="456"/>
    </row>
    <row r="208" spans="1:1" x14ac:dyDescent="0.2">
      <c r="A208" s="456"/>
    </row>
    <row r="209" spans="1:1" x14ac:dyDescent="0.2">
      <c r="A209" s="456"/>
    </row>
    <row r="210" spans="1:1" x14ac:dyDescent="0.2">
      <c r="A210" s="456"/>
    </row>
    <row r="211" spans="1:1" x14ac:dyDescent="0.2">
      <c r="A211" s="456"/>
    </row>
    <row r="212" spans="1:1" x14ac:dyDescent="0.2">
      <c r="A212" s="456"/>
    </row>
    <row r="213" spans="1:1" x14ac:dyDescent="0.2">
      <c r="A213" s="456"/>
    </row>
    <row r="214" spans="1:1" x14ac:dyDescent="0.2">
      <c r="A214" s="456"/>
    </row>
    <row r="215" spans="1:1" x14ac:dyDescent="0.2">
      <c r="A215" s="456"/>
    </row>
    <row r="216" spans="1:1" x14ac:dyDescent="0.2">
      <c r="A216" s="456"/>
    </row>
    <row r="217" spans="1:1" x14ac:dyDescent="0.2">
      <c r="A217" s="456"/>
    </row>
  </sheetData>
  <sheetProtection algorithmName="SHA-512" hashValue="uwVq+f4nxsxrdeGeqHumtuJWRq5boptNvnYBeg3StWQrwG5wEdNsP3MxH4dfdH3UmuOA5iWnPjW/wUrgviGb6g==" saltValue="zzLXNh0B8ofX7ER8Ospf0g==" spinCount="100000" sheet="1" objects="1" scenarios="1"/>
  <pageMargins left="0.75" right="0.5" top="1" bottom="0.75" header="0.5" footer="0.25"/>
  <pageSetup scale="65" fitToHeight="2" orientation="portrait" r:id="rId1"/>
  <headerFooter>
    <oddFooter>&amp;L&amp;10 * Identify 
** Round percentages to 2 decimal places, i.e. 10.47%.&amp;CDUPLICATE AS NECESSARY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0B0E-3E0B-4FEA-9D68-D7F8453B72B4}">
  <sheetPr>
    <pageSetUpPr fitToPage="1"/>
  </sheetPr>
  <dimension ref="A1:X59"/>
  <sheetViews>
    <sheetView zoomScaleNormal="100" workbookViewId="0">
      <pane xSplit="3" ySplit="8" topLeftCell="D9" activePane="bottomRight" state="frozen"/>
      <selection pane="topRight"/>
      <selection pane="bottomLeft"/>
      <selection pane="bottomRight"/>
    </sheetView>
  </sheetViews>
  <sheetFormatPr defaultRowHeight="15" x14ac:dyDescent="0.2"/>
  <cols>
    <col min="1" max="1" width="3.875" style="237" customWidth="1"/>
    <col min="2" max="2" width="38.375" style="237" customWidth="1"/>
    <col min="3" max="3" width="14.75" style="237" customWidth="1"/>
    <col min="4" max="24" width="12.625" style="237" customWidth="1"/>
    <col min="25" max="254" width="8.875" style="237"/>
    <col min="255" max="255" width="4.25" style="237" customWidth="1"/>
    <col min="256" max="256" width="38.375" style="237" customWidth="1"/>
    <col min="257" max="273" width="12.625" style="237" customWidth="1"/>
    <col min="274" max="279" width="12" style="237" customWidth="1"/>
    <col min="280" max="510" width="8.875" style="237"/>
    <col min="511" max="511" width="4.25" style="237" customWidth="1"/>
    <col min="512" max="512" width="38.375" style="237" customWidth="1"/>
    <col min="513" max="529" width="12.625" style="237" customWidth="1"/>
    <col min="530" max="535" width="12" style="237" customWidth="1"/>
    <col min="536" max="766" width="8.875" style="237"/>
    <col min="767" max="767" width="4.25" style="237" customWidth="1"/>
    <col min="768" max="768" width="38.375" style="237" customWidth="1"/>
    <col min="769" max="785" width="12.625" style="237" customWidth="1"/>
    <col min="786" max="791" width="12" style="237" customWidth="1"/>
    <col min="792" max="1022" width="8.875" style="237"/>
    <col min="1023" max="1023" width="4.25" style="237" customWidth="1"/>
    <col min="1024" max="1024" width="38.375" style="237" customWidth="1"/>
    <col min="1025" max="1041" width="12.625" style="237" customWidth="1"/>
    <col min="1042" max="1047" width="12" style="237" customWidth="1"/>
    <col min="1048" max="1278" width="8.875" style="237"/>
    <col min="1279" max="1279" width="4.25" style="237" customWidth="1"/>
    <col min="1280" max="1280" width="38.375" style="237" customWidth="1"/>
    <col min="1281" max="1297" width="12.625" style="237" customWidth="1"/>
    <col min="1298" max="1303" width="12" style="237" customWidth="1"/>
    <col min="1304" max="1534" width="8.875" style="237"/>
    <col min="1535" max="1535" width="4.25" style="237" customWidth="1"/>
    <col min="1536" max="1536" width="38.375" style="237" customWidth="1"/>
    <col min="1537" max="1553" width="12.625" style="237" customWidth="1"/>
    <col min="1554" max="1559" width="12" style="237" customWidth="1"/>
    <col min="1560" max="1790" width="8.875" style="237"/>
    <col min="1791" max="1791" width="4.25" style="237" customWidth="1"/>
    <col min="1792" max="1792" width="38.375" style="237" customWidth="1"/>
    <col min="1793" max="1809" width="12.625" style="237" customWidth="1"/>
    <col min="1810" max="1815" width="12" style="237" customWidth="1"/>
    <col min="1816" max="2046" width="8.875" style="237"/>
    <col min="2047" max="2047" width="4.25" style="237" customWidth="1"/>
    <col min="2048" max="2048" width="38.375" style="237" customWidth="1"/>
    <col min="2049" max="2065" width="12.625" style="237" customWidth="1"/>
    <col min="2066" max="2071" width="12" style="237" customWidth="1"/>
    <col min="2072" max="2302" width="8.875" style="237"/>
    <col min="2303" max="2303" width="4.25" style="237" customWidth="1"/>
    <col min="2304" max="2304" width="38.375" style="237" customWidth="1"/>
    <col min="2305" max="2321" width="12.625" style="237" customWidth="1"/>
    <col min="2322" max="2327" width="12" style="237" customWidth="1"/>
    <col min="2328" max="2558" width="8.875" style="237"/>
    <col min="2559" max="2559" width="4.25" style="237" customWidth="1"/>
    <col min="2560" max="2560" width="38.375" style="237" customWidth="1"/>
    <col min="2561" max="2577" width="12.625" style="237" customWidth="1"/>
    <col min="2578" max="2583" width="12" style="237" customWidth="1"/>
    <col min="2584" max="2814" width="8.875" style="237"/>
    <col min="2815" max="2815" width="4.25" style="237" customWidth="1"/>
    <col min="2816" max="2816" width="38.375" style="237" customWidth="1"/>
    <col min="2817" max="2833" width="12.625" style="237" customWidth="1"/>
    <col min="2834" max="2839" width="12" style="237" customWidth="1"/>
    <col min="2840" max="3070" width="8.875" style="237"/>
    <col min="3071" max="3071" width="4.25" style="237" customWidth="1"/>
    <col min="3072" max="3072" width="38.375" style="237" customWidth="1"/>
    <col min="3073" max="3089" width="12.625" style="237" customWidth="1"/>
    <col min="3090" max="3095" width="12" style="237" customWidth="1"/>
    <col min="3096" max="3326" width="8.875" style="237"/>
    <col min="3327" max="3327" width="4.25" style="237" customWidth="1"/>
    <col min="3328" max="3328" width="38.375" style="237" customWidth="1"/>
    <col min="3329" max="3345" width="12.625" style="237" customWidth="1"/>
    <col min="3346" max="3351" width="12" style="237" customWidth="1"/>
    <col min="3352" max="3582" width="8.875" style="237"/>
    <col min="3583" max="3583" width="4.25" style="237" customWidth="1"/>
    <col min="3584" max="3584" width="38.375" style="237" customWidth="1"/>
    <col min="3585" max="3601" width="12.625" style="237" customWidth="1"/>
    <col min="3602" max="3607" width="12" style="237" customWidth="1"/>
    <col min="3608" max="3838" width="8.875" style="237"/>
    <col min="3839" max="3839" width="4.25" style="237" customWidth="1"/>
    <col min="3840" max="3840" width="38.375" style="237" customWidth="1"/>
    <col min="3841" max="3857" width="12.625" style="237" customWidth="1"/>
    <col min="3858" max="3863" width="12" style="237" customWidth="1"/>
    <col min="3864" max="4094" width="8.875" style="237"/>
    <col min="4095" max="4095" width="4.25" style="237" customWidth="1"/>
    <col min="4096" max="4096" width="38.375" style="237" customWidth="1"/>
    <col min="4097" max="4113" width="12.625" style="237" customWidth="1"/>
    <col min="4114" max="4119" width="12" style="237" customWidth="1"/>
    <col min="4120" max="4350" width="8.875" style="237"/>
    <col min="4351" max="4351" width="4.25" style="237" customWidth="1"/>
    <col min="4352" max="4352" width="38.375" style="237" customWidth="1"/>
    <col min="4353" max="4369" width="12.625" style="237" customWidth="1"/>
    <col min="4370" max="4375" width="12" style="237" customWidth="1"/>
    <col min="4376" max="4606" width="8.875" style="237"/>
    <col min="4607" max="4607" width="4.25" style="237" customWidth="1"/>
    <col min="4608" max="4608" width="38.375" style="237" customWidth="1"/>
    <col min="4609" max="4625" width="12.625" style="237" customWidth="1"/>
    <col min="4626" max="4631" width="12" style="237" customWidth="1"/>
    <col min="4632" max="4862" width="8.875" style="237"/>
    <col min="4863" max="4863" width="4.25" style="237" customWidth="1"/>
    <col min="4864" max="4864" width="38.375" style="237" customWidth="1"/>
    <col min="4865" max="4881" width="12.625" style="237" customWidth="1"/>
    <col min="4882" max="4887" width="12" style="237" customWidth="1"/>
    <col min="4888" max="5118" width="8.875" style="237"/>
    <col min="5119" max="5119" width="4.25" style="237" customWidth="1"/>
    <col min="5120" max="5120" width="38.375" style="237" customWidth="1"/>
    <col min="5121" max="5137" width="12.625" style="237" customWidth="1"/>
    <col min="5138" max="5143" width="12" style="237" customWidth="1"/>
    <col min="5144" max="5374" width="8.875" style="237"/>
    <col min="5375" max="5375" width="4.25" style="237" customWidth="1"/>
    <col min="5376" max="5376" width="38.375" style="237" customWidth="1"/>
    <col min="5377" max="5393" width="12.625" style="237" customWidth="1"/>
    <col min="5394" max="5399" width="12" style="237" customWidth="1"/>
    <col min="5400" max="5630" width="8.875" style="237"/>
    <col min="5631" max="5631" width="4.25" style="237" customWidth="1"/>
    <col min="5632" max="5632" width="38.375" style="237" customWidth="1"/>
    <col min="5633" max="5649" width="12.625" style="237" customWidth="1"/>
    <col min="5650" max="5655" width="12" style="237" customWidth="1"/>
    <col min="5656" max="5886" width="8.875" style="237"/>
    <col min="5887" max="5887" width="4.25" style="237" customWidth="1"/>
    <col min="5888" max="5888" width="38.375" style="237" customWidth="1"/>
    <col min="5889" max="5905" width="12.625" style="237" customWidth="1"/>
    <col min="5906" max="5911" width="12" style="237" customWidth="1"/>
    <col min="5912" max="6142" width="8.875" style="237"/>
    <col min="6143" max="6143" width="4.25" style="237" customWidth="1"/>
    <col min="6144" max="6144" width="38.375" style="237" customWidth="1"/>
    <col min="6145" max="6161" width="12.625" style="237" customWidth="1"/>
    <col min="6162" max="6167" width="12" style="237" customWidth="1"/>
    <col min="6168" max="6398" width="8.875" style="237"/>
    <col min="6399" max="6399" width="4.25" style="237" customWidth="1"/>
    <col min="6400" max="6400" width="38.375" style="237" customWidth="1"/>
    <col min="6401" max="6417" width="12.625" style="237" customWidth="1"/>
    <col min="6418" max="6423" width="12" style="237" customWidth="1"/>
    <col min="6424" max="6654" width="8.875" style="237"/>
    <col min="6655" max="6655" width="4.25" style="237" customWidth="1"/>
    <col min="6656" max="6656" width="38.375" style="237" customWidth="1"/>
    <col min="6657" max="6673" width="12.625" style="237" customWidth="1"/>
    <col min="6674" max="6679" width="12" style="237" customWidth="1"/>
    <col min="6680" max="6910" width="8.875" style="237"/>
    <col min="6911" max="6911" width="4.25" style="237" customWidth="1"/>
    <col min="6912" max="6912" width="38.375" style="237" customWidth="1"/>
    <col min="6913" max="6929" width="12.625" style="237" customWidth="1"/>
    <col min="6930" max="6935" width="12" style="237" customWidth="1"/>
    <col min="6936" max="7166" width="8.875" style="237"/>
    <col min="7167" max="7167" width="4.25" style="237" customWidth="1"/>
    <col min="7168" max="7168" width="38.375" style="237" customWidth="1"/>
    <col min="7169" max="7185" width="12.625" style="237" customWidth="1"/>
    <col min="7186" max="7191" width="12" style="237" customWidth="1"/>
    <col min="7192" max="7422" width="8.875" style="237"/>
    <col min="7423" max="7423" width="4.25" style="237" customWidth="1"/>
    <col min="7424" max="7424" width="38.375" style="237" customWidth="1"/>
    <col min="7425" max="7441" width="12.625" style="237" customWidth="1"/>
    <col min="7442" max="7447" width="12" style="237" customWidth="1"/>
    <col min="7448" max="7678" width="8.875" style="237"/>
    <col min="7679" max="7679" width="4.25" style="237" customWidth="1"/>
    <col min="7680" max="7680" width="38.375" style="237" customWidth="1"/>
    <col min="7681" max="7697" width="12.625" style="237" customWidth="1"/>
    <col min="7698" max="7703" width="12" style="237" customWidth="1"/>
    <col min="7704" max="7934" width="8.875" style="237"/>
    <col min="7935" max="7935" width="4.25" style="237" customWidth="1"/>
    <col min="7936" max="7936" width="38.375" style="237" customWidth="1"/>
    <col min="7937" max="7953" width="12.625" style="237" customWidth="1"/>
    <col min="7954" max="7959" width="12" style="237" customWidth="1"/>
    <col min="7960" max="8190" width="8.875" style="237"/>
    <col min="8191" max="8191" width="4.25" style="237" customWidth="1"/>
    <col min="8192" max="8192" width="38.375" style="237" customWidth="1"/>
    <col min="8193" max="8209" width="12.625" style="237" customWidth="1"/>
    <col min="8210" max="8215" width="12" style="237" customWidth="1"/>
    <col min="8216" max="8446" width="8.875" style="237"/>
    <col min="8447" max="8447" width="4.25" style="237" customWidth="1"/>
    <col min="8448" max="8448" width="38.375" style="237" customWidth="1"/>
    <col min="8449" max="8465" width="12.625" style="237" customWidth="1"/>
    <col min="8466" max="8471" width="12" style="237" customWidth="1"/>
    <col min="8472" max="8702" width="8.875" style="237"/>
    <col min="8703" max="8703" width="4.25" style="237" customWidth="1"/>
    <col min="8704" max="8704" width="38.375" style="237" customWidth="1"/>
    <col min="8705" max="8721" width="12.625" style="237" customWidth="1"/>
    <col min="8722" max="8727" width="12" style="237" customWidth="1"/>
    <col min="8728" max="8958" width="8.875" style="237"/>
    <col min="8959" max="8959" width="4.25" style="237" customWidth="1"/>
    <col min="8960" max="8960" width="38.375" style="237" customWidth="1"/>
    <col min="8961" max="8977" width="12.625" style="237" customWidth="1"/>
    <col min="8978" max="8983" width="12" style="237" customWidth="1"/>
    <col min="8984" max="9214" width="8.875" style="237"/>
    <col min="9215" max="9215" width="4.25" style="237" customWidth="1"/>
    <col min="9216" max="9216" width="38.375" style="237" customWidth="1"/>
    <col min="9217" max="9233" width="12.625" style="237" customWidth="1"/>
    <col min="9234" max="9239" width="12" style="237" customWidth="1"/>
    <col min="9240" max="9470" width="8.875" style="237"/>
    <col min="9471" max="9471" width="4.25" style="237" customWidth="1"/>
    <col min="9472" max="9472" width="38.375" style="237" customWidth="1"/>
    <col min="9473" max="9489" width="12.625" style="237" customWidth="1"/>
    <col min="9490" max="9495" width="12" style="237" customWidth="1"/>
    <col min="9496" max="9726" width="8.875" style="237"/>
    <col min="9727" max="9727" width="4.25" style="237" customWidth="1"/>
    <col min="9728" max="9728" width="38.375" style="237" customWidth="1"/>
    <col min="9729" max="9745" width="12.625" style="237" customWidth="1"/>
    <col min="9746" max="9751" width="12" style="237" customWidth="1"/>
    <col min="9752" max="9982" width="8.875" style="237"/>
    <col min="9983" max="9983" width="4.25" style="237" customWidth="1"/>
    <col min="9984" max="9984" width="38.375" style="237" customWidth="1"/>
    <col min="9985" max="10001" width="12.625" style="237" customWidth="1"/>
    <col min="10002" max="10007" width="12" style="237" customWidth="1"/>
    <col min="10008" max="10238" width="8.875" style="237"/>
    <col min="10239" max="10239" width="4.25" style="237" customWidth="1"/>
    <col min="10240" max="10240" width="38.375" style="237" customWidth="1"/>
    <col min="10241" max="10257" width="12.625" style="237" customWidth="1"/>
    <col min="10258" max="10263" width="12" style="237" customWidth="1"/>
    <col min="10264" max="10494" width="8.875" style="237"/>
    <col min="10495" max="10495" width="4.25" style="237" customWidth="1"/>
    <col min="10496" max="10496" width="38.375" style="237" customWidth="1"/>
    <col min="10497" max="10513" width="12.625" style="237" customWidth="1"/>
    <col min="10514" max="10519" width="12" style="237" customWidth="1"/>
    <col min="10520" max="10750" width="8.875" style="237"/>
    <col min="10751" max="10751" width="4.25" style="237" customWidth="1"/>
    <col min="10752" max="10752" width="38.375" style="237" customWidth="1"/>
    <col min="10753" max="10769" width="12.625" style="237" customWidth="1"/>
    <col min="10770" max="10775" width="12" style="237" customWidth="1"/>
    <col min="10776" max="11006" width="8.875" style="237"/>
    <col min="11007" max="11007" width="4.25" style="237" customWidth="1"/>
    <col min="11008" max="11008" width="38.375" style="237" customWidth="1"/>
    <col min="11009" max="11025" width="12.625" style="237" customWidth="1"/>
    <col min="11026" max="11031" width="12" style="237" customWidth="1"/>
    <col min="11032" max="11262" width="8.875" style="237"/>
    <col min="11263" max="11263" width="4.25" style="237" customWidth="1"/>
    <col min="11264" max="11264" width="38.375" style="237" customWidth="1"/>
    <col min="11265" max="11281" width="12.625" style="237" customWidth="1"/>
    <col min="11282" max="11287" width="12" style="237" customWidth="1"/>
    <col min="11288" max="11518" width="8.875" style="237"/>
    <col min="11519" max="11519" width="4.25" style="237" customWidth="1"/>
    <col min="11520" max="11520" width="38.375" style="237" customWidth="1"/>
    <col min="11521" max="11537" width="12.625" style="237" customWidth="1"/>
    <col min="11538" max="11543" width="12" style="237" customWidth="1"/>
    <col min="11544" max="11774" width="8.875" style="237"/>
    <col min="11775" max="11775" width="4.25" style="237" customWidth="1"/>
    <col min="11776" max="11776" width="38.375" style="237" customWidth="1"/>
    <col min="11777" max="11793" width="12.625" style="237" customWidth="1"/>
    <col min="11794" max="11799" width="12" style="237" customWidth="1"/>
    <col min="11800" max="12030" width="8.875" style="237"/>
    <col min="12031" max="12031" width="4.25" style="237" customWidth="1"/>
    <col min="12032" max="12032" width="38.375" style="237" customWidth="1"/>
    <col min="12033" max="12049" width="12.625" style="237" customWidth="1"/>
    <col min="12050" max="12055" width="12" style="237" customWidth="1"/>
    <col min="12056" max="12286" width="8.875" style="237"/>
    <col min="12287" max="12287" width="4.25" style="237" customWidth="1"/>
    <col min="12288" max="12288" width="38.375" style="237" customWidth="1"/>
    <col min="12289" max="12305" width="12.625" style="237" customWidth="1"/>
    <col min="12306" max="12311" width="12" style="237" customWidth="1"/>
    <col min="12312" max="12542" width="8.875" style="237"/>
    <col min="12543" max="12543" width="4.25" style="237" customWidth="1"/>
    <col min="12544" max="12544" width="38.375" style="237" customWidth="1"/>
    <col min="12545" max="12561" width="12.625" style="237" customWidth="1"/>
    <col min="12562" max="12567" width="12" style="237" customWidth="1"/>
    <col min="12568" max="12798" width="8.875" style="237"/>
    <col min="12799" max="12799" width="4.25" style="237" customWidth="1"/>
    <col min="12800" max="12800" width="38.375" style="237" customWidth="1"/>
    <col min="12801" max="12817" width="12.625" style="237" customWidth="1"/>
    <col min="12818" max="12823" width="12" style="237" customWidth="1"/>
    <col min="12824" max="13054" width="8.875" style="237"/>
    <col min="13055" max="13055" width="4.25" style="237" customWidth="1"/>
    <col min="13056" max="13056" width="38.375" style="237" customWidth="1"/>
    <col min="13057" max="13073" width="12.625" style="237" customWidth="1"/>
    <col min="13074" max="13079" width="12" style="237" customWidth="1"/>
    <col min="13080" max="13310" width="8.875" style="237"/>
    <col min="13311" max="13311" width="4.25" style="237" customWidth="1"/>
    <col min="13312" max="13312" width="38.375" style="237" customWidth="1"/>
    <col min="13313" max="13329" width="12.625" style="237" customWidth="1"/>
    <col min="13330" max="13335" width="12" style="237" customWidth="1"/>
    <col min="13336" max="13566" width="8.875" style="237"/>
    <col min="13567" max="13567" width="4.25" style="237" customWidth="1"/>
    <col min="13568" max="13568" width="38.375" style="237" customWidth="1"/>
    <col min="13569" max="13585" width="12.625" style="237" customWidth="1"/>
    <col min="13586" max="13591" width="12" style="237" customWidth="1"/>
    <col min="13592" max="13822" width="8.875" style="237"/>
    <col min="13823" max="13823" width="4.25" style="237" customWidth="1"/>
    <col min="13824" max="13824" width="38.375" style="237" customWidth="1"/>
    <col min="13825" max="13841" width="12.625" style="237" customWidth="1"/>
    <col min="13842" max="13847" width="12" style="237" customWidth="1"/>
    <col min="13848" max="14078" width="8.875" style="237"/>
    <col min="14079" max="14079" width="4.25" style="237" customWidth="1"/>
    <col min="14080" max="14080" width="38.375" style="237" customWidth="1"/>
    <col min="14081" max="14097" width="12.625" style="237" customWidth="1"/>
    <col min="14098" max="14103" width="12" style="237" customWidth="1"/>
    <col min="14104" max="14334" width="8.875" style="237"/>
    <col min="14335" max="14335" width="4.25" style="237" customWidth="1"/>
    <col min="14336" max="14336" width="38.375" style="237" customWidth="1"/>
    <col min="14337" max="14353" width="12.625" style="237" customWidth="1"/>
    <col min="14354" max="14359" width="12" style="237" customWidth="1"/>
    <col min="14360" max="14590" width="8.875" style="237"/>
    <col min="14591" max="14591" width="4.25" style="237" customWidth="1"/>
    <col min="14592" max="14592" width="38.375" style="237" customWidth="1"/>
    <col min="14593" max="14609" width="12.625" style="237" customWidth="1"/>
    <col min="14610" max="14615" width="12" style="237" customWidth="1"/>
    <col min="14616" max="14846" width="8.875" style="237"/>
    <col min="14847" max="14847" width="4.25" style="237" customWidth="1"/>
    <col min="14848" max="14848" width="38.375" style="237" customWidth="1"/>
    <col min="14849" max="14865" width="12.625" style="237" customWidth="1"/>
    <col min="14866" max="14871" width="12" style="237" customWidth="1"/>
    <col min="14872" max="15102" width="8.875" style="237"/>
    <col min="15103" max="15103" width="4.25" style="237" customWidth="1"/>
    <col min="15104" max="15104" width="38.375" style="237" customWidth="1"/>
    <col min="15105" max="15121" width="12.625" style="237" customWidth="1"/>
    <col min="15122" max="15127" width="12" style="237" customWidth="1"/>
    <col min="15128" max="15358" width="8.875" style="237"/>
    <col min="15359" max="15359" width="4.25" style="237" customWidth="1"/>
    <col min="15360" max="15360" width="38.375" style="237" customWidth="1"/>
    <col min="15361" max="15377" width="12.625" style="237" customWidth="1"/>
    <col min="15378" max="15383" width="12" style="237" customWidth="1"/>
    <col min="15384" max="15614" width="8.875" style="237"/>
    <col min="15615" max="15615" width="4.25" style="237" customWidth="1"/>
    <col min="15616" max="15616" width="38.375" style="237" customWidth="1"/>
    <col min="15617" max="15633" width="12.625" style="237" customWidth="1"/>
    <col min="15634" max="15639" width="12" style="237" customWidth="1"/>
    <col min="15640" max="15870" width="8.875" style="237"/>
    <col min="15871" max="15871" width="4.25" style="237" customWidth="1"/>
    <col min="15872" max="15872" width="38.375" style="237" customWidth="1"/>
    <col min="15873" max="15889" width="12.625" style="237" customWidth="1"/>
    <col min="15890" max="15895" width="12" style="237" customWidth="1"/>
    <col min="15896" max="16126" width="8.875" style="237"/>
    <col min="16127" max="16127" width="4.25" style="237" customWidth="1"/>
    <col min="16128" max="16128" width="38.375" style="237" customWidth="1"/>
    <col min="16129" max="16145" width="12.625" style="237" customWidth="1"/>
    <col min="16146" max="16151" width="12" style="237" customWidth="1"/>
    <col min="16152" max="16383" width="8.875" style="237"/>
    <col min="16384" max="16384" width="9.875" style="237" customWidth="1"/>
  </cols>
  <sheetData>
    <row r="1" spans="1:24" ht="15" customHeight="1" x14ac:dyDescent="0.25">
      <c r="A1" s="457" t="s">
        <v>352</v>
      </c>
      <c r="B1" s="458"/>
      <c r="D1" s="458"/>
      <c r="I1" s="458"/>
      <c r="O1" s="2"/>
      <c r="P1" s="2"/>
      <c r="Q1" s="2"/>
      <c r="R1" s="2"/>
      <c r="S1" s="2"/>
      <c r="T1" s="2"/>
    </row>
    <row r="2" spans="1:24" ht="13.35" customHeight="1" x14ac:dyDescent="0.2">
      <c r="A2" s="1490" t="s">
        <v>42</v>
      </c>
      <c r="B2" s="1495"/>
      <c r="D2" s="2"/>
      <c r="I2" s="207"/>
      <c r="J2" s="429" t="s">
        <v>43</v>
      </c>
      <c r="K2" s="430"/>
      <c r="L2" s="430"/>
      <c r="M2" s="431"/>
      <c r="N2" s="233"/>
      <c r="O2" s="10"/>
      <c r="P2" s="10"/>
      <c r="Q2" s="10"/>
      <c r="R2" s="10"/>
      <c r="S2" s="10"/>
      <c r="T2" s="10"/>
      <c r="U2" s="429" t="s">
        <v>43</v>
      </c>
      <c r="V2" s="430"/>
      <c r="W2" s="430"/>
      <c r="X2" s="431"/>
    </row>
    <row r="3" spans="1:24" s="233" customFormat="1" ht="13.35" customHeight="1" x14ac:dyDescent="0.2">
      <c r="A3" s="1490" t="s">
        <v>1459</v>
      </c>
      <c r="B3" s="1496"/>
      <c r="D3" s="229"/>
      <c r="I3" s="229"/>
      <c r="J3" s="132">
        <f>+'Sch A'!$A$6</f>
        <v>0</v>
      </c>
      <c r="K3" s="133"/>
      <c r="L3" s="133"/>
      <c r="M3" s="134"/>
      <c r="O3" s="10"/>
      <c r="P3" s="10"/>
      <c r="Q3" s="10"/>
      <c r="R3" s="10"/>
      <c r="S3" s="10"/>
      <c r="T3" s="10"/>
      <c r="U3" s="132">
        <f>+'Sch A'!$A$6</f>
        <v>0</v>
      </c>
      <c r="V3" s="133"/>
      <c r="W3" s="133"/>
      <c r="X3" s="134"/>
    </row>
    <row r="4" spans="1:24" s="233" customFormat="1" ht="13.35" customHeight="1" x14ac:dyDescent="0.2">
      <c r="A4" s="10"/>
      <c r="J4" s="18" t="s">
        <v>131</v>
      </c>
      <c r="K4" s="10"/>
      <c r="L4" s="10"/>
      <c r="M4" s="19"/>
      <c r="N4" s="231"/>
      <c r="O4" s="10"/>
      <c r="P4" s="10"/>
      <c r="Q4" s="10"/>
      <c r="R4" s="10"/>
      <c r="S4" s="10"/>
      <c r="T4" s="10"/>
      <c r="U4" s="18" t="s">
        <v>131</v>
      </c>
      <c r="V4" s="10"/>
      <c r="W4" s="10"/>
      <c r="X4" s="19"/>
    </row>
    <row r="5" spans="1:24" s="233" customFormat="1" ht="13.35" customHeight="1" x14ac:dyDescent="0.2">
      <c r="J5" s="135" t="s">
        <v>132</v>
      </c>
      <c r="K5" s="136">
        <f>+'Sch A'!$F$12</f>
        <v>0</v>
      </c>
      <c r="L5" s="135" t="s">
        <v>133</v>
      </c>
      <c r="M5" s="136">
        <f>+'Sch A'!$H$12</f>
        <v>0</v>
      </c>
      <c r="U5" s="135" t="s">
        <v>132</v>
      </c>
      <c r="V5" s="136">
        <f>+'Sch A'!$F$12</f>
        <v>0</v>
      </c>
      <c r="W5" s="135" t="s">
        <v>133</v>
      </c>
      <c r="X5" s="136">
        <f>+'Sch A'!$H$12</f>
        <v>0</v>
      </c>
    </row>
    <row r="6" spans="1:24" s="10" customFormat="1" ht="12.75" x14ac:dyDescent="0.2">
      <c r="A6" s="433"/>
      <c r="B6" s="459"/>
      <c r="C6" s="460"/>
      <c r="D6" s="460"/>
      <c r="E6" s="460"/>
      <c r="L6" s="461"/>
      <c r="M6" s="461"/>
    </row>
    <row r="7" spans="1:24" s="233" customFormat="1" ht="12.75" x14ac:dyDescent="0.2">
      <c r="A7" s="462"/>
      <c r="B7" s="463"/>
      <c r="C7" s="464"/>
      <c r="D7" s="465" t="s">
        <v>353</v>
      </c>
      <c r="E7" s="466"/>
      <c r="F7" s="466"/>
      <c r="G7" s="466"/>
      <c r="H7" s="467"/>
      <c r="I7" s="465" t="s">
        <v>354</v>
      </c>
      <c r="J7" s="466"/>
      <c r="K7" s="466"/>
      <c r="L7" s="466"/>
      <c r="M7" s="467"/>
      <c r="N7" s="465"/>
      <c r="O7" s="467"/>
      <c r="P7" s="465" t="s">
        <v>355</v>
      </c>
      <c r="Q7" s="466"/>
      <c r="R7" s="467"/>
      <c r="S7" s="468" t="s">
        <v>24</v>
      </c>
      <c r="T7" s="469"/>
      <c r="U7" s="469"/>
      <c r="V7" s="470"/>
      <c r="W7" s="470"/>
      <c r="X7" s="470"/>
    </row>
    <row r="8" spans="1:24" s="2" customFormat="1" ht="25.5" x14ac:dyDescent="0.2">
      <c r="A8" s="109"/>
      <c r="B8" s="471"/>
      <c r="C8" s="235" t="s">
        <v>260</v>
      </c>
      <c r="D8" s="235" t="s">
        <v>5</v>
      </c>
      <c r="E8" s="472" t="s">
        <v>356</v>
      </c>
      <c r="F8" s="235" t="s">
        <v>9</v>
      </c>
      <c r="G8" s="235" t="s">
        <v>11</v>
      </c>
      <c r="H8" s="235" t="s">
        <v>13</v>
      </c>
      <c r="I8" s="235" t="s">
        <v>15</v>
      </c>
      <c r="J8" s="235" t="s">
        <v>17</v>
      </c>
      <c r="K8" s="235" t="s">
        <v>19</v>
      </c>
      <c r="L8" s="235" t="s">
        <v>357</v>
      </c>
      <c r="M8" s="235" t="s">
        <v>23</v>
      </c>
      <c r="N8" s="235" t="s">
        <v>25</v>
      </c>
      <c r="O8" s="235" t="s">
        <v>27</v>
      </c>
      <c r="P8" s="473" t="s">
        <v>358</v>
      </c>
      <c r="Q8" s="235" t="s">
        <v>20</v>
      </c>
      <c r="R8" s="235" t="s">
        <v>359</v>
      </c>
      <c r="S8" s="235" t="s">
        <v>31</v>
      </c>
      <c r="T8" s="235" t="s">
        <v>33</v>
      </c>
      <c r="U8" s="235" t="s">
        <v>35</v>
      </c>
      <c r="V8" s="235" t="s">
        <v>37</v>
      </c>
      <c r="W8" s="235" t="s">
        <v>38</v>
      </c>
      <c r="X8" s="235" t="s">
        <v>39</v>
      </c>
    </row>
    <row r="9" spans="1:24" ht="15" customHeight="1" x14ac:dyDescent="0.2">
      <c r="A9" s="474">
        <v>1</v>
      </c>
      <c r="B9" s="475" t="s">
        <v>6</v>
      </c>
      <c r="C9" s="476">
        <f>SUM(D9:X9)</f>
        <v>0</v>
      </c>
      <c r="D9" s="447"/>
      <c r="E9" s="447"/>
      <c r="F9" s="447"/>
      <c r="G9" s="447"/>
      <c r="H9" s="447"/>
      <c r="I9" s="447"/>
      <c r="J9" s="447"/>
      <c r="K9" s="477"/>
      <c r="L9" s="447"/>
      <c r="M9" s="447"/>
      <c r="N9" s="447"/>
      <c r="O9" s="447"/>
      <c r="P9" s="477"/>
      <c r="Q9" s="477"/>
      <c r="R9" s="477"/>
      <c r="S9" s="477"/>
      <c r="T9" s="447"/>
      <c r="U9" s="447"/>
      <c r="V9" s="447"/>
      <c r="W9" s="447"/>
      <c r="X9" s="447"/>
    </row>
    <row r="10" spans="1:24" ht="15" customHeight="1" x14ac:dyDescent="0.2">
      <c r="A10" s="85">
        <v>2</v>
      </c>
      <c r="B10" s="138" t="s">
        <v>8</v>
      </c>
      <c r="C10" s="476">
        <f t="shared" ref="C10" si="0">SUM(D10:X10)</f>
        <v>0</v>
      </c>
      <c r="D10" s="476">
        <f>+'Sch C-5'!F24</f>
        <v>0</v>
      </c>
      <c r="E10" s="476">
        <f>'Sch C-5'!F25</f>
        <v>0</v>
      </c>
      <c r="F10" s="476">
        <f>'Sch C-5'!F26</f>
        <v>0</v>
      </c>
      <c r="G10" s="476">
        <f>'Sch C-5'!F27</f>
        <v>0</v>
      </c>
      <c r="H10" s="476">
        <f>'Sch C-5'!F28</f>
        <v>0</v>
      </c>
      <c r="I10" s="476">
        <f>'Sch C-5'!F29</f>
        <v>0</v>
      </c>
      <c r="J10" s="476">
        <f>'Sch C-5'!F30</f>
        <v>0</v>
      </c>
      <c r="K10" s="477"/>
      <c r="L10" s="476">
        <f>'Sch C-5'!F31</f>
        <v>0</v>
      </c>
      <c r="M10" s="476">
        <f>'Sch C-5'!F32</f>
        <v>0</v>
      </c>
      <c r="N10" s="476">
        <f>'Sch C-5'!F33</f>
        <v>0</v>
      </c>
      <c r="O10" s="476">
        <f>'Sch C-5'!F34</f>
        <v>0</v>
      </c>
      <c r="P10" s="477"/>
      <c r="Q10" s="477"/>
      <c r="R10" s="477"/>
      <c r="S10" s="477"/>
      <c r="T10" s="476">
        <f>'Sch C-5'!F35</f>
        <v>0</v>
      </c>
      <c r="U10" s="476">
        <f>'Sch C-5'!F36</f>
        <v>0</v>
      </c>
      <c r="V10" s="476">
        <f>'Sch C-5'!F37</f>
        <v>0</v>
      </c>
      <c r="W10" s="476">
        <f>'Sch C-5'!F38</f>
        <v>0</v>
      </c>
      <c r="X10" s="476">
        <f>'Sch C-5'!F39</f>
        <v>0</v>
      </c>
    </row>
    <row r="11" spans="1:24" ht="15" customHeight="1" x14ac:dyDescent="0.2">
      <c r="A11" s="85">
        <v>3</v>
      </c>
      <c r="B11" s="138" t="s">
        <v>360</v>
      </c>
      <c r="C11" s="476">
        <f>SUM(D11:X11)</f>
        <v>0</v>
      </c>
      <c r="D11" s="447"/>
      <c r="E11" s="477"/>
      <c r="F11" s="477"/>
      <c r="G11" s="477"/>
      <c r="H11" s="477"/>
      <c r="I11" s="477"/>
      <c r="J11" s="477"/>
      <c r="K11" s="477"/>
      <c r="L11" s="477"/>
      <c r="M11" s="477"/>
      <c r="N11" s="477"/>
      <c r="O11" s="477"/>
      <c r="P11" s="477"/>
      <c r="Q11" s="477"/>
      <c r="R11" s="477"/>
      <c r="S11" s="477"/>
      <c r="T11" s="447"/>
      <c r="U11" s="447"/>
      <c r="V11" s="447"/>
      <c r="W11" s="447"/>
      <c r="X11" s="447"/>
    </row>
    <row r="12" spans="1:24" ht="15" customHeight="1" x14ac:dyDescent="0.2">
      <c r="A12" s="85">
        <v>4</v>
      </c>
      <c r="B12" s="138" t="s">
        <v>361</v>
      </c>
      <c r="C12" s="476">
        <f>SUM(D12:X12)</f>
        <v>0</v>
      </c>
      <c r="D12" s="477"/>
      <c r="E12" s="477"/>
      <c r="F12" s="477"/>
      <c r="G12" s="477"/>
      <c r="H12" s="477"/>
      <c r="I12" s="477"/>
      <c r="J12" s="477"/>
      <c r="K12" s="477"/>
      <c r="L12" s="477"/>
      <c r="M12" s="477"/>
      <c r="N12" s="477"/>
      <c r="O12" s="477"/>
      <c r="P12" s="477"/>
      <c r="Q12" s="477"/>
      <c r="R12" s="477"/>
      <c r="S12" s="477"/>
      <c r="T12" s="477"/>
      <c r="U12" s="447"/>
      <c r="V12" s="477"/>
      <c r="W12" s="447"/>
      <c r="X12" s="447"/>
    </row>
    <row r="13" spans="1:24" ht="15" customHeight="1" x14ac:dyDescent="0.2">
      <c r="A13" s="85">
        <v>5</v>
      </c>
      <c r="B13" s="138" t="s">
        <v>362</v>
      </c>
      <c r="C13" s="476">
        <f>SUM(D13:X13)</f>
        <v>0</v>
      </c>
      <c r="D13" s="447"/>
      <c r="E13" s="477"/>
      <c r="F13" s="477"/>
      <c r="G13" s="477"/>
      <c r="H13" s="477"/>
      <c r="I13" s="477"/>
      <c r="J13" s="477"/>
      <c r="K13" s="477"/>
      <c r="L13" s="477"/>
      <c r="M13" s="477"/>
      <c r="N13" s="477"/>
      <c r="O13" s="477"/>
      <c r="P13" s="477"/>
      <c r="Q13" s="477"/>
      <c r="R13" s="477"/>
      <c r="S13" s="477"/>
      <c r="T13" s="447"/>
      <c r="U13" s="447"/>
      <c r="V13" s="447"/>
      <c r="W13" s="447"/>
      <c r="X13" s="447"/>
    </row>
    <row r="14" spans="1:24" ht="15" customHeight="1" x14ac:dyDescent="0.2">
      <c r="A14" s="85">
        <v>6</v>
      </c>
      <c r="B14" s="138" t="s">
        <v>14</v>
      </c>
      <c r="C14" s="476">
        <f>SUM(D14:X14)</f>
        <v>0</v>
      </c>
      <c r="D14" s="477"/>
      <c r="E14" s="477"/>
      <c r="F14" s="477"/>
      <c r="G14" s="477"/>
      <c r="H14" s="477"/>
      <c r="I14" s="447"/>
      <c r="J14" s="477"/>
      <c r="K14" s="477"/>
      <c r="L14" s="477"/>
      <c r="M14" s="477"/>
      <c r="N14" s="477"/>
      <c r="O14" s="477"/>
      <c r="P14" s="477"/>
      <c r="Q14" s="477"/>
      <c r="R14" s="477"/>
      <c r="S14" s="477"/>
      <c r="T14" s="447"/>
      <c r="U14" s="447"/>
      <c r="V14" s="447"/>
      <c r="W14" s="447"/>
      <c r="X14" s="447"/>
    </row>
    <row r="15" spans="1:24" ht="15" customHeight="1" x14ac:dyDescent="0.2">
      <c r="A15" s="85">
        <v>7</v>
      </c>
      <c r="B15" s="138" t="s">
        <v>20</v>
      </c>
      <c r="C15" s="476">
        <f>SUM(D15:X15)</f>
        <v>0</v>
      </c>
      <c r="D15" s="477"/>
      <c r="E15" s="477"/>
      <c r="F15" s="477"/>
      <c r="G15" s="477"/>
      <c r="H15" s="477"/>
      <c r="I15" s="477"/>
      <c r="J15" s="477"/>
      <c r="K15" s="477"/>
      <c r="L15" s="477"/>
      <c r="M15" s="477"/>
      <c r="N15" s="477"/>
      <c r="O15" s="477"/>
      <c r="P15" s="477"/>
      <c r="Q15" s="447"/>
      <c r="R15" s="477"/>
      <c r="S15" s="477"/>
      <c r="T15" s="447"/>
      <c r="U15" s="447"/>
      <c r="V15" s="447"/>
      <c r="W15" s="447"/>
      <c r="X15" s="447"/>
    </row>
    <row r="16" spans="1:24" ht="15" customHeight="1" x14ac:dyDescent="0.2">
      <c r="A16" s="85">
        <v>8</v>
      </c>
      <c r="B16" s="478" t="s">
        <v>12</v>
      </c>
      <c r="C16" s="477"/>
      <c r="D16" s="477"/>
      <c r="E16" s="477"/>
      <c r="F16" s="477"/>
      <c r="G16" s="477"/>
      <c r="H16" s="477"/>
      <c r="I16" s="477"/>
      <c r="J16" s="477"/>
      <c r="K16" s="477"/>
      <c r="L16" s="477"/>
      <c r="M16" s="477"/>
      <c r="N16" s="477"/>
      <c r="O16" s="477"/>
      <c r="P16" s="477"/>
      <c r="Q16" s="477"/>
      <c r="R16" s="477"/>
      <c r="S16" s="477"/>
      <c r="T16" s="477"/>
      <c r="U16" s="477"/>
      <c r="V16" s="477"/>
      <c r="W16" s="477"/>
      <c r="X16" s="477"/>
    </row>
    <row r="17" spans="1:24" ht="15" customHeight="1" x14ac:dyDescent="0.2">
      <c r="A17" s="85">
        <v>9</v>
      </c>
      <c r="B17" s="138" t="s">
        <v>363</v>
      </c>
      <c r="C17" s="476">
        <f>SUM(D17:O17)+R17+SUM(T17:X17)</f>
        <v>0</v>
      </c>
      <c r="D17" s="477"/>
      <c r="E17" s="447"/>
      <c r="F17" s="447"/>
      <c r="G17" s="477"/>
      <c r="H17" s="447"/>
      <c r="I17" s="477"/>
      <c r="J17" s="447"/>
      <c r="K17" s="477"/>
      <c r="L17" s="477"/>
      <c r="M17" s="447"/>
      <c r="N17" s="447"/>
      <c r="O17" s="477"/>
      <c r="P17" s="477"/>
      <c r="Q17" s="477"/>
      <c r="R17" s="447"/>
      <c r="S17" s="477"/>
      <c r="T17" s="447"/>
      <c r="U17" s="447"/>
      <c r="V17" s="447"/>
      <c r="W17" s="447"/>
      <c r="X17" s="447"/>
    </row>
    <row r="18" spans="1:24" ht="15" customHeight="1" x14ac:dyDescent="0.2">
      <c r="A18" s="85">
        <v>10</v>
      </c>
      <c r="B18" s="479"/>
      <c r="C18" s="477"/>
      <c r="D18" s="477"/>
      <c r="E18" s="477"/>
      <c r="F18" s="477"/>
      <c r="G18" s="477"/>
      <c r="H18" s="477"/>
      <c r="I18" s="477"/>
      <c r="J18" s="477"/>
      <c r="K18" s="477"/>
      <c r="L18" s="477"/>
      <c r="M18" s="477"/>
      <c r="N18" s="477"/>
      <c r="O18" s="477"/>
      <c r="P18" s="477"/>
      <c r="Q18" s="477"/>
      <c r="R18" s="477"/>
      <c r="S18" s="477"/>
      <c r="T18" s="477"/>
      <c r="U18" s="477"/>
      <c r="V18" s="477"/>
      <c r="W18" s="477"/>
      <c r="X18" s="477"/>
    </row>
    <row r="19" spans="1:24" ht="15" customHeight="1" x14ac:dyDescent="0.2">
      <c r="A19" s="85">
        <v>11</v>
      </c>
      <c r="B19" s="138" t="s">
        <v>364</v>
      </c>
      <c r="C19" s="476">
        <f t="shared" ref="C19:C49" si="1">SUM(D19:X19)</f>
        <v>0</v>
      </c>
      <c r="D19" s="447"/>
      <c r="E19" s="477"/>
      <c r="F19" s="477"/>
      <c r="G19" s="477"/>
      <c r="H19" s="477"/>
      <c r="I19" s="477"/>
      <c r="J19" s="477"/>
      <c r="K19" s="477"/>
      <c r="L19" s="477"/>
      <c r="M19" s="477"/>
      <c r="N19" s="477"/>
      <c r="O19" s="477"/>
      <c r="P19" s="477"/>
      <c r="Q19" s="477"/>
      <c r="R19" s="477"/>
      <c r="S19" s="477"/>
      <c r="T19" s="447"/>
      <c r="U19" s="447"/>
      <c r="V19" s="447"/>
      <c r="W19" s="447"/>
      <c r="X19" s="447"/>
    </row>
    <row r="20" spans="1:24" ht="15" customHeight="1" x14ac:dyDescent="0.2">
      <c r="A20" s="85">
        <v>12</v>
      </c>
      <c r="B20" s="138" t="s">
        <v>365</v>
      </c>
      <c r="C20" s="476">
        <f t="shared" si="1"/>
        <v>0</v>
      </c>
      <c r="D20" s="477"/>
      <c r="E20" s="477"/>
      <c r="F20" s="477"/>
      <c r="G20" s="477"/>
      <c r="H20" s="477"/>
      <c r="I20" s="477"/>
      <c r="J20" s="477"/>
      <c r="K20" s="477"/>
      <c r="L20" s="477"/>
      <c r="M20" s="477"/>
      <c r="N20" s="477"/>
      <c r="O20" s="477"/>
      <c r="P20" s="447"/>
      <c r="Q20" s="477"/>
      <c r="R20" s="477"/>
      <c r="S20" s="477"/>
      <c r="T20" s="447"/>
      <c r="U20" s="447"/>
      <c r="V20" s="447"/>
      <c r="W20" s="447"/>
      <c r="X20" s="447"/>
    </row>
    <row r="21" spans="1:24" ht="15" customHeight="1" x14ac:dyDescent="0.2">
      <c r="A21" s="85">
        <v>13</v>
      </c>
      <c r="B21" s="138" t="s">
        <v>366</v>
      </c>
      <c r="C21" s="476">
        <f t="shared" si="1"/>
        <v>0</v>
      </c>
      <c r="D21" s="477"/>
      <c r="E21" s="477"/>
      <c r="F21" s="477"/>
      <c r="G21" s="477"/>
      <c r="H21" s="477"/>
      <c r="I21" s="477"/>
      <c r="J21" s="477"/>
      <c r="K21" s="477"/>
      <c r="L21" s="477"/>
      <c r="M21" s="477"/>
      <c r="N21" s="477"/>
      <c r="O21" s="477"/>
      <c r="P21" s="447"/>
      <c r="Q21" s="477"/>
      <c r="R21" s="477"/>
      <c r="S21" s="477"/>
      <c r="T21" s="447"/>
      <c r="U21" s="447"/>
      <c r="V21" s="447"/>
      <c r="W21" s="447"/>
      <c r="X21" s="447"/>
    </row>
    <row r="22" spans="1:24" ht="15" customHeight="1" x14ac:dyDescent="0.2">
      <c r="A22" s="85">
        <v>14</v>
      </c>
      <c r="B22" s="138" t="s">
        <v>367</v>
      </c>
      <c r="C22" s="476">
        <f t="shared" si="1"/>
        <v>0</v>
      </c>
      <c r="D22" s="447"/>
      <c r="E22" s="447"/>
      <c r="F22" s="447"/>
      <c r="G22" s="447"/>
      <c r="H22" s="447"/>
      <c r="I22" s="447"/>
      <c r="J22" s="447"/>
      <c r="K22" s="447"/>
      <c r="L22" s="477"/>
      <c r="M22" s="447"/>
      <c r="N22" s="447"/>
      <c r="O22" s="447"/>
      <c r="P22" s="477"/>
      <c r="Q22" s="477"/>
      <c r="R22" s="447"/>
      <c r="S22" s="477"/>
      <c r="T22" s="447"/>
      <c r="U22" s="447"/>
      <c r="V22" s="447"/>
      <c r="W22" s="447"/>
      <c r="X22" s="447"/>
    </row>
    <row r="23" spans="1:24" ht="15" customHeight="1" x14ac:dyDescent="0.2">
      <c r="A23" s="85">
        <v>15</v>
      </c>
      <c r="B23" s="138" t="s">
        <v>368</v>
      </c>
      <c r="C23" s="476">
        <f t="shared" si="1"/>
        <v>0</v>
      </c>
      <c r="D23" s="477"/>
      <c r="E23" s="477"/>
      <c r="F23" s="447"/>
      <c r="G23" s="477"/>
      <c r="H23" s="477"/>
      <c r="I23" s="477"/>
      <c r="J23" s="477"/>
      <c r="K23" s="477"/>
      <c r="L23" s="477"/>
      <c r="M23" s="477"/>
      <c r="N23" s="477"/>
      <c r="O23" s="477"/>
      <c r="P23" s="477"/>
      <c r="Q23" s="477"/>
      <c r="R23" s="477"/>
      <c r="S23" s="477"/>
      <c r="T23" s="447"/>
      <c r="U23" s="447"/>
      <c r="V23" s="447"/>
      <c r="W23" s="447"/>
      <c r="X23" s="447"/>
    </row>
    <row r="24" spans="1:24" ht="15" customHeight="1" x14ac:dyDescent="0.2">
      <c r="A24" s="85">
        <v>16</v>
      </c>
      <c r="B24" s="138" t="s">
        <v>369</v>
      </c>
      <c r="C24" s="476">
        <f t="shared" si="1"/>
        <v>0</v>
      </c>
      <c r="D24" s="477"/>
      <c r="E24" s="477"/>
      <c r="F24" s="477"/>
      <c r="G24" s="477"/>
      <c r="H24" s="477"/>
      <c r="I24" s="447"/>
      <c r="J24" s="477"/>
      <c r="K24" s="477"/>
      <c r="L24" s="477"/>
      <c r="M24" s="477"/>
      <c r="N24" s="477"/>
      <c r="O24" s="477"/>
      <c r="P24" s="477"/>
      <c r="Q24" s="477"/>
      <c r="R24" s="477"/>
      <c r="S24" s="477"/>
      <c r="T24" s="447"/>
      <c r="U24" s="447"/>
      <c r="V24" s="447"/>
      <c r="W24" s="447"/>
      <c r="X24" s="447"/>
    </row>
    <row r="25" spans="1:24" ht="15" customHeight="1" x14ac:dyDescent="0.2">
      <c r="A25" s="85">
        <v>17</v>
      </c>
      <c r="B25" s="138" t="s">
        <v>370</v>
      </c>
      <c r="C25" s="476">
        <f t="shared" si="1"/>
        <v>0</v>
      </c>
      <c r="D25" s="477"/>
      <c r="E25" s="477"/>
      <c r="F25" s="477"/>
      <c r="G25" s="477"/>
      <c r="H25" s="477"/>
      <c r="I25" s="447"/>
      <c r="J25" s="477"/>
      <c r="K25" s="477"/>
      <c r="L25" s="477"/>
      <c r="M25" s="477"/>
      <c r="N25" s="477"/>
      <c r="O25" s="477"/>
      <c r="P25" s="477"/>
      <c r="Q25" s="477"/>
      <c r="R25" s="477"/>
      <c r="S25" s="477"/>
      <c r="T25" s="447"/>
      <c r="U25" s="447"/>
      <c r="V25" s="447"/>
      <c r="W25" s="447"/>
      <c r="X25" s="447"/>
    </row>
    <row r="26" spans="1:24" ht="15" customHeight="1" x14ac:dyDescent="0.2">
      <c r="A26" s="85">
        <v>18</v>
      </c>
      <c r="B26" s="138" t="s">
        <v>371</v>
      </c>
      <c r="C26" s="476">
        <f t="shared" si="1"/>
        <v>0</v>
      </c>
      <c r="D26" s="477"/>
      <c r="E26" s="477"/>
      <c r="F26" s="477"/>
      <c r="G26" s="477"/>
      <c r="H26" s="477"/>
      <c r="I26" s="447"/>
      <c r="J26" s="477"/>
      <c r="K26" s="477"/>
      <c r="L26" s="477"/>
      <c r="M26" s="477"/>
      <c r="N26" s="477"/>
      <c r="O26" s="477"/>
      <c r="P26" s="477"/>
      <c r="Q26" s="477"/>
      <c r="R26" s="477"/>
      <c r="S26" s="477"/>
      <c r="T26" s="447"/>
      <c r="U26" s="447"/>
      <c r="V26" s="447"/>
      <c r="W26" s="447"/>
      <c r="X26" s="447"/>
    </row>
    <row r="27" spans="1:24" ht="15" customHeight="1" x14ac:dyDescent="0.2">
      <c r="A27" s="85">
        <v>19</v>
      </c>
      <c r="B27" s="138" t="s">
        <v>372</v>
      </c>
      <c r="C27" s="476">
        <f t="shared" si="1"/>
        <v>0</v>
      </c>
      <c r="D27" s="477"/>
      <c r="E27" s="477"/>
      <c r="F27" s="477"/>
      <c r="G27" s="477"/>
      <c r="H27" s="477"/>
      <c r="I27" s="447"/>
      <c r="J27" s="477"/>
      <c r="K27" s="477"/>
      <c r="L27" s="477"/>
      <c r="M27" s="477"/>
      <c r="N27" s="477"/>
      <c r="O27" s="477"/>
      <c r="P27" s="477"/>
      <c r="Q27" s="477"/>
      <c r="R27" s="477"/>
      <c r="S27" s="477"/>
      <c r="T27" s="447"/>
      <c r="U27" s="447"/>
      <c r="V27" s="447"/>
      <c r="W27" s="447"/>
      <c r="X27" s="447"/>
    </row>
    <row r="28" spans="1:24" ht="15" customHeight="1" x14ac:dyDescent="0.2">
      <c r="A28" s="85">
        <v>20</v>
      </c>
      <c r="B28" s="138" t="s">
        <v>373</v>
      </c>
      <c r="C28" s="476">
        <f t="shared" si="1"/>
        <v>0</v>
      </c>
      <c r="D28" s="477"/>
      <c r="E28" s="477"/>
      <c r="F28" s="477"/>
      <c r="G28" s="477"/>
      <c r="H28" s="477"/>
      <c r="I28" s="447"/>
      <c r="J28" s="477"/>
      <c r="K28" s="477"/>
      <c r="L28" s="477"/>
      <c r="M28" s="477"/>
      <c r="N28" s="477"/>
      <c r="O28" s="477"/>
      <c r="P28" s="477"/>
      <c r="Q28" s="477"/>
      <c r="R28" s="477"/>
      <c r="S28" s="477"/>
      <c r="T28" s="447"/>
      <c r="U28" s="447"/>
      <c r="V28" s="447"/>
      <c r="W28" s="447"/>
      <c r="X28" s="447"/>
    </row>
    <row r="29" spans="1:24" ht="15" customHeight="1" x14ac:dyDescent="0.2">
      <c r="A29" s="85">
        <v>21</v>
      </c>
      <c r="B29" s="138" t="s">
        <v>374</v>
      </c>
      <c r="C29" s="476">
        <f t="shared" si="1"/>
        <v>0</v>
      </c>
      <c r="D29" s="477"/>
      <c r="E29" s="477"/>
      <c r="F29" s="477"/>
      <c r="G29" s="477"/>
      <c r="H29" s="477"/>
      <c r="I29" s="447"/>
      <c r="J29" s="477"/>
      <c r="K29" s="477"/>
      <c r="L29" s="477"/>
      <c r="M29" s="477"/>
      <c r="N29" s="477"/>
      <c r="O29" s="477"/>
      <c r="P29" s="477"/>
      <c r="Q29" s="477"/>
      <c r="R29" s="477"/>
      <c r="S29" s="477"/>
      <c r="T29" s="447"/>
      <c r="U29" s="447"/>
      <c r="V29" s="447"/>
      <c r="W29" s="447"/>
      <c r="X29" s="447"/>
    </row>
    <row r="30" spans="1:24" ht="15" customHeight="1" x14ac:dyDescent="0.2">
      <c r="A30" s="85">
        <v>22</v>
      </c>
      <c r="B30" s="138" t="s">
        <v>375</v>
      </c>
      <c r="C30" s="476">
        <f t="shared" si="1"/>
        <v>0</v>
      </c>
      <c r="D30" s="477"/>
      <c r="E30" s="477"/>
      <c r="F30" s="477"/>
      <c r="G30" s="477"/>
      <c r="H30" s="477"/>
      <c r="I30" s="447"/>
      <c r="J30" s="477"/>
      <c r="K30" s="477"/>
      <c r="L30" s="477"/>
      <c r="M30" s="477"/>
      <c r="N30" s="477"/>
      <c r="O30" s="477"/>
      <c r="P30" s="477"/>
      <c r="Q30" s="477"/>
      <c r="R30" s="477"/>
      <c r="S30" s="477"/>
      <c r="T30" s="447"/>
      <c r="U30" s="447"/>
      <c r="V30" s="447"/>
      <c r="W30" s="447"/>
      <c r="X30" s="447"/>
    </row>
    <row r="31" spans="1:24" ht="15" customHeight="1" x14ac:dyDescent="0.2">
      <c r="A31" s="85">
        <v>23</v>
      </c>
      <c r="B31" s="138" t="s">
        <v>376</v>
      </c>
      <c r="C31" s="476">
        <f t="shared" si="1"/>
        <v>0</v>
      </c>
      <c r="D31" s="477"/>
      <c r="E31" s="477"/>
      <c r="F31" s="477"/>
      <c r="G31" s="477"/>
      <c r="H31" s="477"/>
      <c r="I31" s="447"/>
      <c r="J31" s="477"/>
      <c r="K31" s="477"/>
      <c r="L31" s="477"/>
      <c r="M31" s="477"/>
      <c r="N31" s="477"/>
      <c r="O31" s="477"/>
      <c r="P31" s="477"/>
      <c r="Q31" s="477"/>
      <c r="R31" s="477"/>
      <c r="S31" s="477"/>
      <c r="T31" s="447"/>
      <c r="U31" s="447"/>
      <c r="V31" s="447"/>
      <c r="W31" s="447"/>
      <c r="X31" s="447"/>
    </row>
    <row r="32" spans="1:24" ht="15" customHeight="1" x14ac:dyDescent="0.2">
      <c r="A32" s="85">
        <v>24</v>
      </c>
      <c r="B32" s="138" t="s">
        <v>377</v>
      </c>
      <c r="C32" s="476">
        <f t="shared" si="1"/>
        <v>0</v>
      </c>
      <c r="D32" s="477"/>
      <c r="E32" s="477"/>
      <c r="F32" s="477"/>
      <c r="G32" s="477"/>
      <c r="H32" s="477"/>
      <c r="I32" s="447"/>
      <c r="J32" s="477"/>
      <c r="K32" s="477"/>
      <c r="L32" s="477"/>
      <c r="M32" s="477"/>
      <c r="N32" s="477"/>
      <c r="O32" s="477"/>
      <c r="P32" s="477"/>
      <c r="Q32" s="477"/>
      <c r="R32" s="477"/>
      <c r="S32" s="477"/>
      <c r="T32" s="447"/>
      <c r="U32" s="447"/>
      <c r="V32" s="447"/>
      <c r="W32" s="447"/>
      <c r="X32" s="447"/>
    </row>
    <row r="33" spans="1:24" ht="15" customHeight="1" x14ac:dyDescent="0.2">
      <c r="A33" s="85">
        <v>25</v>
      </c>
      <c r="B33" s="138" t="s">
        <v>378</v>
      </c>
      <c r="C33" s="476">
        <f t="shared" si="1"/>
        <v>0</v>
      </c>
      <c r="D33" s="477"/>
      <c r="E33" s="477"/>
      <c r="F33" s="477"/>
      <c r="G33" s="477"/>
      <c r="H33" s="477"/>
      <c r="I33" s="447"/>
      <c r="J33" s="477"/>
      <c r="K33" s="477"/>
      <c r="L33" s="477"/>
      <c r="M33" s="477"/>
      <c r="N33" s="477"/>
      <c r="O33" s="477"/>
      <c r="P33" s="477"/>
      <c r="Q33" s="477"/>
      <c r="R33" s="477"/>
      <c r="S33" s="477"/>
      <c r="T33" s="447"/>
      <c r="U33" s="447"/>
      <c r="V33" s="447"/>
      <c r="W33" s="447"/>
      <c r="X33" s="447"/>
    </row>
    <row r="34" spans="1:24" ht="15" customHeight="1" x14ac:dyDescent="0.2">
      <c r="A34" s="85">
        <v>26</v>
      </c>
      <c r="B34" s="138" t="s">
        <v>379</v>
      </c>
      <c r="C34" s="476">
        <f t="shared" si="1"/>
        <v>0</v>
      </c>
      <c r="D34" s="477"/>
      <c r="E34" s="477"/>
      <c r="F34" s="477"/>
      <c r="G34" s="477"/>
      <c r="H34" s="477"/>
      <c r="I34" s="447"/>
      <c r="J34" s="477"/>
      <c r="K34" s="477"/>
      <c r="L34" s="477"/>
      <c r="M34" s="477"/>
      <c r="N34" s="477"/>
      <c r="O34" s="477"/>
      <c r="P34" s="477"/>
      <c r="Q34" s="477"/>
      <c r="R34" s="477"/>
      <c r="S34" s="477"/>
      <c r="T34" s="447"/>
      <c r="U34" s="447"/>
      <c r="V34" s="447"/>
      <c r="W34" s="447"/>
      <c r="X34" s="447"/>
    </row>
    <row r="35" spans="1:24" ht="15" customHeight="1" x14ac:dyDescent="0.2">
      <c r="A35" s="85">
        <v>27</v>
      </c>
      <c r="B35" s="138" t="s">
        <v>380</v>
      </c>
      <c r="C35" s="476">
        <f t="shared" si="1"/>
        <v>0</v>
      </c>
      <c r="D35" s="477"/>
      <c r="E35" s="477"/>
      <c r="F35" s="477"/>
      <c r="G35" s="477"/>
      <c r="H35" s="477"/>
      <c r="I35" s="477"/>
      <c r="J35" s="477"/>
      <c r="K35" s="477"/>
      <c r="L35" s="477"/>
      <c r="M35" s="477"/>
      <c r="N35" s="477"/>
      <c r="O35" s="477"/>
      <c r="P35" s="477"/>
      <c r="Q35" s="477"/>
      <c r="R35" s="447"/>
      <c r="S35" s="477"/>
      <c r="T35" s="447"/>
      <c r="U35" s="447"/>
      <c r="V35" s="447"/>
      <c r="W35" s="447"/>
      <c r="X35" s="447"/>
    </row>
    <row r="36" spans="1:24" ht="15" customHeight="1" x14ac:dyDescent="0.2">
      <c r="A36" s="85">
        <v>28</v>
      </c>
      <c r="B36" s="138" t="s">
        <v>381</v>
      </c>
      <c r="C36" s="476">
        <f t="shared" si="1"/>
        <v>0</v>
      </c>
      <c r="D36" s="477"/>
      <c r="E36" s="477"/>
      <c r="F36" s="477"/>
      <c r="G36" s="477"/>
      <c r="H36" s="477"/>
      <c r="I36" s="447"/>
      <c r="J36" s="477"/>
      <c r="K36" s="477"/>
      <c r="L36" s="477"/>
      <c r="M36" s="477"/>
      <c r="N36" s="477"/>
      <c r="O36" s="477"/>
      <c r="P36" s="477"/>
      <c r="Q36" s="477"/>
      <c r="R36" s="477"/>
      <c r="S36" s="477"/>
      <c r="T36" s="447"/>
      <c r="U36" s="447"/>
      <c r="V36" s="447"/>
      <c r="W36" s="447"/>
      <c r="X36" s="447"/>
    </row>
    <row r="37" spans="1:24" ht="15" customHeight="1" x14ac:dyDescent="0.2">
      <c r="A37" s="85">
        <v>29</v>
      </c>
      <c r="B37" s="138" t="s">
        <v>382</v>
      </c>
      <c r="C37" s="476">
        <f t="shared" si="1"/>
        <v>0</v>
      </c>
      <c r="D37" s="477"/>
      <c r="E37" s="477"/>
      <c r="F37" s="477"/>
      <c r="G37" s="477"/>
      <c r="H37" s="477"/>
      <c r="I37" s="447"/>
      <c r="J37" s="477"/>
      <c r="K37" s="477"/>
      <c r="L37" s="477"/>
      <c r="M37" s="477"/>
      <c r="N37" s="477"/>
      <c r="O37" s="477"/>
      <c r="P37" s="477"/>
      <c r="Q37" s="477"/>
      <c r="R37" s="477"/>
      <c r="S37" s="477"/>
      <c r="T37" s="447"/>
      <c r="U37" s="447"/>
      <c r="V37" s="447"/>
      <c r="W37" s="447"/>
      <c r="X37" s="447"/>
    </row>
    <row r="38" spans="1:24" ht="15" customHeight="1" x14ac:dyDescent="0.2">
      <c r="A38" s="85">
        <v>30</v>
      </c>
      <c r="B38" s="138" t="s">
        <v>383</v>
      </c>
      <c r="C38" s="476">
        <f t="shared" si="1"/>
        <v>0</v>
      </c>
      <c r="D38" s="477"/>
      <c r="E38" s="477"/>
      <c r="F38" s="477"/>
      <c r="G38" s="477"/>
      <c r="H38" s="477"/>
      <c r="I38" s="447"/>
      <c r="J38" s="477"/>
      <c r="K38" s="477"/>
      <c r="L38" s="477"/>
      <c r="M38" s="477"/>
      <c r="N38" s="477"/>
      <c r="O38" s="477"/>
      <c r="P38" s="477"/>
      <c r="Q38" s="477"/>
      <c r="R38" s="477"/>
      <c r="S38" s="477"/>
      <c r="T38" s="447"/>
      <c r="U38" s="447"/>
      <c r="V38" s="447"/>
      <c r="W38" s="447"/>
      <c r="X38" s="447"/>
    </row>
    <row r="39" spans="1:24" ht="15" customHeight="1" x14ac:dyDescent="0.2">
      <c r="A39" s="85">
        <v>31</v>
      </c>
      <c r="B39" s="138" t="s">
        <v>384</v>
      </c>
      <c r="C39" s="476">
        <f t="shared" si="1"/>
        <v>0</v>
      </c>
      <c r="D39" s="477"/>
      <c r="E39" s="477"/>
      <c r="F39" s="477"/>
      <c r="G39" s="477"/>
      <c r="H39" s="477"/>
      <c r="I39" s="447"/>
      <c r="J39" s="477"/>
      <c r="K39" s="477"/>
      <c r="L39" s="477"/>
      <c r="M39" s="477"/>
      <c r="N39" s="477"/>
      <c r="O39" s="477"/>
      <c r="P39" s="477"/>
      <c r="Q39" s="477"/>
      <c r="R39" s="477"/>
      <c r="S39" s="477"/>
      <c r="T39" s="447"/>
      <c r="U39" s="447"/>
      <c r="V39" s="447"/>
      <c r="W39" s="447"/>
      <c r="X39" s="447"/>
    </row>
    <row r="40" spans="1:24" ht="15" customHeight="1" x14ac:dyDescent="0.2">
      <c r="A40" s="85">
        <f>+A39+1</f>
        <v>32</v>
      </c>
      <c r="B40" s="138" t="s">
        <v>385</v>
      </c>
      <c r="C40" s="476">
        <f t="shared" si="1"/>
        <v>0</v>
      </c>
      <c r="D40" s="477"/>
      <c r="E40" s="477"/>
      <c r="F40" s="477"/>
      <c r="G40" s="477"/>
      <c r="H40" s="477"/>
      <c r="I40" s="447"/>
      <c r="J40" s="477"/>
      <c r="K40" s="477"/>
      <c r="L40" s="477"/>
      <c r="M40" s="477"/>
      <c r="N40" s="477"/>
      <c r="O40" s="477"/>
      <c r="P40" s="477"/>
      <c r="Q40" s="477"/>
      <c r="R40" s="477"/>
      <c r="S40" s="477"/>
      <c r="T40" s="447"/>
      <c r="U40" s="447"/>
      <c r="V40" s="447"/>
      <c r="W40" s="447"/>
      <c r="X40" s="447"/>
    </row>
    <row r="41" spans="1:24" ht="15" customHeight="1" x14ac:dyDescent="0.2">
      <c r="A41" s="85">
        <f t="shared" ref="A41:A51" si="2">+A40+1</f>
        <v>33</v>
      </c>
      <c r="B41" s="138" t="s">
        <v>386</v>
      </c>
      <c r="C41" s="476">
        <f t="shared" si="1"/>
        <v>0</v>
      </c>
      <c r="D41" s="447"/>
      <c r="E41" s="447"/>
      <c r="F41" s="447"/>
      <c r="G41" s="447"/>
      <c r="H41" s="447"/>
      <c r="I41" s="447"/>
      <c r="J41" s="447"/>
      <c r="K41" s="447"/>
      <c r="L41" s="477"/>
      <c r="M41" s="447"/>
      <c r="N41" s="447"/>
      <c r="O41" s="447"/>
      <c r="P41" s="477"/>
      <c r="Q41" s="477"/>
      <c r="R41" s="447"/>
      <c r="S41" s="477"/>
      <c r="T41" s="447"/>
      <c r="U41" s="447"/>
      <c r="V41" s="447"/>
      <c r="W41" s="447"/>
      <c r="X41" s="447"/>
    </row>
    <row r="42" spans="1:24" ht="15" customHeight="1" x14ac:dyDescent="0.2">
      <c r="A42" s="85">
        <f t="shared" si="2"/>
        <v>34</v>
      </c>
      <c r="B42" s="138" t="s">
        <v>387</v>
      </c>
      <c r="C42" s="476">
        <f t="shared" si="1"/>
        <v>0</v>
      </c>
      <c r="D42" s="477"/>
      <c r="E42" s="477"/>
      <c r="F42" s="477"/>
      <c r="G42" s="477"/>
      <c r="H42" s="477"/>
      <c r="I42" s="477"/>
      <c r="J42" s="477"/>
      <c r="K42" s="477"/>
      <c r="L42" s="447"/>
      <c r="M42" s="477"/>
      <c r="N42" s="477"/>
      <c r="O42" s="477"/>
      <c r="P42" s="477"/>
      <c r="Q42" s="477"/>
      <c r="R42" s="477"/>
      <c r="S42" s="477"/>
      <c r="T42" s="447"/>
      <c r="U42" s="447"/>
      <c r="V42" s="447"/>
      <c r="W42" s="447"/>
      <c r="X42" s="447"/>
    </row>
    <row r="43" spans="1:24" ht="15" customHeight="1" x14ac:dyDescent="0.2">
      <c r="A43" s="85">
        <f t="shared" si="2"/>
        <v>35</v>
      </c>
      <c r="B43" s="138" t="s">
        <v>0</v>
      </c>
      <c r="C43" s="476">
        <f t="shared" si="1"/>
        <v>0</v>
      </c>
      <c r="D43" s="477"/>
      <c r="E43" s="477"/>
      <c r="F43" s="477"/>
      <c r="G43" s="477"/>
      <c r="H43" s="477"/>
      <c r="I43" s="477"/>
      <c r="J43" s="477"/>
      <c r="K43" s="477"/>
      <c r="L43" s="477"/>
      <c r="M43" s="477"/>
      <c r="N43" s="477"/>
      <c r="O43" s="477"/>
      <c r="P43" s="477"/>
      <c r="Q43" s="477"/>
      <c r="R43" s="477"/>
      <c r="S43" s="447"/>
      <c r="T43" s="477"/>
      <c r="U43" s="477"/>
      <c r="V43" s="477"/>
      <c r="W43" s="477"/>
      <c r="X43" s="477"/>
    </row>
    <row r="44" spans="1:24" ht="15" customHeight="1" x14ac:dyDescent="0.2">
      <c r="A44" s="85">
        <f t="shared" si="2"/>
        <v>36</v>
      </c>
      <c r="B44" s="138" t="s">
        <v>261</v>
      </c>
      <c r="C44" s="476">
        <f t="shared" si="1"/>
        <v>0</v>
      </c>
      <c r="D44" s="477"/>
      <c r="E44" s="477"/>
      <c r="F44" s="477"/>
      <c r="G44" s="477"/>
      <c r="H44" s="477"/>
      <c r="I44" s="447"/>
      <c r="J44" s="477"/>
      <c r="K44" s="477"/>
      <c r="L44" s="477"/>
      <c r="M44" s="477"/>
      <c r="N44" s="477"/>
      <c r="O44" s="477"/>
      <c r="P44" s="477"/>
      <c r="Q44" s="477"/>
      <c r="R44" s="477"/>
      <c r="S44" s="447"/>
      <c r="T44" s="477"/>
      <c r="U44" s="477"/>
      <c r="V44" s="477"/>
      <c r="W44" s="477"/>
      <c r="X44" s="477"/>
    </row>
    <row r="45" spans="1:24" ht="15" customHeight="1" x14ac:dyDescent="0.2">
      <c r="A45" s="85">
        <f t="shared" si="2"/>
        <v>37</v>
      </c>
      <c r="B45" s="138" t="s">
        <v>262</v>
      </c>
      <c r="C45" s="476">
        <f t="shared" si="1"/>
        <v>0</v>
      </c>
      <c r="D45" s="477"/>
      <c r="E45" s="477"/>
      <c r="F45" s="477"/>
      <c r="G45" s="477"/>
      <c r="H45" s="477"/>
      <c r="I45" s="477"/>
      <c r="J45" s="477"/>
      <c r="K45" s="477"/>
      <c r="L45" s="477"/>
      <c r="M45" s="477"/>
      <c r="N45" s="477"/>
      <c r="O45" s="477"/>
      <c r="P45" s="477"/>
      <c r="Q45" s="477"/>
      <c r="R45" s="477"/>
      <c r="S45" s="447"/>
      <c r="T45" s="477"/>
      <c r="U45" s="477"/>
      <c r="V45" s="477"/>
      <c r="W45" s="477"/>
      <c r="X45" s="477"/>
    </row>
    <row r="46" spans="1:24" ht="15" customHeight="1" x14ac:dyDescent="0.2">
      <c r="A46" s="85">
        <f t="shared" si="2"/>
        <v>38</v>
      </c>
      <c r="B46" s="138" t="s">
        <v>388</v>
      </c>
      <c r="C46" s="476">
        <f t="shared" si="1"/>
        <v>0</v>
      </c>
      <c r="D46" s="477"/>
      <c r="E46" s="477"/>
      <c r="F46" s="477"/>
      <c r="G46" s="477"/>
      <c r="H46" s="477"/>
      <c r="I46" s="477"/>
      <c r="J46" s="477"/>
      <c r="K46" s="477"/>
      <c r="L46" s="477"/>
      <c r="M46" s="477"/>
      <c r="N46" s="477"/>
      <c r="O46" s="477"/>
      <c r="P46" s="477"/>
      <c r="Q46" s="477"/>
      <c r="R46" s="477"/>
      <c r="S46" s="447"/>
      <c r="T46" s="477"/>
      <c r="U46" s="477"/>
      <c r="V46" s="477"/>
      <c r="W46" s="477"/>
      <c r="X46" s="477"/>
    </row>
    <row r="47" spans="1:24" ht="15" customHeight="1" x14ac:dyDescent="0.2">
      <c r="A47" s="85">
        <f t="shared" si="2"/>
        <v>39</v>
      </c>
      <c r="B47" s="138" t="s">
        <v>2</v>
      </c>
      <c r="C47" s="476">
        <f t="shared" si="1"/>
        <v>0</v>
      </c>
      <c r="D47" s="477"/>
      <c r="E47" s="477"/>
      <c r="F47" s="477"/>
      <c r="G47" s="477"/>
      <c r="H47" s="477"/>
      <c r="I47" s="477"/>
      <c r="J47" s="477"/>
      <c r="K47" s="477"/>
      <c r="L47" s="477"/>
      <c r="M47" s="477"/>
      <c r="N47" s="477"/>
      <c r="O47" s="477"/>
      <c r="P47" s="477"/>
      <c r="Q47" s="477"/>
      <c r="R47" s="477"/>
      <c r="S47" s="447"/>
      <c r="T47" s="477"/>
      <c r="U47" s="477"/>
      <c r="V47" s="477"/>
      <c r="W47" s="477"/>
      <c r="X47" s="477"/>
    </row>
    <row r="48" spans="1:24" ht="15" customHeight="1" x14ac:dyDescent="0.2">
      <c r="A48" s="85">
        <f t="shared" si="2"/>
        <v>40</v>
      </c>
      <c r="B48" s="138" t="s">
        <v>389</v>
      </c>
      <c r="C48" s="476">
        <f t="shared" si="1"/>
        <v>0</v>
      </c>
      <c r="D48" s="477"/>
      <c r="E48" s="477"/>
      <c r="F48" s="477"/>
      <c r="G48" s="477"/>
      <c r="H48" s="477"/>
      <c r="I48" s="477"/>
      <c r="J48" s="477"/>
      <c r="K48" s="477"/>
      <c r="L48" s="477"/>
      <c r="M48" s="477"/>
      <c r="N48" s="477"/>
      <c r="O48" s="477"/>
      <c r="P48" s="477"/>
      <c r="Q48" s="477"/>
      <c r="R48" s="477"/>
      <c r="S48" s="447"/>
      <c r="T48" s="447"/>
      <c r="U48" s="447"/>
      <c r="V48" s="447"/>
      <c r="W48" s="447"/>
      <c r="X48" s="447"/>
    </row>
    <row r="49" spans="1:24" ht="15" customHeight="1" x14ac:dyDescent="0.2">
      <c r="A49" s="85">
        <f t="shared" si="2"/>
        <v>41</v>
      </c>
      <c r="B49" s="138" t="s">
        <v>390</v>
      </c>
      <c r="C49" s="476">
        <f t="shared" si="1"/>
        <v>0</v>
      </c>
      <c r="D49" s="477"/>
      <c r="E49" s="477"/>
      <c r="F49" s="477"/>
      <c r="G49" s="477"/>
      <c r="H49" s="477"/>
      <c r="I49" s="477"/>
      <c r="J49" s="477"/>
      <c r="K49" s="477"/>
      <c r="L49" s="477"/>
      <c r="M49" s="477"/>
      <c r="N49" s="477"/>
      <c r="O49" s="477"/>
      <c r="P49" s="477"/>
      <c r="Q49" s="477"/>
      <c r="R49" s="447"/>
      <c r="S49" s="477"/>
      <c r="T49" s="447"/>
      <c r="U49" s="447"/>
      <c r="V49" s="447"/>
      <c r="W49" s="447"/>
      <c r="X49" s="447"/>
    </row>
    <row r="50" spans="1:24" ht="15" customHeight="1" x14ac:dyDescent="0.2">
      <c r="A50" s="85">
        <f t="shared" si="2"/>
        <v>42</v>
      </c>
      <c r="B50" s="480" t="s">
        <v>391</v>
      </c>
      <c r="C50" s="476">
        <f>SUM(C16:C42)+C49</f>
        <v>0</v>
      </c>
      <c r="D50" s="476">
        <f t="shared" ref="D50:R50" si="3">SUM(D16:D42,D49)</f>
        <v>0</v>
      </c>
      <c r="E50" s="476">
        <f t="shared" si="3"/>
        <v>0</v>
      </c>
      <c r="F50" s="476">
        <f t="shared" si="3"/>
        <v>0</v>
      </c>
      <c r="G50" s="476">
        <f t="shared" si="3"/>
        <v>0</v>
      </c>
      <c r="H50" s="476">
        <f t="shared" si="3"/>
        <v>0</v>
      </c>
      <c r="I50" s="476">
        <f>SUM(I16:I44,I49)</f>
        <v>0</v>
      </c>
      <c r="J50" s="476">
        <f t="shared" si="3"/>
        <v>0</v>
      </c>
      <c r="K50" s="476">
        <f t="shared" si="3"/>
        <v>0</v>
      </c>
      <c r="L50" s="476">
        <f t="shared" si="3"/>
        <v>0</v>
      </c>
      <c r="M50" s="476">
        <f t="shared" si="3"/>
        <v>0</v>
      </c>
      <c r="N50" s="476">
        <f t="shared" si="3"/>
        <v>0</v>
      </c>
      <c r="O50" s="476">
        <f t="shared" si="3"/>
        <v>0</v>
      </c>
      <c r="P50" s="476">
        <f t="shared" si="3"/>
        <v>0</v>
      </c>
      <c r="Q50" s="476">
        <f t="shared" si="3"/>
        <v>0</v>
      </c>
      <c r="R50" s="476">
        <f t="shared" si="3"/>
        <v>0</v>
      </c>
      <c r="S50" s="477"/>
      <c r="T50" s="476">
        <f>SUM(T16:T42,T49)</f>
        <v>0</v>
      </c>
      <c r="U50" s="476">
        <f>SUM(U16:U42,U49)</f>
        <v>0</v>
      </c>
      <c r="V50" s="476">
        <f>SUM(V16:V42,V49)</f>
        <v>0</v>
      </c>
      <c r="W50" s="476">
        <f>SUM(W16:W42,W49)</f>
        <v>0</v>
      </c>
      <c r="X50" s="476">
        <f>SUM(X16:X42,X49)</f>
        <v>0</v>
      </c>
    </row>
    <row r="51" spans="1:24" ht="15" customHeight="1" thickBot="1" x14ac:dyDescent="0.25">
      <c r="A51" s="85">
        <f t="shared" si="2"/>
        <v>43</v>
      </c>
      <c r="B51" s="481" t="s">
        <v>260</v>
      </c>
      <c r="C51" s="482">
        <f>SUM(C9:C49)</f>
        <v>0</v>
      </c>
      <c r="D51" s="482">
        <f>SUM(D9:D49)</f>
        <v>0</v>
      </c>
      <c r="E51" s="482">
        <f t="shared" ref="E51:X51" si="4">SUM(E9:E49)</f>
        <v>0</v>
      </c>
      <c r="F51" s="482">
        <f t="shared" si="4"/>
        <v>0</v>
      </c>
      <c r="G51" s="482">
        <f t="shared" si="4"/>
        <v>0</v>
      </c>
      <c r="H51" s="482">
        <f t="shared" si="4"/>
        <v>0</v>
      </c>
      <c r="I51" s="482">
        <f t="shared" si="4"/>
        <v>0</v>
      </c>
      <c r="J51" s="482">
        <f t="shared" si="4"/>
        <v>0</v>
      </c>
      <c r="K51" s="482">
        <f t="shared" si="4"/>
        <v>0</v>
      </c>
      <c r="L51" s="482">
        <f t="shared" si="4"/>
        <v>0</v>
      </c>
      <c r="M51" s="482">
        <f t="shared" si="4"/>
        <v>0</v>
      </c>
      <c r="N51" s="482">
        <f t="shared" si="4"/>
        <v>0</v>
      </c>
      <c r="O51" s="482">
        <f t="shared" si="4"/>
        <v>0</v>
      </c>
      <c r="P51" s="482">
        <f t="shared" si="4"/>
        <v>0</v>
      </c>
      <c r="Q51" s="482">
        <f t="shared" si="4"/>
        <v>0</v>
      </c>
      <c r="R51" s="482">
        <f t="shared" si="4"/>
        <v>0</v>
      </c>
      <c r="S51" s="482">
        <f t="shared" si="4"/>
        <v>0</v>
      </c>
      <c r="T51" s="482">
        <f t="shared" si="4"/>
        <v>0</v>
      </c>
      <c r="U51" s="482">
        <f t="shared" si="4"/>
        <v>0</v>
      </c>
      <c r="V51" s="482">
        <f t="shared" si="4"/>
        <v>0</v>
      </c>
      <c r="W51" s="482">
        <f t="shared" si="4"/>
        <v>0</v>
      </c>
      <c r="X51" s="482">
        <f t="shared" si="4"/>
        <v>0</v>
      </c>
    </row>
    <row r="52" spans="1:24" ht="15.75" thickTop="1" x14ac:dyDescent="0.2">
      <c r="A52" s="2"/>
      <c r="B52" s="456"/>
      <c r="C52" s="483"/>
      <c r="D52" s="483"/>
      <c r="E52" s="483"/>
      <c r="F52" s="483"/>
      <c r="G52" s="483"/>
      <c r="H52" s="483"/>
      <c r="I52" s="483"/>
      <c r="J52" s="483"/>
      <c r="K52" s="483"/>
      <c r="L52" s="483"/>
      <c r="M52" s="483"/>
      <c r="N52" s="483"/>
      <c r="O52" s="483"/>
      <c r="P52" s="483"/>
      <c r="Q52" s="483"/>
      <c r="R52" s="483"/>
      <c r="S52" s="483"/>
      <c r="T52" s="483"/>
      <c r="U52" s="483"/>
      <c r="V52" s="483"/>
      <c r="W52" s="483"/>
      <c r="X52" s="483"/>
    </row>
    <row r="53" spans="1:24" x14ac:dyDescent="0.2">
      <c r="A53" s="2"/>
      <c r="B53" s="456"/>
      <c r="C53" s="483"/>
      <c r="D53" s="483"/>
      <c r="E53" s="483"/>
      <c r="F53" s="483"/>
      <c r="G53" s="483"/>
      <c r="H53" s="483"/>
      <c r="I53" s="483"/>
      <c r="J53" s="483"/>
      <c r="K53" s="483"/>
      <c r="L53" s="483"/>
      <c r="M53" s="483"/>
      <c r="N53" s="483"/>
      <c r="O53" s="483"/>
      <c r="P53" s="483"/>
      <c r="Q53" s="483"/>
      <c r="R53" s="483"/>
      <c r="S53" s="483"/>
      <c r="T53" s="483"/>
      <c r="U53" s="483"/>
      <c r="V53" s="483"/>
      <c r="W53" s="483"/>
      <c r="X53" s="483"/>
    </row>
    <row r="54" spans="1:24" x14ac:dyDescent="0.2">
      <c r="A54" s="2"/>
      <c r="B54" s="456"/>
      <c r="C54" s="483"/>
      <c r="D54" s="483"/>
      <c r="E54" s="483"/>
      <c r="F54" s="483"/>
      <c r="G54" s="483"/>
      <c r="H54" s="483"/>
      <c r="I54" s="483"/>
      <c r="J54" s="483"/>
      <c r="K54" s="483"/>
      <c r="L54" s="483"/>
      <c r="M54" s="483"/>
      <c r="N54" s="483"/>
      <c r="O54" s="483"/>
      <c r="P54" s="483"/>
      <c r="Q54" s="483"/>
      <c r="R54" s="483"/>
      <c r="S54" s="483"/>
      <c r="T54" s="483"/>
      <c r="U54" s="483"/>
      <c r="V54" s="483"/>
      <c r="W54" s="483"/>
      <c r="X54" s="483"/>
    </row>
    <row r="55" spans="1:24" x14ac:dyDescent="0.2">
      <c r="A55" s="2"/>
      <c r="B55" s="456"/>
      <c r="C55" s="483"/>
      <c r="D55" s="483"/>
      <c r="E55" s="483"/>
      <c r="F55" s="483"/>
      <c r="G55" s="483"/>
      <c r="H55" s="483"/>
      <c r="I55" s="483"/>
      <c r="J55" s="483"/>
      <c r="K55" s="483"/>
      <c r="L55" s="483"/>
      <c r="M55" s="483"/>
      <c r="N55" s="483"/>
      <c r="O55" s="483"/>
      <c r="P55" s="483"/>
      <c r="Q55" s="483"/>
      <c r="R55" s="483"/>
      <c r="S55" s="483"/>
      <c r="T55" s="483"/>
      <c r="U55" s="483"/>
      <c r="V55" s="483"/>
      <c r="W55" s="483"/>
      <c r="X55" s="483"/>
    </row>
    <row r="56" spans="1:24" x14ac:dyDescent="0.2">
      <c r="A56" s="2"/>
      <c r="B56" s="456"/>
      <c r="C56" s="483"/>
      <c r="D56" s="483"/>
      <c r="E56" s="483"/>
      <c r="F56" s="483" t="s">
        <v>182</v>
      </c>
      <c r="G56" s="483"/>
      <c r="H56" s="483"/>
      <c r="I56" s="483"/>
      <c r="J56" s="483"/>
      <c r="K56" s="483"/>
      <c r="L56" s="483"/>
      <c r="M56" s="483"/>
      <c r="N56" s="483"/>
      <c r="O56" s="483"/>
      <c r="P56" s="483"/>
      <c r="Q56" s="483"/>
      <c r="R56" s="483"/>
      <c r="S56" s="483"/>
      <c r="T56" s="483"/>
      <c r="U56" s="483"/>
      <c r="V56" s="483"/>
      <c r="W56" s="483"/>
      <c r="X56" s="483"/>
    </row>
    <row r="57" spans="1:24" x14ac:dyDescent="0.2">
      <c r="A57" s="2"/>
      <c r="B57" s="456"/>
      <c r="C57" s="483"/>
      <c r="D57" s="483"/>
      <c r="E57" s="483"/>
      <c r="F57" s="483"/>
      <c r="G57" s="483"/>
      <c r="H57" s="483"/>
      <c r="I57" s="483"/>
      <c r="J57" s="483"/>
      <c r="K57" s="483"/>
      <c r="L57" s="483"/>
      <c r="M57" s="483"/>
      <c r="N57" s="483"/>
      <c r="O57" s="483"/>
      <c r="P57" s="483"/>
      <c r="Q57" s="483"/>
      <c r="R57" s="483"/>
      <c r="S57" s="483"/>
      <c r="T57" s="483"/>
      <c r="U57" s="483"/>
      <c r="V57" s="483"/>
      <c r="W57" s="483"/>
      <c r="X57" s="483"/>
    </row>
    <row r="58" spans="1:24" x14ac:dyDescent="0.2">
      <c r="A58" s="2"/>
      <c r="B58" s="456"/>
      <c r="C58" s="483"/>
      <c r="D58" s="483"/>
      <c r="E58" s="483"/>
      <c r="F58" s="483"/>
      <c r="G58" s="483"/>
      <c r="H58" s="483"/>
      <c r="I58" s="483"/>
      <c r="J58" s="483"/>
      <c r="K58" s="483"/>
      <c r="L58" s="483"/>
      <c r="M58" s="483"/>
      <c r="N58" s="483"/>
      <c r="O58" s="483"/>
      <c r="P58" s="483"/>
      <c r="Q58" s="483"/>
      <c r="R58" s="483"/>
      <c r="S58" s="483"/>
      <c r="T58" s="483"/>
      <c r="U58" s="483"/>
      <c r="V58" s="483"/>
      <c r="W58" s="483"/>
      <c r="X58" s="483"/>
    </row>
    <row r="59" spans="1:24" x14ac:dyDescent="0.2">
      <c r="A59" s="2"/>
      <c r="B59" s="2"/>
      <c r="C59" s="2"/>
      <c r="D59" s="2"/>
      <c r="E59" s="2"/>
      <c r="F59" s="2"/>
      <c r="G59" s="2"/>
      <c r="H59" s="2"/>
    </row>
  </sheetData>
  <sheetProtection algorithmName="SHA-512" hashValue="jL7PKbg9yymI+0ba5xnxEL23wd4mv7+Ck8dhFsOR8ok27Kb3n2AC6EsfvdMSfLi5uvDTkNej+L0sw8UelkfMtw==" saltValue="6VG+CUIBYZZDra+F/XdiIA==" spinCount="100000" sheet="1" objects="1" scenarios="1"/>
  <pageMargins left="0.5" right="0.5" top="1" bottom="0.75" header="0.5" footer="0.25"/>
  <pageSetup scale="63" fitToWidth="2" orientation="landscape" r:id="rId1"/>
  <colBreaks count="2" manualBreakCount="2">
    <brk id="8" max="51" man="1"/>
    <brk id="13" max="5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B0670-5F67-4BB7-8B26-174FF9923197}">
  <sheetPr>
    <pageSetUpPr fitToPage="1"/>
  </sheetPr>
  <dimension ref="A1:F49"/>
  <sheetViews>
    <sheetView zoomScaleNormal="100" workbookViewId="0"/>
  </sheetViews>
  <sheetFormatPr defaultColWidth="9.875" defaultRowHeight="15" x14ac:dyDescent="0.2"/>
  <cols>
    <col min="1" max="1" width="36.875" style="2" customWidth="1"/>
    <col min="2" max="6" width="14.25" style="2" customWidth="1"/>
    <col min="7" max="16384" width="9.875" style="2"/>
  </cols>
  <sheetData>
    <row r="1" spans="1:6" ht="15" customHeight="1" x14ac:dyDescent="0.25">
      <c r="A1" s="7" t="s">
        <v>392</v>
      </c>
      <c r="B1" s="8"/>
      <c r="C1" s="8"/>
      <c r="D1" s="8"/>
      <c r="E1" s="8"/>
      <c r="F1" s="8"/>
    </row>
    <row r="2" spans="1:6" s="10" customFormat="1" ht="13.35" customHeight="1" x14ac:dyDescent="0.2">
      <c r="A2" s="1490" t="s">
        <v>42</v>
      </c>
      <c r="B2" s="43"/>
    </row>
    <row r="3" spans="1:6" s="10" customFormat="1" ht="13.35" customHeight="1" x14ac:dyDescent="0.2">
      <c r="A3" s="1490" t="s">
        <v>1459</v>
      </c>
      <c r="B3" s="43"/>
      <c r="C3" s="429" t="s">
        <v>43</v>
      </c>
      <c r="D3" s="430"/>
      <c r="E3" s="430"/>
      <c r="F3" s="431"/>
    </row>
    <row r="4" spans="1:6" s="10" customFormat="1" ht="13.35" customHeight="1" x14ac:dyDescent="0.2">
      <c r="C4" s="132">
        <f>+'Sch A'!$A$6</f>
        <v>0</v>
      </c>
      <c r="D4" s="433"/>
      <c r="E4" s="433"/>
      <c r="F4" s="434"/>
    </row>
    <row r="5" spans="1:6" s="10" customFormat="1" ht="13.35" customHeight="1" x14ac:dyDescent="0.2">
      <c r="C5" s="18" t="s">
        <v>131</v>
      </c>
      <c r="F5" s="19"/>
    </row>
    <row r="6" spans="1:6" s="10" customFormat="1" ht="13.35" customHeight="1" x14ac:dyDescent="0.2">
      <c r="C6" s="135" t="s">
        <v>132</v>
      </c>
      <c r="D6" s="136">
        <f>+'Sch A'!$F$12</f>
        <v>0</v>
      </c>
      <c r="E6" s="135" t="s">
        <v>133</v>
      </c>
      <c r="F6" s="136">
        <f>+'Sch A'!$H$12</f>
        <v>0</v>
      </c>
    </row>
    <row r="7" spans="1:6" ht="13.35" customHeight="1" x14ac:dyDescent="0.25">
      <c r="A7" s="484"/>
      <c r="B7" s="485"/>
      <c r="C7" s="486"/>
      <c r="D7" s="486"/>
      <c r="E7" s="486"/>
      <c r="F7" s="8"/>
    </row>
    <row r="8" spans="1:6" ht="25.5" x14ac:dyDescent="0.2">
      <c r="A8" s="440" t="s">
        <v>393</v>
      </c>
      <c r="B8" s="487" t="s">
        <v>394</v>
      </c>
      <c r="C8" s="488" t="s">
        <v>395</v>
      </c>
      <c r="D8" s="488" t="s">
        <v>396</v>
      </c>
      <c r="E8" s="489" t="s">
        <v>142</v>
      </c>
    </row>
    <row r="9" spans="1:6" ht="18" customHeight="1" x14ac:dyDescent="0.2">
      <c r="A9" s="490" t="s">
        <v>397</v>
      </c>
      <c r="B9" s="491"/>
      <c r="C9" s="492"/>
      <c r="D9" s="492"/>
      <c r="E9" s="493">
        <f t="shared" ref="E9:E19" si="0">SUM(C9:D9)</f>
        <v>0</v>
      </c>
    </row>
    <row r="10" spans="1:6" ht="18" customHeight="1" x14ac:dyDescent="0.2">
      <c r="A10" s="494" t="s">
        <v>398</v>
      </c>
      <c r="B10" s="491"/>
      <c r="C10" s="492"/>
      <c r="D10" s="492"/>
      <c r="E10" s="493">
        <f t="shared" si="0"/>
        <v>0</v>
      </c>
    </row>
    <row r="11" spans="1:6" ht="18" customHeight="1" x14ac:dyDescent="0.2">
      <c r="A11" s="494" t="s">
        <v>399</v>
      </c>
      <c r="B11" s="491"/>
      <c r="C11" s="492"/>
      <c r="D11" s="492"/>
      <c r="E11" s="493">
        <f t="shared" si="0"/>
        <v>0</v>
      </c>
    </row>
    <row r="12" spans="1:6" ht="18" customHeight="1" x14ac:dyDescent="0.2">
      <c r="A12" s="494" t="s">
        <v>400</v>
      </c>
      <c r="B12" s="491"/>
      <c r="C12" s="492"/>
      <c r="D12" s="492"/>
      <c r="E12" s="493">
        <f t="shared" si="0"/>
        <v>0</v>
      </c>
    </row>
    <row r="13" spans="1:6" ht="18" customHeight="1" x14ac:dyDescent="0.2">
      <c r="A13" s="494" t="s">
        <v>401</v>
      </c>
      <c r="B13" s="491"/>
      <c r="C13" s="492"/>
      <c r="D13" s="492"/>
      <c r="E13" s="493">
        <f t="shared" si="0"/>
        <v>0</v>
      </c>
    </row>
    <row r="14" spans="1:6" ht="18" customHeight="1" x14ac:dyDescent="0.2">
      <c r="A14" s="494" t="s">
        <v>402</v>
      </c>
      <c r="B14" s="491"/>
      <c r="C14" s="492"/>
      <c r="D14" s="492"/>
      <c r="E14" s="493">
        <f t="shared" si="0"/>
        <v>0</v>
      </c>
    </row>
    <row r="15" spans="1:6" ht="18" customHeight="1" x14ac:dyDescent="0.2">
      <c r="A15" s="494" t="s">
        <v>403</v>
      </c>
      <c r="B15" s="491"/>
      <c r="C15" s="492"/>
      <c r="D15" s="492"/>
      <c r="E15" s="493">
        <f t="shared" si="0"/>
        <v>0</v>
      </c>
    </row>
    <row r="16" spans="1:6" ht="18" customHeight="1" x14ac:dyDescent="0.2">
      <c r="A16" s="494" t="s">
        <v>404</v>
      </c>
      <c r="B16" s="491"/>
      <c r="C16" s="492"/>
      <c r="D16" s="492"/>
      <c r="E16" s="493">
        <f t="shared" si="0"/>
        <v>0</v>
      </c>
    </row>
    <row r="17" spans="1:6" ht="18" customHeight="1" x14ac:dyDescent="0.2">
      <c r="A17" s="494" t="s">
        <v>405</v>
      </c>
      <c r="B17" s="491"/>
      <c r="C17" s="492"/>
      <c r="D17" s="492"/>
      <c r="E17" s="493">
        <f t="shared" si="0"/>
        <v>0</v>
      </c>
    </row>
    <row r="18" spans="1:6" ht="18" customHeight="1" x14ac:dyDescent="0.2">
      <c r="A18" s="494" t="s">
        <v>406</v>
      </c>
      <c r="B18" s="491"/>
      <c r="C18" s="492"/>
      <c r="D18" s="492"/>
      <c r="E18" s="493">
        <f t="shared" si="0"/>
        <v>0</v>
      </c>
    </row>
    <row r="19" spans="1:6" ht="18" customHeight="1" x14ac:dyDescent="0.2">
      <c r="A19" s="494" t="s">
        <v>407</v>
      </c>
      <c r="B19" s="491"/>
      <c r="C19" s="492"/>
      <c r="D19" s="492"/>
      <c r="E19" s="493">
        <f t="shared" si="0"/>
        <v>0</v>
      </c>
    </row>
    <row r="20" spans="1:6" ht="18" customHeight="1" x14ac:dyDescent="0.2">
      <c r="A20" s="495"/>
      <c r="B20" s="495" t="s">
        <v>408</v>
      </c>
      <c r="C20" s="493">
        <f>SUM(C9:C19)</f>
        <v>0</v>
      </c>
      <c r="D20" s="493">
        <f>SUM(D9:D19)</f>
        <v>0</v>
      </c>
      <c r="E20" s="493">
        <f>SUM(E9:E19)</f>
        <v>0</v>
      </c>
    </row>
    <row r="21" spans="1:6" s="496" customFormat="1" ht="12" x14ac:dyDescent="0.2">
      <c r="C21" s="497" t="s">
        <v>409</v>
      </c>
      <c r="D21" s="497" t="s">
        <v>410</v>
      </c>
      <c r="E21" s="497" t="s">
        <v>411</v>
      </c>
    </row>
    <row r="22" spans="1:6" s="7" customFormat="1" ht="11.25" customHeight="1" x14ac:dyDescent="0.25"/>
    <row r="23" spans="1:6" ht="30" x14ac:dyDescent="0.2">
      <c r="A23" s="498" t="s">
        <v>412</v>
      </c>
      <c r="B23" s="498" t="s">
        <v>6</v>
      </c>
      <c r="C23" s="498" t="s">
        <v>413</v>
      </c>
      <c r="D23" s="498" t="s">
        <v>414</v>
      </c>
      <c r="E23" s="498" t="s">
        <v>259</v>
      </c>
      <c r="F23" s="498" t="s">
        <v>142</v>
      </c>
    </row>
    <row r="24" spans="1:6" x14ac:dyDescent="0.2">
      <c r="A24" s="499" t="s">
        <v>5</v>
      </c>
      <c r="B24" s="493">
        <f>+'Sch C-4'!D9</f>
        <v>0</v>
      </c>
      <c r="C24" s="500">
        <f>IFERROR(ROUND(B24/$B$40,4),0)</f>
        <v>0</v>
      </c>
      <c r="D24" s="501">
        <f>ROUND(C24*$D$20,0)</f>
        <v>0</v>
      </c>
      <c r="E24" s="492"/>
      <c r="F24" s="501">
        <f>SUM(D24:E24)</f>
        <v>0</v>
      </c>
    </row>
    <row r="25" spans="1:6" x14ac:dyDescent="0.2">
      <c r="A25" s="502" t="s">
        <v>415</v>
      </c>
      <c r="B25" s="493">
        <f>+'Sch C-4'!E9</f>
        <v>0</v>
      </c>
      <c r="C25" s="500">
        <f t="shared" ref="C25:C39" si="1">IFERROR(ROUND(B25/$B$40,4),0)</f>
        <v>0</v>
      </c>
      <c r="D25" s="501">
        <f t="shared" ref="D25:D39" si="2">ROUND(C25*$D$20,0)</f>
        <v>0</v>
      </c>
      <c r="E25" s="492"/>
      <c r="F25" s="501">
        <f t="shared" ref="F25:F39" si="3">SUM(D25:E25)</f>
        <v>0</v>
      </c>
    </row>
    <row r="26" spans="1:6" x14ac:dyDescent="0.2">
      <c r="A26" s="499" t="s">
        <v>9</v>
      </c>
      <c r="B26" s="493">
        <f>+'Sch C-4'!F9</f>
        <v>0</v>
      </c>
      <c r="C26" s="500">
        <f t="shared" si="1"/>
        <v>0</v>
      </c>
      <c r="D26" s="501">
        <f t="shared" si="2"/>
        <v>0</v>
      </c>
      <c r="E26" s="492"/>
      <c r="F26" s="501">
        <f t="shared" si="3"/>
        <v>0</v>
      </c>
    </row>
    <row r="27" spans="1:6" x14ac:dyDescent="0.2">
      <c r="A27" s="502" t="s">
        <v>11</v>
      </c>
      <c r="B27" s="493">
        <f>+'Sch C-4'!G9</f>
        <v>0</v>
      </c>
      <c r="C27" s="500">
        <f t="shared" si="1"/>
        <v>0</v>
      </c>
      <c r="D27" s="501">
        <f t="shared" si="2"/>
        <v>0</v>
      </c>
      <c r="E27" s="492"/>
      <c r="F27" s="501">
        <f t="shared" si="3"/>
        <v>0</v>
      </c>
    </row>
    <row r="28" spans="1:6" x14ac:dyDescent="0.2">
      <c r="A28" s="499" t="s">
        <v>13</v>
      </c>
      <c r="B28" s="493">
        <f>+'Sch C-4'!H9</f>
        <v>0</v>
      </c>
      <c r="C28" s="500">
        <f t="shared" si="1"/>
        <v>0</v>
      </c>
      <c r="D28" s="501">
        <f t="shared" si="2"/>
        <v>0</v>
      </c>
      <c r="E28" s="492"/>
      <c r="F28" s="501">
        <f t="shared" si="3"/>
        <v>0</v>
      </c>
    </row>
    <row r="29" spans="1:6" x14ac:dyDescent="0.2">
      <c r="A29" s="502" t="s">
        <v>15</v>
      </c>
      <c r="B29" s="493">
        <f>+'Sch C-4'!I9</f>
        <v>0</v>
      </c>
      <c r="C29" s="500">
        <f t="shared" si="1"/>
        <v>0</v>
      </c>
      <c r="D29" s="501">
        <f t="shared" si="2"/>
        <v>0</v>
      </c>
      <c r="E29" s="492"/>
      <c r="F29" s="501">
        <f t="shared" si="3"/>
        <v>0</v>
      </c>
    </row>
    <row r="30" spans="1:6" x14ac:dyDescent="0.2">
      <c r="A30" s="499" t="s">
        <v>17</v>
      </c>
      <c r="B30" s="493">
        <f>+'Sch C-4'!J9</f>
        <v>0</v>
      </c>
      <c r="C30" s="500">
        <f t="shared" si="1"/>
        <v>0</v>
      </c>
      <c r="D30" s="501">
        <f t="shared" si="2"/>
        <v>0</v>
      </c>
      <c r="E30" s="492"/>
      <c r="F30" s="501">
        <f t="shared" si="3"/>
        <v>0</v>
      </c>
    </row>
    <row r="31" spans="1:6" x14ac:dyDescent="0.2">
      <c r="A31" s="502" t="s">
        <v>357</v>
      </c>
      <c r="B31" s="493">
        <f>+'Sch C-4'!L9</f>
        <v>0</v>
      </c>
      <c r="C31" s="500">
        <f t="shared" si="1"/>
        <v>0</v>
      </c>
      <c r="D31" s="501">
        <f t="shared" si="2"/>
        <v>0</v>
      </c>
      <c r="E31" s="492"/>
      <c r="F31" s="501">
        <f t="shared" si="3"/>
        <v>0</v>
      </c>
    </row>
    <row r="32" spans="1:6" x14ac:dyDescent="0.2">
      <c r="A32" s="499" t="s">
        <v>23</v>
      </c>
      <c r="B32" s="493">
        <f>+'Sch C-4'!M9</f>
        <v>0</v>
      </c>
      <c r="C32" s="500">
        <f t="shared" si="1"/>
        <v>0</v>
      </c>
      <c r="D32" s="501">
        <f t="shared" si="2"/>
        <v>0</v>
      </c>
      <c r="E32" s="492"/>
      <c r="F32" s="501">
        <f t="shared" si="3"/>
        <v>0</v>
      </c>
    </row>
    <row r="33" spans="1:6" x14ac:dyDescent="0.2">
      <c r="A33" s="502" t="s">
        <v>25</v>
      </c>
      <c r="B33" s="493">
        <f>+'Sch C-4'!N9</f>
        <v>0</v>
      </c>
      <c r="C33" s="500">
        <f t="shared" si="1"/>
        <v>0</v>
      </c>
      <c r="D33" s="501">
        <f t="shared" si="2"/>
        <v>0</v>
      </c>
      <c r="E33" s="492"/>
      <c r="F33" s="501">
        <f t="shared" si="3"/>
        <v>0</v>
      </c>
    </row>
    <row r="34" spans="1:6" x14ac:dyDescent="0.2">
      <c r="A34" s="499" t="s">
        <v>27</v>
      </c>
      <c r="B34" s="493">
        <f>+'Sch C-4'!O9</f>
        <v>0</v>
      </c>
      <c r="C34" s="500">
        <f t="shared" si="1"/>
        <v>0</v>
      </c>
      <c r="D34" s="501">
        <f t="shared" si="2"/>
        <v>0</v>
      </c>
      <c r="E34" s="492"/>
      <c r="F34" s="501">
        <f t="shared" si="3"/>
        <v>0</v>
      </c>
    </row>
    <row r="35" spans="1:6" x14ac:dyDescent="0.2">
      <c r="A35" s="503" t="s">
        <v>33</v>
      </c>
      <c r="B35" s="493">
        <f>+'Sch C-4'!T9</f>
        <v>0</v>
      </c>
      <c r="C35" s="500">
        <f t="shared" si="1"/>
        <v>0</v>
      </c>
      <c r="D35" s="501">
        <f t="shared" si="2"/>
        <v>0</v>
      </c>
      <c r="E35" s="492"/>
      <c r="F35" s="501">
        <f t="shared" si="3"/>
        <v>0</v>
      </c>
    </row>
    <row r="36" spans="1:6" x14ac:dyDescent="0.2">
      <c r="A36" s="503" t="s">
        <v>35</v>
      </c>
      <c r="B36" s="493">
        <f>+'Sch C-4'!U9</f>
        <v>0</v>
      </c>
      <c r="C36" s="500">
        <f t="shared" si="1"/>
        <v>0</v>
      </c>
      <c r="D36" s="501">
        <f t="shared" si="2"/>
        <v>0</v>
      </c>
      <c r="E36" s="492"/>
      <c r="F36" s="501">
        <f t="shared" si="3"/>
        <v>0</v>
      </c>
    </row>
    <row r="37" spans="1:6" x14ac:dyDescent="0.2">
      <c r="A37" s="503" t="s">
        <v>37</v>
      </c>
      <c r="B37" s="493">
        <f>+'Sch C-4'!V9</f>
        <v>0</v>
      </c>
      <c r="C37" s="500">
        <f t="shared" si="1"/>
        <v>0</v>
      </c>
      <c r="D37" s="501">
        <f t="shared" si="2"/>
        <v>0</v>
      </c>
      <c r="E37" s="492"/>
      <c r="F37" s="501">
        <f t="shared" si="3"/>
        <v>0</v>
      </c>
    </row>
    <row r="38" spans="1:6" x14ac:dyDescent="0.2">
      <c r="A38" s="503" t="s">
        <v>38</v>
      </c>
      <c r="B38" s="493">
        <f>+'Sch C-4'!W9</f>
        <v>0</v>
      </c>
      <c r="C38" s="500">
        <f t="shared" si="1"/>
        <v>0</v>
      </c>
      <c r="D38" s="501">
        <f t="shared" si="2"/>
        <v>0</v>
      </c>
      <c r="E38" s="492"/>
      <c r="F38" s="501">
        <f t="shared" si="3"/>
        <v>0</v>
      </c>
    </row>
    <row r="39" spans="1:6" x14ac:dyDescent="0.2">
      <c r="A39" s="503" t="s">
        <v>39</v>
      </c>
      <c r="B39" s="493">
        <f>+'Sch C-4'!X9</f>
        <v>0</v>
      </c>
      <c r="C39" s="500">
        <f t="shared" si="1"/>
        <v>0</v>
      </c>
      <c r="D39" s="501">
        <f t="shared" si="2"/>
        <v>0</v>
      </c>
      <c r="E39" s="492"/>
      <c r="F39" s="501">
        <f t="shared" si="3"/>
        <v>0</v>
      </c>
    </row>
    <row r="40" spans="1:6" x14ac:dyDescent="0.2">
      <c r="A40" s="504" t="s">
        <v>408</v>
      </c>
      <c r="B40" s="505">
        <f>SUM(B24:B39)</f>
        <v>0</v>
      </c>
      <c r="C40" s="500">
        <f>SUM(C24:C39)</f>
        <v>0</v>
      </c>
      <c r="D40" s="506">
        <f>SUM(D24:D39)</f>
        <v>0</v>
      </c>
      <c r="E40" s="505">
        <f>SUM(E24:E39)</f>
        <v>0</v>
      </c>
      <c r="F40" s="506">
        <f>SUM(F24:F39)</f>
        <v>0</v>
      </c>
    </row>
    <row r="41" spans="1:6" s="496" customFormat="1" ht="12" x14ac:dyDescent="0.2">
      <c r="B41" s="496" t="s">
        <v>416</v>
      </c>
      <c r="C41" s="496" t="s">
        <v>417</v>
      </c>
      <c r="D41" s="496" t="s">
        <v>410</v>
      </c>
      <c r="E41" s="496" t="s">
        <v>409</v>
      </c>
      <c r="F41" s="497" t="s">
        <v>411</v>
      </c>
    </row>
    <row r="42" spans="1:6" ht="13.35" customHeight="1" x14ac:dyDescent="0.2">
      <c r="A42" s="207"/>
      <c r="B42" s="10"/>
    </row>
    <row r="43" spans="1:6" s="201" customFormat="1" ht="13.35" customHeight="1" x14ac:dyDescent="0.2">
      <c r="A43" s="455" t="s">
        <v>418</v>
      </c>
    </row>
    <row r="44" spans="1:6" s="201" customFormat="1" ht="13.35" customHeight="1" x14ac:dyDescent="0.2">
      <c r="A44" s="201" t="s">
        <v>419</v>
      </c>
      <c r="D44" s="496"/>
      <c r="E44" s="496"/>
    </row>
    <row r="45" spans="1:6" s="201" customFormat="1" ht="13.35" customHeight="1" x14ac:dyDescent="0.2">
      <c r="A45" s="201" t="s">
        <v>420</v>
      </c>
    </row>
    <row r="46" spans="1:6" s="201" customFormat="1" ht="13.35" customHeight="1" x14ac:dyDescent="0.2">
      <c r="A46" s="201" t="s">
        <v>421</v>
      </c>
    </row>
    <row r="47" spans="1:6" s="201" customFormat="1" ht="13.35" customHeight="1" x14ac:dyDescent="0.2">
      <c r="A47" s="201" t="s">
        <v>422</v>
      </c>
    </row>
    <row r="48" spans="1:6" s="201" customFormat="1" ht="13.35" customHeight="1" x14ac:dyDescent="0.2">
      <c r="A48" s="201" t="s">
        <v>423</v>
      </c>
    </row>
    <row r="49" spans="4:5" x14ac:dyDescent="0.2">
      <c r="D49" s="507">
        <f>D20-D40</f>
        <v>0</v>
      </c>
      <c r="E49" s="226" t="s">
        <v>218</v>
      </c>
    </row>
  </sheetData>
  <sheetProtection algorithmName="SHA-512" hashValue="y4wdMLhsaxZyXwho/l4rp3zWfLkMnVMJQhK2ERDFJ0Vf7xZow8ytU1V0kWfB8c6pn7w1+trNL5SFMH89kcswHA==" saltValue="IhYRiFGDpDTJcsqLFRA4Gg==" spinCount="100000" sheet="1" objects="1" scenarios="1"/>
  <pageMargins left="0.75" right="0.75" top="1" bottom="1" header="0.5" footer="0.5"/>
  <pageSetup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39EB-C092-4AD2-8504-8566B7B2A115}">
  <sheetPr>
    <tabColor rgb="FFCCCCFF"/>
  </sheetPr>
  <dimension ref="A1:BF59"/>
  <sheetViews>
    <sheetView workbookViewId="0"/>
  </sheetViews>
  <sheetFormatPr defaultColWidth="9.875" defaultRowHeight="16.5" x14ac:dyDescent="0.3"/>
  <cols>
    <col min="1" max="2" width="9.875" style="5"/>
    <col min="3" max="53" width="10.75" style="5" customWidth="1"/>
    <col min="54" max="16384" width="9.875" style="5"/>
  </cols>
  <sheetData>
    <row r="1" spans="1:53" x14ac:dyDescent="0.3">
      <c r="A1" s="5" t="s">
        <v>978</v>
      </c>
    </row>
    <row r="2" spans="1:53" ht="49.5" x14ac:dyDescent="0.3">
      <c r="A2" s="1345" t="s">
        <v>43</v>
      </c>
      <c r="B2" s="1339" t="s">
        <v>979</v>
      </c>
      <c r="C2" s="1339" t="s">
        <v>980</v>
      </c>
      <c r="D2" s="1339" t="s">
        <v>1212</v>
      </c>
      <c r="E2" s="1339" t="s">
        <v>1444</v>
      </c>
      <c r="F2" s="1339" t="s">
        <v>981</v>
      </c>
      <c r="G2" s="1339" t="s">
        <v>982</v>
      </c>
      <c r="H2" s="1339" t="s">
        <v>983</v>
      </c>
    </row>
    <row r="3" spans="1:53" x14ac:dyDescent="0.3">
      <c r="A3" s="1344">
        <f>'Sch A'!$A$6</f>
        <v>0</v>
      </c>
      <c r="B3" s="5">
        <f>'Sch A'!$D$10</f>
        <v>0</v>
      </c>
      <c r="C3" s="1340">
        <f>'Sch A'!$C$16</f>
        <v>0</v>
      </c>
      <c r="D3" s="1340">
        <f>'Sch A'!$C$17</f>
        <v>0</v>
      </c>
      <c r="E3" s="1340">
        <f>'Sch A'!$C$18</f>
        <v>0</v>
      </c>
      <c r="F3" s="1340">
        <f>'Sch A'!$C$19</f>
        <v>0</v>
      </c>
      <c r="G3" s="1340">
        <f>'Sch A'!$C$20</f>
        <v>0</v>
      </c>
      <c r="H3" s="1340">
        <f>'Sch A'!$C$21</f>
        <v>0</v>
      </c>
    </row>
    <row r="4" spans="1:53" x14ac:dyDescent="0.3">
      <c r="C4" s="1340"/>
      <c r="D4" s="1340"/>
      <c r="E4" s="1340"/>
      <c r="F4" s="1340"/>
      <c r="G4" s="1340"/>
      <c r="H4" s="1340"/>
      <c r="I4" s="1340"/>
      <c r="J4" s="1340"/>
      <c r="K4" s="1340"/>
      <c r="L4" s="1340"/>
      <c r="M4" s="1340"/>
      <c r="N4" s="1340"/>
      <c r="O4" s="1340"/>
      <c r="P4" s="1340"/>
      <c r="Q4" s="1340"/>
      <c r="R4" s="1340"/>
      <c r="S4" s="1340"/>
    </row>
    <row r="5" spans="1:53" x14ac:dyDescent="0.3">
      <c r="A5" s="5" t="s">
        <v>971</v>
      </c>
    </row>
    <row r="6" spans="1:53" ht="33" x14ac:dyDescent="0.3">
      <c r="A6" s="1339" t="s">
        <v>43</v>
      </c>
      <c r="B6" s="1339" t="s">
        <v>979</v>
      </c>
      <c r="C6" s="1339" t="s">
        <v>984</v>
      </c>
      <c r="D6" s="1339" t="s">
        <v>985</v>
      </c>
      <c r="E6" s="1339" t="s">
        <v>1178</v>
      </c>
      <c r="F6" s="1339" t="s">
        <v>1179</v>
      </c>
      <c r="G6" s="1339" t="s">
        <v>986</v>
      </c>
      <c r="H6" s="1339" t="s">
        <v>37</v>
      </c>
      <c r="I6" s="1339" t="s">
        <v>38</v>
      </c>
      <c r="J6" s="1339" t="s">
        <v>39</v>
      </c>
    </row>
    <row r="7" spans="1:53" x14ac:dyDescent="0.3">
      <c r="A7" s="5">
        <f>'Sch A'!$A$6</f>
        <v>0</v>
      </c>
      <c r="B7" s="5">
        <f>'Sch A'!$D$10</f>
        <v>0</v>
      </c>
      <c r="C7" s="1341">
        <f>'Sch B-3'!$B$23</f>
        <v>0</v>
      </c>
      <c r="D7" s="1341">
        <f>'Sch B-3'!$C$23</f>
        <v>0</v>
      </c>
      <c r="E7" s="1341">
        <f>'Sch B-3'!$D$23</f>
        <v>0</v>
      </c>
      <c r="F7" s="1341">
        <f>'Sch B-3'!$E$23</f>
        <v>0</v>
      </c>
      <c r="G7" s="1341">
        <f>'Sch B-3'!$F$23</f>
        <v>0</v>
      </c>
      <c r="H7" s="1341">
        <f>'Sch B-3'!$G$23</f>
        <v>0</v>
      </c>
      <c r="I7" s="1341">
        <f>'Sch B-3'!$H$23</f>
        <v>0</v>
      </c>
      <c r="J7" s="1341">
        <f>'Sch B-3'!$I$23</f>
        <v>0</v>
      </c>
    </row>
    <row r="8" spans="1:53" x14ac:dyDescent="0.3">
      <c r="C8" s="1340"/>
      <c r="D8" s="1340"/>
      <c r="E8" s="1340"/>
      <c r="F8" s="1340"/>
      <c r="G8" s="1340"/>
      <c r="H8" s="1340"/>
      <c r="I8" s="1340"/>
      <c r="J8" s="1340"/>
      <c r="K8" s="1340"/>
      <c r="L8" s="1340"/>
      <c r="M8" s="1340"/>
      <c r="N8" s="1340"/>
      <c r="O8" s="1340"/>
      <c r="P8" s="1340"/>
      <c r="Q8" s="1340"/>
      <c r="R8" s="1340"/>
      <c r="S8" s="1340"/>
    </row>
    <row r="9" spans="1:53" x14ac:dyDescent="0.3">
      <c r="A9" s="5" t="s">
        <v>987</v>
      </c>
    </row>
    <row r="10" spans="1:53" ht="82.5" x14ac:dyDescent="0.3">
      <c r="A10" s="1345" t="s">
        <v>43</v>
      </c>
      <c r="B10" s="1339" t="s">
        <v>979</v>
      </c>
      <c r="C10" s="1339" t="s">
        <v>1213</v>
      </c>
      <c r="D10" s="1339" t="s">
        <v>1214</v>
      </c>
      <c r="E10" s="1339" t="s">
        <v>1215</v>
      </c>
      <c r="F10" s="1339" t="s">
        <v>1216</v>
      </c>
      <c r="G10" s="1339" t="s">
        <v>1217</v>
      </c>
      <c r="H10" s="1339" t="s">
        <v>1218</v>
      </c>
      <c r="I10" s="1339" t="s">
        <v>1219</v>
      </c>
      <c r="J10" s="1339" t="s">
        <v>989</v>
      </c>
      <c r="K10" s="1339" t="s">
        <v>990</v>
      </c>
      <c r="L10" s="1339" t="s">
        <v>991</v>
      </c>
      <c r="M10" s="1339" t="s">
        <v>992</v>
      </c>
      <c r="N10" s="1339" t="s">
        <v>993</v>
      </c>
      <c r="O10" s="1339" t="s">
        <v>994</v>
      </c>
      <c r="P10" s="1339" t="s">
        <v>995</v>
      </c>
      <c r="Q10" s="1339" t="s">
        <v>996</v>
      </c>
      <c r="R10" s="1339" t="s">
        <v>997</v>
      </c>
      <c r="S10" s="1339" t="s">
        <v>998</v>
      </c>
      <c r="T10" s="1339" t="s">
        <v>999</v>
      </c>
      <c r="U10" s="1339" t="s">
        <v>1000</v>
      </c>
      <c r="V10" s="1339" t="s">
        <v>1001</v>
      </c>
      <c r="W10" s="1339" t="s">
        <v>1002</v>
      </c>
      <c r="X10" s="1339" t="s">
        <v>1003</v>
      </c>
      <c r="Y10" s="1339" t="s">
        <v>1004</v>
      </c>
      <c r="Z10" s="1339" t="s">
        <v>1005</v>
      </c>
      <c r="AA10" s="1339" t="s">
        <v>1006</v>
      </c>
      <c r="AB10" s="1339" t="s">
        <v>1007</v>
      </c>
      <c r="AC10" s="1339" t="s">
        <v>1220</v>
      </c>
      <c r="AD10" s="1339" t="s">
        <v>1009</v>
      </c>
      <c r="AE10" s="1339" t="s">
        <v>1010</v>
      </c>
      <c r="AF10" s="1339" t="s">
        <v>1011</v>
      </c>
      <c r="AG10" s="1339" t="s">
        <v>1012</v>
      </c>
      <c r="AH10" s="1339" t="s">
        <v>1013</v>
      </c>
      <c r="AI10" s="1339" t="s">
        <v>1014</v>
      </c>
      <c r="AJ10" s="1339" t="s">
        <v>1015</v>
      </c>
      <c r="AK10" s="1339" t="s">
        <v>1016</v>
      </c>
      <c r="AL10" s="1339" t="s">
        <v>1017</v>
      </c>
      <c r="AM10" s="1339" t="s">
        <v>988</v>
      </c>
      <c r="AN10" s="1339" t="s">
        <v>1008</v>
      </c>
      <c r="AO10" s="1339" t="s">
        <v>1221</v>
      </c>
      <c r="AP10" s="1339" t="s">
        <v>1018</v>
      </c>
      <c r="AQ10" s="1339" t="s">
        <v>1222</v>
      </c>
      <c r="AR10" s="1339" t="s">
        <v>1223</v>
      </c>
      <c r="AS10" s="1339" t="s">
        <v>1019</v>
      </c>
      <c r="AT10" s="1339" t="s">
        <v>1020</v>
      </c>
      <c r="AU10" s="1339" t="s">
        <v>1224</v>
      </c>
      <c r="AV10" s="1339" t="s">
        <v>1225</v>
      </c>
      <c r="AW10" s="1339" t="s">
        <v>1021</v>
      </c>
      <c r="AX10" s="1339" t="s">
        <v>1022</v>
      </c>
      <c r="AY10" s="1339" t="s">
        <v>1023</v>
      </c>
      <c r="AZ10" s="1339" t="s">
        <v>1024</v>
      </c>
    </row>
    <row r="11" spans="1:53" x14ac:dyDescent="0.3">
      <c r="A11" s="1344">
        <f>'Sch A'!$A$6</f>
        <v>0</v>
      </c>
      <c r="B11" s="5">
        <f>'Sch A'!$D$10</f>
        <v>0</v>
      </c>
      <c r="C11" s="1340">
        <f>'Sch C-1'!$B$10</f>
        <v>0</v>
      </c>
      <c r="D11" s="1340">
        <f>'Sch C-1'!$B$11</f>
        <v>0</v>
      </c>
      <c r="E11" s="1340">
        <f>'Sch C-1'!$B$12</f>
        <v>0</v>
      </c>
      <c r="F11" s="1340">
        <f>'Sch C-1'!$B$13</f>
        <v>0</v>
      </c>
      <c r="G11" s="1340">
        <f>'Sch C-1'!$B$15</f>
        <v>0</v>
      </c>
      <c r="H11" s="1340">
        <f>'Sch C-1'!$B$16</f>
        <v>0</v>
      </c>
      <c r="I11" s="1340">
        <f>'Sch C-1'!$B$17</f>
        <v>0</v>
      </c>
      <c r="J11" s="1340">
        <f>'Sch C-1'!$B$19</f>
        <v>0</v>
      </c>
      <c r="K11" s="1340">
        <f>'Sch C-1'!$B$20</f>
        <v>0</v>
      </c>
      <c r="L11" s="1340">
        <f>'Sch C-1'!$B$21</f>
        <v>0</v>
      </c>
      <c r="M11" s="1340">
        <f>'Sch C-1'!$B$23</f>
        <v>0</v>
      </c>
      <c r="N11" s="1340">
        <f>'Sch C-1'!$B$24</f>
        <v>0</v>
      </c>
      <c r="O11" s="1340">
        <f>'Sch C-1'!$B$25</f>
        <v>0</v>
      </c>
      <c r="P11" s="1340">
        <f>'Sch C-1'!$B$27</f>
        <v>0</v>
      </c>
      <c r="Q11" s="1340">
        <f>'Sch C-1'!$B$28</f>
        <v>0</v>
      </c>
      <c r="R11" s="1340">
        <f>'Sch C-1'!$B$29</f>
        <v>0</v>
      </c>
      <c r="S11" s="1340">
        <f>'Sch C-1'!$B$32</f>
        <v>0</v>
      </c>
      <c r="T11" s="1340">
        <f>'Sch C-1'!$B$33</f>
        <v>0</v>
      </c>
      <c r="U11" s="1340">
        <f>'Sch C-1'!$B$34</f>
        <v>0</v>
      </c>
      <c r="V11" s="1340">
        <f>'Sch C-1'!$B$35</f>
        <v>0</v>
      </c>
      <c r="W11" s="1340">
        <f>'Sch C-1'!$B$37</f>
        <v>0</v>
      </c>
      <c r="X11" s="1340">
        <f>'Sch C-1'!$B$38</f>
        <v>0</v>
      </c>
      <c r="Y11" s="1340">
        <f>'Sch C-1'!$B$39</f>
        <v>0</v>
      </c>
      <c r="Z11" s="1340">
        <f>'Sch C-1'!$B$41</f>
        <v>0</v>
      </c>
      <c r="AA11" s="1340">
        <f>'Sch C-1'!$B$43</f>
        <v>0</v>
      </c>
      <c r="AB11" s="1340">
        <f>'Sch C-1'!$B$44</f>
        <v>0</v>
      </c>
      <c r="AC11" s="1340">
        <f>'Sch C-1'!$B$45</f>
        <v>0</v>
      </c>
      <c r="AD11" s="1340">
        <f>'Sch C-1'!$B$47</f>
        <v>0</v>
      </c>
      <c r="AE11" s="1340">
        <f>'Sch C-1'!$B$48</f>
        <v>0</v>
      </c>
      <c r="AF11" s="1340">
        <f>'Sch C-1'!$B$49</f>
        <v>0</v>
      </c>
      <c r="AG11" s="1340">
        <f>'Sch C-1'!$B$51</f>
        <v>0</v>
      </c>
      <c r="AH11" s="1340">
        <f>'Sch C-1'!$B$52</f>
        <v>0</v>
      </c>
      <c r="AI11" s="1340">
        <f>'Sch C-1'!$B$53</f>
        <v>0</v>
      </c>
      <c r="AJ11" s="1340">
        <f>'Sch C-1'!$B$55</f>
        <v>0</v>
      </c>
      <c r="AK11" s="1340">
        <f>'Sch C-1'!$B$56</f>
        <v>0</v>
      </c>
      <c r="AL11" s="1340">
        <f>'Sch C-1'!$B$57</f>
        <v>0</v>
      </c>
      <c r="AM11" s="1340">
        <f>'Sch C-1'!$B$59</f>
        <v>0</v>
      </c>
      <c r="AN11" s="1340">
        <f>'Sch C-1'!$B$60</f>
        <v>0</v>
      </c>
      <c r="AO11" s="1340">
        <f>'Sch C-1'!$B$61</f>
        <v>0</v>
      </c>
      <c r="AP11" s="1340">
        <f>'Sch C-1'!$B$62</f>
        <v>0</v>
      </c>
      <c r="AQ11" s="1340">
        <f>'Sch C-1'!$B$65</f>
        <v>0</v>
      </c>
      <c r="AR11" s="1340">
        <f>'Sch C-1'!$B$66</f>
        <v>0</v>
      </c>
      <c r="AS11" s="1340">
        <f>'Sch C-1'!$B$68</f>
        <v>0</v>
      </c>
      <c r="AT11" s="1340">
        <f>'Sch C-1'!$B$69</f>
        <v>0</v>
      </c>
      <c r="AU11" s="1340">
        <f>'Sch C-1'!$B$71</f>
        <v>0</v>
      </c>
      <c r="AV11" s="1340">
        <f>'Sch C-1'!$B$72</f>
        <v>0</v>
      </c>
      <c r="AW11" s="1340">
        <f>'Sch C-1'!$B$74</f>
        <v>0</v>
      </c>
      <c r="AX11" s="1340">
        <f>'Sch C-1'!$B$75</f>
        <v>0</v>
      </c>
      <c r="AY11" s="1340">
        <f>'Sch C-1'!$B$77</f>
        <v>0</v>
      </c>
      <c r="AZ11" s="1340">
        <f>'Sch C-1'!$B$78</f>
        <v>0</v>
      </c>
    </row>
    <row r="13" spans="1:53" x14ac:dyDescent="0.3">
      <c r="A13" s="5" t="s">
        <v>1026</v>
      </c>
    </row>
    <row r="14" spans="1:53" ht="66" x14ac:dyDescent="0.3">
      <c r="A14" s="1345" t="s">
        <v>43</v>
      </c>
      <c r="B14" s="1339" t="s">
        <v>979</v>
      </c>
      <c r="C14" s="1339" t="s">
        <v>1276</v>
      </c>
      <c r="D14" s="1339" t="s">
        <v>1277</v>
      </c>
      <c r="E14" s="1339" t="s">
        <v>1278</v>
      </c>
      <c r="F14" s="1339" t="s">
        <v>1279</v>
      </c>
      <c r="G14" s="1339" t="s">
        <v>1280</v>
      </c>
      <c r="H14" s="1339" t="s">
        <v>1281</v>
      </c>
      <c r="I14" s="1339" t="s">
        <v>1282</v>
      </c>
      <c r="J14" s="1339" t="s">
        <v>1283</v>
      </c>
      <c r="K14" s="1339" t="s">
        <v>1284</v>
      </c>
      <c r="L14" s="1339" t="s">
        <v>1285</v>
      </c>
      <c r="M14" s="1339" t="s">
        <v>1286</v>
      </c>
      <c r="N14" s="1339" t="s">
        <v>1287</v>
      </c>
      <c r="O14" s="1339" t="s">
        <v>1288</v>
      </c>
      <c r="P14" s="1339" t="s">
        <v>1289</v>
      </c>
      <c r="Q14" s="1339" t="s">
        <v>1290</v>
      </c>
      <c r="R14" s="1339" t="s">
        <v>1291</v>
      </c>
      <c r="S14" s="1339" t="s">
        <v>1292</v>
      </c>
      <c r="T14" s="1339" t="s">
        <v>1293</v>
      </c>
      <c r="U14" s="1339" t="s">
        <v>1294</v>
      </c>
      <c r="V14" s="1339" t="s">
        <v>1295</v>
      </c>
      <c r="W14" s="1339" t="s">
        <v>1296</v>
      </c>
      <c r="X14" s="1339" t="s">
        <v>1297</v>
      </c>
      <c r="Y14" s="1339" t="s">
        <v>1298</v>
      </c>
      <c r="Z14" s="1339" t="s">
        <v>1299</v>
      </c>
      <c r="AA14" s="1339" t="s">
        <v>1300</v>
      </c>
      <c r="AB14" s="1339" t="s">
        <v>1301</v>
      </c>
      <c r="AC14" s="1339" t="s">
        <v>1302</v>
      </c>
      <c r="AD14" s="1339" t="s">
        <v>1303</v>
      </c>
      <c r="AE14" s="1339" t="s">
        <v>1304</v>
      </c>
      <c r="AF14" s="1339" t="s">
        <v>1305</v>
      </c>
      <c r="AG14" s="1339" t="s">
        <v>1306</v>
      </c>
      <c r="AH14" s="1339" t="s">
        <v>1307</v>
      </c>
      <c r="AI14" s="1339" t="s">
        <v>1308</v>
      </c>
      <c r="AJ14" s="1339" t="s">
        <v>1309</v>
      </c>
      <c r="AK14" s="1339" t="s">
        <v>1310</v>
      </c>
      <c r="AL14" s="1339" t="s">
        <v>1311</v>
      </c>
      <c r="AM14" s="1339" t="s">
        <v>1312</v>
      </c>
      <c r="AN14" s="1339" t="s">
        <v>1313</v>
      </c>
      <c r="AO14" s="1339" t="s">
        <v>1314</v>
      </c>
      <c r="AP14" s="1339" t="s">
        <v>1315</v>
      </c>
      <c r="AQ14" s="1339" t="s">
        <v>1316</v>
      </c>
      <c r="AR14" s="1339" t="s">
        <v>1317</v>
      </c>
      <c r="AS14" s="1339" t="s">
        <v>1318</v>
      </c>
      <c r="AT14" s="1339" t="s">
        <v>1319</v>
      </c>
      <c r="AU14" s="1339" t="s">
        <v>1320</v>
      </c>
      <c r="AV14" s="1339" t="s">
        <v>1321</v>
      </c>
      <c r="AW14" s="1339" t="s">
        <v>1322</v>
      </c>
      <c r="AX14" s="1339" t="s">
        <v>1323</v>
      </c>
      <c r="AY14" s="1339" t="s">
        <v>1324</v>
      </c>
      <c r="AZ14" s="1339" t="s">
        <v>1325</v>
      </c>
      <c r="BA14" s="1339"/>
    </row>
    <row r="15" spans="1:53" x14ac:dyDescent="0.3">
      <c r="A15" s="1344">
        <f>'Sch A'!$A$6</f>
        <v>0</v>
      </c>
      <c r="B15" s="5">
        <f>'Sch A'!$D$10</f>
        <v>0</v>
      </c>
      <c r="C15" s="1340">
        <f>'Sch C-1'!$C$10</f>
        <v>0</v>
      </c>
      <c r="D15" s="1340">
        <f>'Sch C-1'!$C$11</f>
        <v>0</v>
      </c>
      <c r="E15" s="1340">
        <f>'Sch C-1'!$C$12</f>
        <v>0</v>
      </c>
      <c r="F15" s="1340">
        <f>'Sch C-1'!$C$13</f>
        <v>0</v>
      </c>
      <c r="G15" s="1340">
        <f>'Sch C-1'!$C$15</f>
        <v>0</v>
      </c>
      <c r="H15" s="1340">
        <f>'Sch C-1'!$C$16</f>
        <v>0</v>
      </c>
      <c r="I15" s="1340">
        <f>'Sch C-1'!$C$17</f>
        <v>0</v>
      </c>
      <c r="J15" s="1340">
        <f>'Sch C-1'!$C$19</f>
        <v>0</v>
      </c>
      <c r="K15" s="1340">
        <f>'Sch C-1'!$C$20</f>
        <v>0</v>
      </c>
      <c r="L15" s="1340">
        <f>'Sch C-1'!$C$21</f>
        <v>0</v>
      </c>
      <c r="M15" s="1340">
        <f>'Sch C-1'!$C$23</f>
        <v>0</v>
      </c>
      <c r="N15" s="1340">
        <f>'Sch C-1'!$C$24</f>
        <v>0</v>
      </c>
      <c r="O15" s="1340">
        <f>'Sch C-1'!$C$25</f>
        <v>0</v>
      </c>
      <c r="P15" s="1340">
        <f>'Sch C-1'!$C$27</f>
        <v>0</v>
      </c>
      <c r="Q15" s="1340">
        <f>'Sch C-1'!$C$28</f>
        <v>0</v>
      </c>
      <c r="R15" s="1340">
        <f>'Sch C-1'!$C$29</f>
        <v>0</v>
      </c>
      <c r="S15" s="1340">
        <f>'Sch C-1'!$C$32</f>
        <v>0</v>
      </c>
      <c r="T15" s="1340">
        <f>'Sch C-1'!$C$33</f>
        <v>0</v>
      </c>
      <c r="U15" s="1340">
        <f>'Sch C-1'!$C$34</f>
        <v>0</v>
      </c>
      <c r="V15" s="1340">
        <f>'Sch C-1'!$C$35</f>
        <v>0</v>
      </c>
      <c r="W15" s="1340">
        <f>'Sch C-1'!$C$37</f>
        <v>0</v>
      </c>
      <c r="X15" s="1340">
        <f>'Sch C-1'!$C$38</f>
        <v>0</v>
      </c>
      <c r="Y15" s="1340">
        <f>'Sch C-1'!$C$39</f>
        <v>0</v>
      </c>
      <c r="Z15" s="1340">
        <f>'Sch C-1'!$C$41</f>
        <v>0</v>
      </c>
      <c r="AA15" s="1340">
        <f>'Sch C-1'!$C$43</f>
        <v>0</v>
      </c>
      <c r="AB15" s="1340">
        <f>'Sch C-1'!$C$44</f>
        <v>0</v>
      </c>
      <c r="AC15" s="1340">
        <f>'Sch C-1'!$C$45</f>
        <v>0</v>
      </c>
      <c r="AD15" s="1340">
        <f>'Sch C-1'!$C$47</f>
        <v>0</v>
      </c>
      <c r="AE15" s="1340">
        <f>'Sch C-1'!$C$48</f>
        <v>0</v>
      </c>
      <c r="AF15" s="1340">
        <f>'Sch C-1'!$C$49</f>
        <v>0</v>
      </c>
      <c r="AG15" s="1340">
        <f>'Sch C-1'!$C$51</f>
        <v>0</v>
      </c>
      <c r="AH15" s="1340">
        <f>'Sch C-1'!$C$52</f>
        <v>0</v>
      </c>
      <c r="AI15" s="1340">
        <f>'Sch C-1'!$C$53</f>
        <v>0</v>
      </c>
      <c r="AJ15" s="1340">
        <f>'Sch C-1'!$C$55</f>
        <v>0</v>
      </c>
      <c r="AK15" s="1340">
        <f>'Sch C-1'!$C$56</f>
        <v>0</v>
      </c>
      <c r="AL15" s="1340">
        <f>'Sch C-1'!$C$57</f>
        <v>0</v>
      </c>
      <c r="AM15" s="1340">
        <f>'Sch C-1'!$C$59</f>
        <v>0</v>
      </c>
      <c r="AN15" s="1340">
        <f>'Sch C-1'!$C$60</f>
        <v>0</v>
      </c>
      <c r="AO15" s="1340">
        <f>'Sch C-1'!$C$61</f>
        <v>0</v>
      </c>
      <c r="AP15" s="1340">
        <f>'Sch C-1'!$C$62</f>
        <v>0</v>
      </c>
      <c r="AQ15" s="1340">
        <f>'Sch C-1'!$C$65</f>
        <v>0</v>
      </c>
      <c r="AR15" s="1340">
        <f>'Sch C-1'!$C$66</f>
        <v>0</v>
      </c>
      <c r="AS15" s="1340">
        <f>'Sch C-1'!$C$68</f>
        <v>0</v>
      </c>
      <c r="AT15" s="1340">
        <f>'Sch C-1'!$C$69</f>
        <v>0</v>
      </c>
      <c r="AU15" s="1340">
        <f>'Sch C-1'!$C$71</f>
        <v>0</v>
      </c>
      <c r="AV15" s="1340">
        <f>'Sch C-1'!$C$72</f>
        <v>0</v>
      </c>
      <c r="AW15" s="1340">
        <f>'Sch C-1'!$C$74</f>
        <v>0</v>
      </c>
      <c r="AX15" s="1340">
        <f>'Sch C-1'!$C$75</f>
        <v>0</v>
      </c>
      <c r="AY15" s="1340">
        <f>'Sch C-1'!$C$77</f>
        <v>0</v>
      </c>
      <c r="AZ15" s="1340">
        <f>'Sch C-1'!$C$78</f>
        <v>0</v>
      </c>
      <c r="BA15" s="1340"/>
    </row>
    <row r="17" spans="1:55" x14ac:dyDescent="0.3">
      <c r="A17" s="5" t="s">
        <v>1025</v>
      </c>
      <c r="C17" s="1339"/>
      <c r="D17" s="1339"/>
      <c r="E17" s="1339"/>
      <c r="F17" s="1339"/>
      <c r="G17" s="1339"/>
      <c r="H17" s="1339"/>
      <c r="I17" s="1339"/>
      <c r="J17" s="1339"/>
      <c r="K17" s="1339"/>
      <c r="L17" s="1339"/>
      <c r="M17" s="1339"/>
      <c r="N17" s="1339"/>
      <c r="O17" s="1339"/>
      <c r="P17" s="1339"/>
      <c r="Q17" s="1339"/>
      <c r="R17" s="1339"/>
      <c r="S17" s="1339"/>
      <c r="T17" s="1339"/>
      <c r="U17" s="1339"/>
      <c r="V17" s="1339"/>
      <c r="W17" s="1339"/>
      <c r="X17" s="1339"/>
      <c r="Y17" s="1339"/>
      <c r="Z17" s="1339"/>
      <c r="AA17" s="1339"/>
      <c r="AB17" s="1339"/>
      <c r="AC17" s="1339"/>
      <c r="AD17" s="1339"/>
      <c r="AE17" s="1339"/>
      <c r="AF17" s="1339"/>
      <c r="AG17" s="1339"/>
      <c r="AH17" s="1339"/>
      <c r="AI17" s="1339"/>
      <c r="AJ17" s="1339"/>
      <c r="AK17" s="1339"/>
      <c r="AL17" s="1339"/>
      <c r="AM17" s="1339"/>
      <c r="AN17" s="1339"/>
      <c r="AO17" s="1339"/>
      <c r="AP17" s="1339"/>
      <c r="AQ17" s="1339"/>
      <c r="AR17" s="1339"/>
      <c r="AS17" s="1339"/>
      <c r="AT17" s="1339"/>
      <c r="AU17" s="1339"/>
      <c r="AV17" s="1339"/>
      <c r="AW17" s="1339"/>
      <c r="AX17" s="1339"/>
      <c r="AY17" s="1339"/>
      <c r="AZ17" s="1339"/>
    </row>
    <row r="18" spans="1:55" ht="66" x14ac:dyDescent="0.3">
      <c r="A18" s="1345" t="s">
        <v>43</v>
      </c>
      <c r="B18" s="1339" t="s">
        <v>979</v>
      </c>
      <c r="C18" s="1339" t="s">
        <v>1226</v>
      </c>
      <c r="D18" s="1339" t="s">
        <v>1227</v>
      </c>
      <c r="E18" s="1339" t="s">
        <v>1228</v>
      </c>
      <c r="F18" s="1339" t="s">
        <v>1229</v>
      </c>
      <c r="G18" s="1339" t="s">
        <v>1230</v>
      </c>
      <c r="H18" s="1339" t="s">
        <v>1231</v>
      </c>
      <c r="I18" s="1339" t="s">
        <v>1232</v>
      </c>
      <c r="J18" s="1339" t="s">
        <v>1233</v>
      </c>
      <c r="K18" s="1339" t="s">
        <v>1234</v>
      </c>
      <c r="L18" s="1339" t="s">
        <v>1235</v>
      </c>
      <c r="M18" s="1339" t="s">
        <v>1236</v>
      </c>
      <c r="N18" s="1339" t="s">
        <v>1237</v>
      </c>
      <c r="O18" s="1339" t="s">
        <v>1238</v>
      </c>
      <c r="P18" s="1339" t="s">
        <v>1239</v>
      </c>
      <c r="Q18" s="1339" t="s">
        <v>1240</v>
      </c>
      <c r="R18" s="1339" t="s">
        <v>1241</v>
      </c>
      <c r="S18" s="1339" t="s">
        <v>1242</v>
      </c>
      <c r="T18" s="1339" t="s">
        <v>1243</v>
      </c>
      <c r="U18" s="1339" t="s">
        <v>1244</v>
      </c>
      <c r="V18" s="1339" t="s">
        <v>1245</v>
      </c>
      <c r="W18" s="1339" t="s">
        <v>1246</v>
      </c>
      <c r="X18" s="1339" t="s">
        <v>1247</v>
      </c>
      <c r="Y18" s="1339" t="s">
        <v>1248</v>
      </c>
      <c r="Z18" s="1339" t="s">
        <v>1249</v>
      </c>
      <c r="AA18" s="1339" t="s">
        <v>1250</v>
      </c>
      <c r="AB18" s="1339" t="s">
        <v>1251</v>
      </c>
      <c r="AC18" s="1339" t="s">
        <v>1252</v>
      </c>
      <c r="AD18" s="1339" t="s">
        <v>1253</v>
      </c>
      <c r="AE18" s="1339" t="s">
        <v>1254</v>
      </c>
      <c r="AF18" s="1339" t="s">
        <v>1255</v>
      </c>
      <c r="AG18" s="1339" t="s">
        <v>1256</v>
      </c>
      <c r="AH18" s="1339" t="s">
        <v>1257</v>
      </c>
      <c r="AI18" s="1339" t="s">
        <v>1258</v>
      </c>
      <c r="AJ18" s="1339" t="s">
        <v>1259</v>
      </c>
      <c r="AK18" s="1339" t="s">
        <v>1260</v>
      </c>
      <c r="AL18" s="1339" t="s">
        <v>1261</v>
      </c>
      <c r="AM18" s="1339" t="s">
        <v>1262</v>
      </c>
      <c r="AN18" s="1339" t="s">
        <v>1263</v>
      </c>
      <c r="AO18" s="1339" t="s">
        <v>1264</v>
      </c>
      <c r="AP18" s="1339" t="s">
        <v>1265</v>
      </c>
      <c r="AQ18" s="1339" t="s">
        <v>1266</v>
      </c>
      <c r="AR18" s="1339" t="s">
        <v>1267</v>
      </c>
      <c r="AS18" s="1339" t="s">
        <v>1268</v>
      </c>
      <c r="AT18" s="1339" t="s">
        <v>1269</v>
      </c>
      <c r="AU18" s="1339" t="s">
        <v>1270</v>
      </c>
      <c r="AV18" s="1339" t="s">
        <v>1271</v>
      </c>
      <c r="AW18" s="1339" t="s">
        <v>1272</v>
      </c>
      <c r="AX18" s="1339" t="s">
        <v>1273</v>
      </c>
      <c r="AY18" s="1339" t="s">
        <v>1274</v>
      </c>
      <c r="AZ18" s="1339" t="s">
        <v>1275</v>
      </c>
      <c r="BA18" s="1339"/>
    </row>
    <row r="19" spans="1:55" x14ac:dyDescent="0.3">
      <c r="A19" s="1344">
        <f>'Sch A'!$A$6</f>
        <v>0</v>
      </c>
      <c r="B19" s="5">
        <f>'Sch A'!$D$10</f>
        <v>0</v>
      </c>
      <c r="C19" s="1340">
        <f>'Sch C-1'!$D$10</f>
        <v>0</v>
      </c>
      <c r="D19" s="1340">
        <f>'Sch C-1'!$D$11</f>
        <v>0</v>
      </c>
      <c r="E19" s="1340">
        <f>'Sch C-1'!$D$12</f>
        <v>0</v>
      </c>
      <c r="F19" s="1340">
        <f>'Sch C-1'!$D$13</f>
        <v>0</v>
      </c>
      <c r="G19" s="1340">
        <f>'Sch C-1'!$D$15</f>
        <v>0</v>
      </c>
      <c r="H19" s="1340">
        <f>'Sch C-1'!$D$16</f>
        <v>0</v>
      </c>
      <c r="I19" s="1340">
        <f>'Sch C-1'!$D$17</f>
        <v>0</v>
      </c>
      <c r="J19" s="1340">
        <f>'Sch C-1'!$D$19</f>
        <v>0</v>
      </c>
      <c r="K19" s="1340">
        <f>'Sch C-1'!$D$20</f>
        <v>0</v>
      </c>
      <c r="L19" s="1340">
        <f>'Sch C-1'!$D$21</f>
        <v>0</v>
      </c>
      <c r="M19" s="1340">
        <f>'Sch C-1'!$D$23</f>
        <v>0</v>
      </c>
      <c r="N19" s="1340">
        <f>'Sch C-1'!$D$24</f>
        <v>0</v>
      </c>
      <c r="O19" s="1340">
        <f>'Sch C-1'!$D$25</f>
        <v>0</v>
      </c>
      <c r="P19" s="1340">
        <f>'Sch C-1'!$D$27</f>
        <v>0</v>
      </c>
      <c r="Q19" s="1340">
        <f>'Sch C-1'!$D$28</f>
        <v>0</v>
      </c>
      <c r="R19" s="1340">
        <f>'Sch C-1'!$D$29</f>
        <v>0</v>
      </c>
      <c r="S19" s="1340">
        <f>'Sch C-1'!$D$32</f>
        <v>0</v>
      </c>
      <c r="T19" s="1340">
        <f>'Sch C-1'!$D$33</f>
        <v>0</v>
      </c>
      <c r="U19" s="1340">
        <f>'Sch C-1'!$D$34</f>
        <v>0</v>
      </c>
      <c r="V19" s="1340">
        <f>'Sch C-1'!$D$35</f>
        <v>0</v>
      </c>
      <c r="W19" s="1340">
        <f>'Sch C-1'!$D$37</f>
        <v>0</v>
      </c>
      <c r="X19" s="1340">
        <f>'Sch C-1'!$D$38</f>
        <v>0</v>
      </c>
      <c r="Y19" s="1340">
        <f>'Sch C-1'!$D$39</f>
        <v>0</v>
      </c>
      <c r="Z19" s="1340">
        <f>'Sch C-1'!$D$41</f>
        <v>0</v>
      </c>
      <c r="AA19" s="1340">
        <f>'Sch C-1'!$D$43</f>
        <v>0</v>
      </c>
      <c r="AB19" s="1340">
        <f>'Sch C-1'!$D$44</f>
        <v>0</v>
      </c>
      <c r="AC19" s="1340">
        <f>'Sch C-1'!$D$45</f>
        <v>0</v>
      </c>
      <c r="AD19" s="1340">
        <f>'Sch C-1'!$D$47</f>
        <v>0</v>
      </c>
      <c r="AE19" s="1340">
        <f>'Sch C-1'!$D$48</f>
        <v>0</v>
      </c>
      <c r="AF19" s="1340">
        <f>'Sch C-1'!$D$49</f>
        <v>0</v>
      </c>
      <c r="AG19" s="1340">
        <f>'Sch C-1'!$D$51</f>
        <v>0</v>
      </c>
      <c r="AH19" s="1340">
        <f>'Sch C-1'!$D$52</f>
        <v>0</v>
      </c>
      <c r="AI19" s="1340">
        <f>'Sch C-1'!$D$53</f>
        <v>0</v>
      </c>
      <c r="AJ19" s="1340">
        <f>'Sch C-1'!$D$55</f>
        <v>0</v>
      </c>
      <c r="AK19" s="1340">
        <f>'Sch C-1'!$D$56</f>
        <v>0</v>
      </c>
      <c r="AL19" s="1340">
        <f>'Sch C-1'!$D$57</f>
        <v>0</v>
      </c>
      <c r="AM19" s="1340">
        <f>'Sch C-1'!$D$59</f>
        <v>0</v>
      </c>
      <c r="AN19" s="1340">
        <f>'Sch C-1'!$D$60</f>
        <v>0</v>
      </c>
      <c r="AO19" s="1340">
        <f>'Sch C-1'!$D$61</f>
        <v>0</v>
      </c>
      <c r="AP19" s="1340">
        <f>'Sch C-1'!$D$62</f>
        <v>0</v>
      </c>
      <c r="AQ19" s="1340">
        <f>'Sch C-1'!$D$65</f>
        <v>0</v>
      </c>
      <c r="AR19" s="1340">
        <f>'Sch C-1'!$D$66</f>
        <v>0</v>
      </c>
      <c r="AS19" s="1340">
        <f>'Sch C-1'!$D$68</f>
        <v>0</v>
      </c>
      <c r="AT19" s="1340">
        <f>'Sch C-1'!$D$69</f>
        <v>0</v>
      </c>
      <c r="AU19" s="1340">
        <f>'Sch C-1'!$D$71</f>
        <v>0</v>
      </c>
      <c r="AV19" s="1340">
        <f>'Sch C-1'!$D$72</f>
        <v>0</v>
      </c>
      <c r="AW19" s="1340">
        <f>'Sch C-1'!$D$74</f>
        <v>0</v>
      </c>
      <c r="AX19" s="1340">
        <f>'Sch C-1'!$D$75</f>
        <v>0</v>
      </c>
      <c r="AY19" s="1340">
        <f>'Sch C-1'!$D$77</f>
        <v>0</v>
      </c>
      <c r="AZ19" s="1340">
        <f>'Sch C-1'!$D$78</f>
        <v>0</v>
      </c>
      <c r="BA19" s="1340"/>
    </row>
    <row r="21" spans="1:55" x14ac:dyDescent="0.3">
      <c r="A21" s="5" t="s">
        <v>1027</v>
      </c>
    </row>
    <row r="22" spans="1:55" ht="66" x14ac:dyDescent="0.3">
      <c r="A22" s="1345" t="s">
        <v>43</v>
      </c>
      <c r="B22" s="1339" t="s">
        <v>979</v>
      </c>
      <c r="C22" s="1339" t="s">
        <v>1326</v>
      </c>
      <c r="D22" s="1339" t="s">
        <v>1327</v>
      </c>
      <c r="E22" s="1339" t="s">
        <v>1328</v>
      </c>
      <c r="F22" s="1339" t="s">
        <v>1329</v>
      </c>
      <c r="G22" s="1339" t="s">
        <v>1330</v>
      </c>
      <c r="H22" s="1339" t="s">
        <v>1331</v>
      </c>
      <c r="I22" s="1339" t="s">
        <v>1332</v>
      </c>
      <c r="J22" s="1339" t="s">
        <v>1029</v>
      </c>
      <c r="K22" s="1339" t="s">
        <v>1030</v>
      </c>
      <c r="L22" s="1339" t="s">
        <v>1031</v>
      </c>
      <c r="M22" s="1339" t="s">
        <v>1032</v>
      </c>
      <c r="N22" s="1339" t="s">
        <v>1033</v>
      </c>
      <c r="O22" s="1339" t="s">
        <v>1034</v>
      </c>
      <c r="P22" s="1339" t="s">
        <v>1035</v>
      </c>
      <c r="Q22" s="1339" t="s">
        <v>1036</v>
      </c>
      <c r="R22" s="1339" t="s">
        <v>1037</v>
      </c>
      <c r="S22" s="1339" t="s">
        <v>1038</v>
      </c>
      <c r="T22" s="1339" t="s">
        <v>1039</v>
      </c>
      <c r="U22" s="1339" t="s">
        <v>1040</v>
      </c>
      <c r="V22" s="1339" t="s">
        <v>1041</v>
      </c>
      <c r="W22" s="1339" t="s">
        <v>1042</v>
      </c>
      <c r="X22" s="1339" t="s">
        <v>1043</v>
      </c>
      <c r="Y22" s="1339" t="s">
        <v>1044</v>
      </c>
      <c r="Z22" s="1339" t="s">
        <v>1045</v>
      </c>
      <c r="AA22" s="1339" t="s">
        <v>1046</v>
      </c>
      <c r="AB22" s="1339" t="s">
        <v>1047</v>
      </c>
      <c r="AC22" s="1339" t="s">
        <v>1333</v>
      </c>
      <c r="AD22" s="1339" t="s">
        <v>1049</v>
      </c>
      <c r="AE22" s="1339" t="s">
        <v>1050</v>
      </c>
      <c r="AF22" s="1339" t="s">
        <v>1051</v>
      </c>
      <c r="AG22" s="1339" t="s">
        <v>1052</v>
      </c>
      <c r="AH22" s="1339" t="s">
        <v>1053</v>
      </c>
      <c r="AI22" s="1339" t="s">
        <v>1054</v>
      </c>
      <c r="AJ22" s="1339" t="s">
        <v>1055</v>
      </c>
      <c r="AK22" s="1339" t="s">
        <v>1056</v>
      </c>
      <c r="AL22" s="1339" t="s">
        <v>1057</v>
      </c>
      <c r="AM22" s="1339" t="s">
        <v>1028</v>
      </c>
      <c r="AN22" s="1339" t="s">
        <v>1048</v>
      </c>
      <c r="AO22" s="1339" t="s">
        <v>1334</v>
      </c>
      <c r="AP22" s="1339" t="s">
        <v>1058</v>
      </c>
      <c r="AQ22" s="1339" t="s">
        <v>1335</v>
      </c>
      <c r="AR22" s="1339" t="s">
        <v>1336</v>
      </c>
      <c r="AS22" s="1339" t="s">
        <v>1059</v>
      </c>
      <c r="AT22" s="1339" t="s">
        <v>1060</v>
      </c>
      <c r="AU22" s="1339" t="s">
        <v>1337</v>
      </c>
      <c r="AV22" s="1339" t="s">
        <v>1338</v>
      </c>
      <c r="AW22" s="1339" t="s">
        <v>1061</v>
      </c>
      <c r="AX22" s="1339" t="s">
        <v>1062</v>
      </c>
      <c r="AY22" s="1339" t="s">
        <v>1063</v>
      </c>
      <c r="AZ22" s="1339" t="s">
        <v>1064</v>
      </c>
      <c r="BA22" s="1339"/>
    </row>
    <row r="23" spans="1:55" x14ac:dyDescent="0.3">
      <c r="A23" s="1344">
        <f>'Sch A'!$A$6</f>
        <v>0</v>
      </c>
      <c r="B23" s="5">
        <f>'Sch A'!$D$10</f>
        <v>0</v>
      </c>
      <c r="C23" s="1340">
        <f>'Sch C-1'!$E$10</f>
        <v>0</v>
      </c>
      <c r="D23" s="1340">
        <f>'Sch C-1'!$E$11</f>
        <v>0</v>
      </c>
      <c r="E23" s="1340">
        <f>'Sch C-1'!$E$12</f>
        <v>0</v>
      </c>
      <c r="F23" s="1340">
        <f>'Sch C-1'!$E$13</f>
        <v>0</v>
      </c>
      <c r="G23" s="1340">
        <f>'Sch C-1'!$E$15</f>
        <v>0</v>
      </c>
      <c r="H23" s="1340">
        <f>'Sch C-1'!$E$16</f>
        <v>0</v>
      </c>
      <c r="I23" s="1340">
        <f>'Sch C-1'!$E$17</f>
        <v>0</v>
      </c>
      <c r="J23" s="1340">
        <f>'Sch C-1'!$E$19</f>
        <v>0</v>
      </c>
      <c r="K23" s="1340">
        <f>'Sch C-1'!$E$20</f>
        <v>0</v>
      </c>
      <c r="L23" s="1340">
        <f>'Sch C-1'!$E$21</f>
        <v>0</v>
      </c>
      <c r="M23" s="1340">
        <f>'Sch C-1'!$E$23</f>
        <v>0</v>
      </c>
      <c r="N23" s="1340">
        <f>'Sch C-1'!$E$24</f>
        <v>0</v>
      </c>
      <c r="O23" s="1340">
        <f>'Sch C-1'!$E$25</f>
        <v>0</v>
      </c>
      <c r="P23" s="1340">
        <f>'Sch C-1'!$E$27</f>
        <v>0</v>
      </c>
      <c r="Q23" s="1340">
        <f>'Sch C-1'!$E$28</f>
        <v>0</v>
      </c>
      <c r="R23" s="1340">
        <f>'Sch C-1'!$E$29</f>
        <v>0</v>
      </c>
      <c r="S23" s="1340">
        <f>'Sch C-1'!$E$32</f>
        <v>0</v>
      </c>
      <c r="T23" s="1340">
        <f>'Sch C-1'!$E$33</f>
        <v>0</v>
      </c>
      <c r="U23" s="1340">
        <f>'Sch C-1'!$E$34</f>
        <v>0</v>
      </c>
      <c r="V23" s="1340">
        <f>'Sch C-1'!$E$35</f>
        <v>0</v>
      </c>
      <c r="W23" s="1340">
        <f>'Sch C-1'!$E$37</f>
        <v>0</v>
      </c>
      <c r="X23" s="1340">
        <f>'Sch C-1'!$E$38</f>
        <v>0</v>
      </c>
      <c r="Y23" s="1340">
        <f>'Sch C-1'!$E$39</f>
        <v>0</v>
      </c>
      <c r="Z23" s="1340">
        <f>'Sch C-1'!$E$41</f>
        <v>0</v>
      </c>
      <c r="AA23" s="1340">
        <f>'Sch C-1'!$E$43</f>
        <v>0</v>
      </c>
      <c r="AB23" s="1340">
        <f>'Sch C-1'!$E$44</f>
        <v>0</v>
      </c>
      <c r="AC23" s="1340">
        <f>'Sch C-1'!$E$45</f>
        <v>0</v>
      </c>
      <c r="AD23" s="1340">
        <f>'Sch C-1'!$E$47</f>
        <v>0</v>
      </c>
      <c r="AE23" s="1340">
        <f>'Sch C-1'!$E$48</f>
        <v>0</v>
      </c>
      <c r="AF23" s="1340">
        <f>'Sch C-1'!$E$49</f>
        <v>0</v>
      </c>
      <c r="AG23" s="1340">
        <f>'Sch C-1'!$E$51</f>
        <v>0</v>
      </c>
      <c r="AH23" s="1340">
        <f>'Sch C-1'!$E$52</f>
        <v>0</v>
      </c>
      <c r="AI23" s="1340">
        <f>'Sch C-1'!$E$53</f>
        <v>0</v>
      </c>
      <c r="AJ23" s="1340">
        <f>'Sch C-1'!$E$55</f>
        <v>0</v>
      </c>
      <c r="AK23" s="1340">
        <f>'Sch C-1'!$E$56</f>
        <v>0</v>
      </c>
      <c r="AL23" s="1340">
        <f>'Sch C-1'!$E$57</f>
        <v>0</v>
      </c>
      <c r="AM23" s="1340">
        <f>'Sch C-1'!$E$59</f>
        <v>0</v>
      </c>
      <c r="AN23" s="1340">
        <f>'Sch C-1'!$E$60</f>
        <v>0</v>
      </c>
      <c r="AO23" s="1340">
        <f>'Sch C-1'!$E$61</f>
        <v>0</v>
      </c>
      <c r="AP23" s="1340">
        <f>'Sch C-1'!$E$62</f>
        <v>0</v>
      </c>
      <c r="AQ23" s="1340">
        <f>'Sch C-1'!$E$65</f>
        <v>0</v>
      </c>
      <c r="AR23" s="1340">
        <f>'Sch C-1'!$E$66</f>
        <v>0</v>
      </c>
      <c r="AS23" s="1340">
        <f>'Sch C-1'!$E$68</f>
        <v>0</v>
      </c>
      <c r="AT23" s="1340">
        <f>'Sch C-1'!$E$69</f>
        <v>0</v>
      </c>
      <c r="AU23" s="1340">
        <f>'Sch C-1'!$E$71</f>
        <v>0</v>
      </c>
      <c r="AV23" s="1340">
        <f>'Sch C-1'!$E$72</f>
        <v>0</v>
      </c>
      <c r="AW23" s="1340">
        <f>'Sch C-1'!$E$74</f>
        <v>0</v>
      </c>
      <c r="AX23" s="1340">
        <f>'Sch C-1'!$E$75</f>
        <v>0</v>
      </c>
      <c r="AY23" s="1340">
        <f>'Sch C-1'!$E$77</f>
        <v>0</v>
      </c>
      <c r="AZ23" s="1340">
        <f>'Sch C-1'!$E$78</f>
        <v>0</v>
      </c>
      <c r="BA23" s="1340"/>
    </row>
    <row r="25" spans="1:55" x14ac:dyDescent="0.3">
      <c r="A25" s="5" t="s">
        <v>1180</v>
      </c>
    </row>
    <row r="26" spans="1:55" ht="66" x14ac:dyDescent="0.3">
      <c r="A26" s="1345" t="s">
        <v>43</v>
      </c>
      <c r="B26" s="1339" t="s">
        <v>979</v>
      </c>
      <c r="C26" s="1339" t="s">
        <v>1339</v>
      </c>
      <c r="D26" s="1339" t="s">
        <v>1340</v>
      </c>
      <c r="E26" s="1339" t="s">
        <v>1341</v>
      </c>
      <c r="F26" s="1339" t="s">
        <v>1342</v>
      </c>
      <c r="G26" s="1339" t="s">
        <v>1343</v>
      </c>
      <c r="H26" s="1339" t="s">
        <v>1344</v>
      </c>
      <c r="I26" s="1339" t="s">
        <v>1345</v>
      </c>
      <c r="J26" s="1339" t="s">
        <v>1182</v>
      </c>
      <c r="K26" s="1339" t="s">
        <v>1183</v>
      </c>
      <c r="L26" s="1339" t="s">
        <v>1184</v>
      </c>
      <c r="M26" s="1339" t="s">
        <v>1185</v>
      </c>
      <c r="N26" s="1339" t="s">
        <v>1186</v>
      </c>
      <c r="O26" s="1339" t="s">
        <v>1187</v>
      </c>
      <c r="P26" s="1339" t="s">
        <v>1188</v>
      </c>
      <c r="Q26" s="1339" t="s">
        <v>1189</v>
      </c>
      <c r="R26" s="1339" t="s">
        <v>1190</v>
      </c>
      <c r="S26" s="1339" t="s">
        <v>1191</v>
      </c>
      <c r="T26" s="1339" t="s">
        <v>1192</v>
      </c>
      <c r="U26" s="1339" t="s">
        <v>1193</v>
      </c>
      <c r="V26" s="1339" t="s">
        <v>1194</v>
      </c>
      <c r="W26" s="1339" t="s">
        <v>1195</v>
      </c>
      <c r="X26" s="1339" t="s">
        <v>1196</v>
      </c>
      <c r="Y26" s="1339" t="s">
        <v>1197</v>
      </c>
      <c r="Z26" s="1339" t="s">
        <v>1198</v>
      </c>
      <c r="AA26" s="1339" t="s">
        <v>1199</v>
      </c>
      <c r="AB26" s="1339" t="s">
        <v>1200</v>
      </c>
      <c r="AC26" s="1339" t="s">
        <v>1346</v>
      </c>
      <c r="AD26" s="1339" t="s">
        <v>1202</v>
      </c>
      <c r="AE26" s="1339" t="s">
        <v>1203</v>
      </c>
      <c r="AF26" s="1339" t="s">
        <v>1204</v>
      </c>
      <c r="AG26" s="1339" t="s">
        <v>1205</v>
      </c>
      <c r="AH26" s="1339" t="s">
        <v>1206</v>
      </c>
      <c r="AI26" s="1339" t="s">
        <v>1207</v>
      </c>
      <c r="AJ26" s="1339" t="s">
        <v>1208</v>
      </c>
      <c r="AK26" s="1339" t="s">
        <v>1209</v>
      </c>
      <c r="AL26" s="1339" t="s">
        <v>1210</v>
      </c>
      <c r="AM26" s="1339" t="s">
        <v>1181</v>
      </c>
      <c r="AN26" s="1339" t="s">
        <v>1201</v>
      </c>
      <c r="AO26" s="1339" t="s">
        <v>1347</v>
      </c>
      <c r="AP26" s="1339" t="s">
        <v>1211</v>
      </c>
      <c r="AQ26" s="1339" t="s">
        <v>1348</v>
      </c>
      <c r="AR26" s="1339" t="s">
        <v>1349</v>
      </c>
      <c r="AS26" s="1339" t="s">
        <v>1350</v>
      </c>
      <c r="AT26" s="1339" t="s">
        <v>1351</v>
      </c>
      <c r="AU26" s="1339" t="s">
        <v>1352</v>
      </c>
      <c r="AV26" s="1339" t="s">
        <v>1353</v>
      </c>
      <c r="AW26" s="1339" t="s">
        <v>1354</v>
      </c>
      <c r="AX26" s="1339" t="s">
        <v>1355</v>
      </c>
      <c r="AY26" s="1339" t="s">
        <v>1356</v>
      </c>
      <c r="AZ26" s="1339" t="s">
        <v>1357</v>
      </c>
      <c r="BA26" s="1339"/>
      <c r="BB26" s="1339"/>
      <c r="BC26" s="1339"/>
    </row>
    <row r="27" spans="1:55" x14ac:dyDescent="0.3">
      <c r="A27" s="1344">
        <f>'Sch A'!$A$6</f>
        <v>0</v>
      </c>
      <c r="B27" s="5">
        <f>'Sch A'!$D$10</f>
        <v>0</v>
      </c>
      <c r="C27" s="1340">
        <f>'Sch C-1'!$H$10</f>
        <v>0</v>
      </c>
      <c r="D27" s="1340">
        <f>'Sch C-1'!$H$11</f>
        <v>0</v>
      </c>
      <c r="E27" s="1340">
        <f>'Sch C-1'!$H$12</f>
        <v>0</v>
      </c>
      <c r="F27" s="1340">
        <f>'Sch C-1'!$H$13</f>
        <v>0</v>
      </c>
      <c r="G27" s="1340">
        <f>'Sch C-1'!$H$15</f>
        <v>0</v>
      </c>
      <c r="H27" s="1340">
        <f>'Sch C-1'!$H$16</f>
        <v>0</v>
      </c>
      <c r="I27" s="1340">
        <f>'Sch C-1'!$H$17</f>
        <v>0</v>
      </c>
      <c r="J27" s="1340" t="e">
        <f>'Sch C-1'!$H$19</f>
        <v>#N/A</v>
      </c>
      <c r="K27" s="1340" t="e">
        <f>'Sch C-1'!$H$20</f>
        <v>#N/A</v>
      </c>
      <c r="L27" s="1340" t="e">
        <f>'Sch C-1'!$H$21</f>
        <v>#N/A</v>
      </c>
      <c r="M27" s="1340" t="e">
        <f>'Sch C-1'!$H$23</f>
        <v>#N/A</v>
      </c>
      <c r="N27" s="1340" t="e">
        <f>'Sch C-1'!$H$24</f>
        <v>#N/A</v>
      </c>
      <c r="O27" s="1340" t="e">
        <f>'Sch C-1'!$H$25</f>
        <v>#N/A</v>
      </c>
      <c r="P27" s="1340" t="e">
        <f>'Sch C-1'!$H$27</f>
        <v>#N/A</v>
      </c>
      <c r="Q27" s="1340" t="e">
        <f>'Sch C-1'!$H$28</f>
        <v>#N/A</v>
      </c>
      <c r="R27" s="1340" t="e">
        <f>'Sch C-1'!$H$29</f>
        <v>#N/A</v>
      </c>
      <c r="S27" s="1340">
        <f>'Sch C-1'!$H$32</f>
        <v>0</v>
      </c>
      <c r="T27" s="1340">
        <f>'Sch C-1'!$H$33</f>
        <v>0</v>
      </c>
      <c r="U27" s="1340">
        <f>'Sch C-1'!$H$34</f>
        <v>0</v>
      </c>
      <c r="V27" s="1340">
        <f>'Sch C-1'!$H$35</f>
        <v>0</v>
      </c>
      <c r="W27" s="1340" t="e">
        <f>'Sch C-1'!$H$37</f>
        <v>#N/A</v>
      </c>
      <c r="X27" s="1340" t="e">
        <f>'Sch C-1'!$H$38</f>
        <v>#N/A</v>
      </c>
      <c r="Y27" s="1340" t="e">
        <f>'Sch C-1'!$H$39</f>
        <v>#N/A</v>
      </c>
      <c r="Z27" s="1340" t="e">
        <f>'Sch C-1'!$H$41</f>
        <v>#N/A</v>
      </c>
      <c r="AA27" s="1340" t="e">
        <f>'Sch C-1'!$H$43</f>
        <v>#N/A</v>
      </c>
      <c r="AB27" s="1340" t="e">
        <f>'Sch C-1'!$H$44</f>
        <v>#N/A</v>
      </c>
      <c r="AC27" s="1340" t="e">
        <f>'Sch C-1'!$H$45</f>
        <v>#N/A</v>
      </c>
      <c r="AD27" s="1340" t="e">
        <f>'Sch C-1'!$H$47</f>
        <v>#N/A</v>
      </c>
      <c r="AE27" s="1340" t="e">
        <f>'Sch C-1'!$H$48</f>
        <v>#N/A</v>
      </c>
      <c r="AF27" s="1340" t="e">
        <f>'Sch C-1'!$H$49</f>
        <v>#N/A</v>
      </c>
      <c r="AG27" s="1340" t="e">
        <f>'Sch C-1'!$H$51</f>
        <v>#N/A</v>
      </c>
      <c r="AH27" s="1340" t="e">
        <f>'Sch C-1'!$H$52</f>
        <v>#N/A</v>
      </c>
      <c r="AI27" s="1340" t="e">
        <f>'Sch C-1'!$H$53</f>
        <v>#N/A</v>
      </c>
      <c r="AJ27" s="1340" t="e">
        <f>'Sch C-1'!$H$55</f>
        <v>#N/A</v>
      </c>
      <c r="AK27" s="1340" t="e">
        <f>'Sch C-1'!$H$56</f>
        <v>#N/A</v>
      </c>
      <c r="AL27" s="1340" t="e">
        <f>'Sch C-1'!$H$57</f>
        <v>#N/A</v>
      </c>
      <c r="AM27" s="1340">
        <f>'Sch C-1'!$H$59</f>
        <v>0</v>
      </c>
      <c r="AN27" s="1340" t="e">
        <f>'Sch C-1'!$H$60</f>
        <v>#N/A</v>
      </c>
      <c r="AO27" s="1340" t="e">
        <f>'Sch C-1'!$H$61</f>
        <v>#N/A</v>
      </c>
      <c r="AP27" s="1340">
        <f>'Sch C-1'!$H$62</f>
        <v>0</v>
      </c>
      <c r="AQ27" s="1340" t="e">
        <f>'Sch C-1'!$H$65</f>
        <v>#N/A</v>
      </c>
      <c r="AR27" s="1340" t="e">
        <f>'Sch C-1'!$H$66</f>
        <v>#N/A</v>
      </c>
      <c r="AS27" s="1340" t="e">
        <f>'Sch C-1'!$H$68</f>
        <v>#N/A</v>
      </c>
      <c r="AT27" s="1340" t="e">
        <f>'Sch C-1'!$H$69</f>
        <v>#N/A</v>
      </c>
      <c r="AU27" s="1340" t="e">
        <f>'Sch C-1'!$H$71</f>
        <v>#N/A</v>
      </c>
      <c r="AV27" s="1340" t="e">
        <f>'Sch C-1'!$H$72</f>
        <v>#N/A</v>
      </c>
      <c r="AW27" s="1340" t="e">
        <f>'Sch C-1'!$H$74</f>
        <v>#N/A</v>
      </c>
      <c r="AX27" s="1340" t="e">
        <f>'Sch C-1'!$H$75</f>
        <v>#N/A</v>
      </c>
      <c r="AY27" s="1340" t="e">
        <f>'Sch C-1'!$H$77</f>
        <v>#N/A</v>
      </c>
      <c r="AZ27" s="1340" t="e">
        <f>'Sch C-1'!$H$78</f>
        <v>#N/A</v>
      </c>
      <c r="BA27" s="1340"/>
      <c r="BB27" s="1340"/>
      <c r="BC27" s="1340"/>
    </row>
    <row r="28" spans="1:55" x14ac:dyDescent="0.3">
      <c r="C28" s="1340"/>
      <c r="D28" s="1340"/>
      <c r="E28" s="1340"/>
      <c r="F28" s="1340"/>
      <c r="G28" s="1340"/>
      <c r="H28" s="1340"/>
      <c r="I28" s="1340"/>
      <c r="J28" s="1340"/>
      <c r="K28" s="1340"/>
      <c r="L28" s="1340"/>
      <c r="M28" s="1340"/>
      <c r="N28" s="1340"/>
      <c r="O28" s="1340"/>
      <c r="P28" s="1340"/>
      <c r="Q28" s="1340"/>
      <c r="R28" s="1340"/>
      <c r="S28" s="1340"/>
      <c r="T28" s="1340"/>
      <c r="U28" s="1340"/>
      <c r="V28" s="1340"/>
      <c r="W28" s="1340"/>
      <c r="X28" s="1340"/>
      <c r="Y28" s="1340"/>
      <c r="Z28" s="1340"/>
      <c r="AA28" s="1340"/>
      <c r="AB28" s="1340"/>
      <c r="AC28" s="1340"/>
      <c r="AD28" s="1340"/>
      <c r="AE28" s="1340"/>
      <c r="AF28" s="1340"/>
      <c r="AG28" s="1340"/>
      <c r="AH28" s="1340"/>
      <c r="AI28" s="1340"/>
      <c r="AJ28" s="1340"/>
      <c r="AK28" s="1340"/>
      <c r="AL28" s="1340"/>
      <c r="AM28" s="1340"/>
      <c r="AN28" s="1340"/>
      <c r="AO28" s="1340"/>
      <c r="AP28" s="1340"/>
      <c r="AQ28" s="1340"/>
      <c r="AR28" s="1340"/>
      <c r="AS28" s="1340"/>
      <c r="AT28" s="1340"/>
      <c r="AU28" s="1340"/>
      <c r="AV28" s="1340"/>
      <c r="AW28" s="1340"/>
      <c r="AX28" s="1340"/>
      <c r="AY28" s="1340"/>
      <c r="AZ28" s="1340"/>
      <c r="BA28" s="1340"/>
    </row>
    <row r="29" spans="1:55" x14ac:dyDescent="0.3">
      <c r="A29" s="5" t="s">
        <v>1065</v>
      </c>
    </row>
    <row r="30" spans="1:55" ht="33" x14ac:dyDescent="0.3">
      <c r="A30" s="1339" t="s">
        <v>43</v>
      </c>
      <c r="B30" s="1339" t="s">
        <v>979</v>
      </c>
      <c r="C30" s="1339" t="s">
        <v>1442</v>
      </c>
      <c r="D30" s="1339" t="s">
        <v>1066</v>
      </c>
      <c r="E30" s="1339" t="s">
        <v>1067</v>
      </c>
      <c r="F30" s="1339" t="s">
        <v>1440</v>
      </c>
      <c r="G30" s="1339" t="s">
        <v>1068</v>
      </c>
      <c r="H30" s="1339" t="s">
        <v>1069</v>
      </c>
      <c r="I30" s="1339" t="s">
        <v>1441</v>
      </c>
      <c r="J30" s="1339" t="s">
        <v>1070</v>
      </c>
      <c r="K30" s="1339" t="s">
        <v>1071</v>
      </c>
      <c r="L30" s="1339" t="s">
        <v>1443</v>
      </c>
      <c r="M30" s="1339" t="s">
        <v>1072</v>
      </c>
      <c r="N30" s="1339" t="s">
        <v>1073</v>
      </c>
    </row>
    <row r="31" spans="1:55" x14ac:dyDescent="0.3">
      <c r="A31" s="1344">
        <f>'Sch A'!$A$6</f>
        <v>0</v>
      </c>
      <c r="B31" s="5">
        <f>'Sch A'!$D$10</f>
        <v>0</v>
      </c>
      <c r="C31" s="5">
        <f>'Sch D-5'!$F$8</f>
        <v>0</v>
      </c>
      <c r="D31" s="1340">
        <f>'Sch D-5'!$F$10</f>
        <v>0</v>
      </c>
      <c r="E31" s="1340">
        <f>'Sch D-5'!$F$26</f>
        <v>0</v>
      </c>
      <c r="F31" s="5">
        <f>'Sch D-5'!$G$8</f>
        <v>0</v>
      </c>
      <c r="G31" s="1340">
        <f>'Sch D-5'!$G$10</f>
        <v>0</v>
      </c>
      <c r="H31" s="1340">
        <f>'Sch D-5'!$G$26</f>
        <v>0</v>
      </c>
      <c r="I31" s="5">
        <f>'Sch D-5'!$H$8</f>
        <v>0</v>
      </c>
      <c r="J31" s="1340">
        <f>'Sch D-5'!$H$10</f>
        <v>0</v>
      </c>
      <c r="K31" s="1340">
        <f>'Sch D-5'!$H$26</f>
        <v>0</v>
      </c>
      <c r="L31" s="5">
        <f>'Sch D-5'!$I$8</f>
        <v>0</v>
      </c>
      <c r="M31" s="1340">
        <f>'Sch D-5'!$I$10</f>
        <v>0</v>
      </c>
      <c r="N31" s="1340">
        <f>'Sch D-5'!$I$26</f>
        <v>0</v>
      </c>
    </row>
    <row r="33" spans="1:23" x14ac:dyDescent="0.3">
      <c r="A33" s="5" t="s">
        <v>1074</v>
      </c>
    </row>
    <row r="34" spans="1:23" ht="33" x14ac:dyDescent="0.3">
      <c r="A34" s="1339" t="s">
        <v>43</v>
      </c>
      <c r="B34" s="1339" t="s">
        <v>979</v>
      </c>
      <c r="C34" s="1339" t="s">
        <v>1075</v>
      </c>
      <c r="D34" s="1342" t="s">
        <v>1076</v>
      </c>
      <c r="E34" s="1339" t="s">
        <v>1077</v>
      </c>
    </row>
    <row r="35" spans="1:23" x14ac:dyDescent="0.3">
      <c r="A35" s="1344">
        <f>'Sch A'!$A$6</f>
        <v>0</v>
      </c>
      <c r="B35" s="5">
        <f>'Sch A'!$D$10</f>
        <v>0</v>
      </c>
      <c r="C35" s="1340">
        <f>'Sch E'!$G$9</f>
        <v>0</v>
      </c>
      <c r="D35" s="1340">
        <f>'Sch E'!$E$13</f>
        <v>0</v>
      </c>
      <c r="E35" s="1340">
        <f>'Sch E'!$G$14</f>
        <v>0</v>
      </c>
    </row>
    <row r="37" spans="1:23" x14ac:dyDescent="0.3">
      <c r="A37" s="5" t="s">
        <v>1078</v>
      </c>
    </row>
    <row r="38" spans="1:23" ht="66" x14ac:dyDescent="0.3">
      <c r="A38" s="1339" t="s">
        <v>43</v>
      </c>
      <c r="B38" s="1339" t="s">
        <v>979</v>
      </c>
      <c r="C38" s="1339" t="s">
        <v>1358</v>
      </c>
      <c r="D38" s="1339" t="s">
        <v>1359</v>
      </c>
      <c r="E38" s="1339" t="s">
        <v>1360</v>
      </c>
      <c r="F38" s="1339" t="s">
        <v>1361</v>
      </c>
      <c r="G38" s="1339" t="s">
        <v>1081</v>
      </c>
      <c r="H38" s="1339" t="s">
        <v>1082</v>
      </c>
      <c r="I38" s="1339" t="s">
        <v>1079</v>
      </c>
      <c r="J38" s="1339" t="s">
        <v>1362</v>
      </c>
      <c r="K38" s="1339" t="s">
        <v>1083</v>
      </c>
      <c r="L38" s="1339" t="s">
        <v>1084</v>
      </c>
      <c r="M38" s="1339" t="s">
        <v>1080</v>
      </c>
      <c r="N38" s="1339" t="s">
        <v>1363</v>
      </c>
      <c r="O38" s="1339" t="s">
        <v>1085</v>
      </c>
      <c r="P38" s="1339" t="s">
        <v>1086</v>
      </c>
      <c r="Q38" s="1339" t="s">
        <v>1087</v>
      </c>
      <c r="R38" s="1339" t="s">
        <v>1445</v>
      </c>
      <c r="S38" s="1339" t="s">
        <v>1088</v>
      </c>
      <c r="T38" s="1339" t="s">
        <v>1089</v>
      </c>
      <c r="U38" s="1339" t="s">
        <v>1090</v>
      </c>
      <c r="V38" s="1339" t="s">
        <v>1091</v>
      </c>
      <c r="W38" s="1339" t="s">
        <v>1092</v>
      </c>
    </row>
    <row r="39" spans="1:23" x14ac:dyDescent="0.3">
      <c r="A39" s="1344">
        <f>'Sch A'!$A$6</f>
        <v>0</v>
      </c>
      <c r="B39" s="5">
        <f>'Sch A'!$D$10</f>
        <v>0</v>
      </c>
      <c r="C39" s="1340">
        <f>'Sch P'!$B$10</f>
        <v>0</v>
      </c>
      <c r="D39" s="1340">
        <f>'Sch P'!$B$11</f>
        <v>0</v>
      </c>
      <c r="E39" s="1340">
        <f>'Sch P'!$B$13</f>
        <v>0</v>
      </c>
      <c r="F39" s="1340">
        <f>'Sch P'!$B$14</f>
        <v>0</v>
      </c>
      <c r="G39" s="1340">
        <f>'Sch P'!$B$17</f>
        <v>0</v>
      </c>
      <c r="H39" s="1340">
        <f>'Sch P'!$B$18</f>
        <v>0</v>
      </c>
      <c r="I39" s="1340">
        <f>'Sch P'!$B$19</f>
        <v>0</v>
      </c>
      <c r="J39" s="1340">
        <f>'Sch P'!$B$20</f>
        <v>0</v>
      </c>
      <c r="K39" s="1340">
        <f>'Sch P'!$B$22</f>
        <v>0</v>
      </c>
      <c r="L39" s="1340">
        <f>'Sch P'!$B$23</f>
        <v>0</v>
      </c>
      <c r="M39" s="1340">
        <f>'Sch P'!$B$24</f>
        <v>0</v>
      </c>
      <c r="N39" s="1340">
        <f>'Sch P'!$B$25</f>
        <v>0</v>
      </c>
      <c r="O39" s="1340">
        <f>'Sch P'!$B$27</f>
        <v>0</v>
      </c>
      <c r="P39" s="1340">
        <f>'Sch P'!$B$28</f>
        <v>0</v>
      </c>
      <c r="Q39" s="1340">
        <f>'Sch P'!$B$29</f>
        <v>0</v>
      </c>
      <c r="R39" s="1340">
        <f>'Sch P'!$B$30</f>
        <v>0</v>
      </c>
      <c r="S39" s="1340">
        <f>'Sch P'!$B$31</f>
        <v>0</v>
      </c>
      <c r="T39" s="1340">
        <f>'Sch P'!$B$32</f>
        <v>0</v>
      </c>
      <c r="U39" s="1340">
        <f>'Sch P'!$B$33</f>
        <v>0</v>
      </c>
      <c r="V39" s="1340">
        <f>'Sch P'!$B$34</f>
        <v>0</v>
      </c>
      <c r="W39" s="1340">
        <f>'Sch P'!$B$35</f>
        <v>0</v>
      </c>
    </row>
    <row r="41" spans="1:23" x14ac:dyDescent="0.3">
      <c r="A41" s="5" t="s">
        <v>1093</v>
      </c>
    </row>
    <row r="42" spans="1:23" ht="66" x14ac:dyDescent="0.3">
      <c r="A42" s="1339" t="s">
        <v>43</v>
      </c>
      <c r="B42" s="1339" t="s">
        <v>979</v>
      </c>
      <c r="C42" s="1339" t="s">
        <v>1364</v>
      </c>
      <c r="D42" s="1339" t="s">
        <v>1365</v>
      </c>
      <c r="E42" s="1339" t="s">
        <v>1366</v>
      </c>
      <c r="F42" s="1339" t="s">
        <v>1367</v>
      </c>
      <c r="G42" s="1339" t="s">
        <v>1096</v>
      </c>
      <c r="H42" s="1339" t="s">
        <v>1097</v>
      </c>
      <c r="I42" s="1339" t="s">
        <v>1094</v>
      </c>
      <c r="J42" s="1339" t="s">
        <v>1368</v>
      </c>
      <c r="K42" s="1339" t="s">
        <v>1098</v>
      </c>
      <c r="L42" s="1339" t="s">
        <v>1099</v>
      </c>
      <c r="M42" s="1339" t="s">
        <v>1095</v>
      </c>
      <c r="N42" s="1339" t="s">
        <v>1369</v>
      </c>
      <c r="O42" s="1339" t="s">
        <v>1100</v>
      </c>
      <c r="P42" s="1339" t="s">
        <v>1101</v>
      </c>
      <c r="Q42" s="1339" t="s">
        <v>1102</v>
      </c>
      <c r="R42" s="1339" t="s">
        <v>1446</v>
      </c>
      <c r="S42" s="1339" t="s">
        <v>1103</v>
      </c>
      <c r="T42" s="1339" t="s">
        <v>1104</v>
      </c>
      <c r="U42" s="1339" t="s">
        <v>1105</v>
      </c>
      <c r="V42" s="1339" t="s">
        <v>1106</v>
      </c>
      <c r="W42" s="1339" t="s">
        <v>1107</v>
      </c>
    </row>
    <row r="43" spans="1:23" x14ac:dyDescent="0.3">
      <c r="A43" s="1344">
        <f>'Sch A'!$A$6</f>
        <v>0</v>
      </c>
      <c r="B43" s="5">
        <f>'Sch A'!$D$10</f>
        <v>0</v>
      </c>
      <c r="C43" s="1340">
        <f>'Sch P'!$C$10</f>
        <v>0</v>
      </c>
      <c r="D43" s="1340">
        <f>'Sch P'!$C$11</f>
        <v>0</v>
      </c>
      <c r="E43" s="1340">
        <f>'Sch P'!$C$13</f>
        <v>0</v>
      </c>
      <c r="F43" s="1340">
        <f>'Sch P'!$C$14</f>
        <v>0</v>
      </c>
      <c r="G43" s="1340">
        <f>'Sch P'!$C$17</f>
        <v>0</v>
      </c>
      <c r="H43" s="1340">
        <f>'Sch P'!$C$18</f>
        <v>0</v>
      </c>
      <c r="I43" s="1340">
        <f>'Sch P'!$C$19</f>
        <v>0</v>
      </c>
      <c r="J43" s="1340">
        <f>'Sch P'!$C$20</f>
        <v>0</v>
      </c>
      <c r="K43" s="1340">
        <f>'Sch P'!$C$22</f>
        <v>0</v>
      </c>
      <c r="L43" s="1340">
        <f>'Sch P'!$C$23</f>
        <v>0</v>
      </c>
      <c r="M43" s="1340">
        <f>'Sch P'!$C$24</f>
        <v>0</v>
      </c>
      <c r="N43" s="1340">
        <f>'Sch P'!$C$25</f>
        <v>0</v>
      </c>
      <c r="O43" s="1340">
        <f>'Sch P'!$C$27</f>
        <v>0</v>
      </c>
      <c r="P43" s="1340">
        <f>'Sch P'!$C$28</f>
        <v>0</v>
      </c>
      <c r="Q43" s="1340">
        <f>'Sch P'!$C$29</f>
        <v>0</v>
      </c>
      <c r="R43" s="1340">
        <f>'Sch P'!$C$30</f>
        <v>0</v>
      </c>
      <c r="S43" s="1340">
        <f>'Sch P'!$C$31</f>
        <v>0</v>
      </c>
      <c r="T43" s="1340">
        <f>'Sch P'!$C$32</f>
        <v>0</v>
      </c>
      <c r="U43" s="1340">
        <f>'Sch P'!$C$33</f>
        <v>0</v>
      </c>
      <c r="V43" s="1340">
        <f>'Sch P'!$C$34</f>
        <v>0</v>
      </c>
      <c r="W43" s="1340">
        <f>'Sch P'!$C$35</f>
        <v>0</v>
      </c>
    </row>
    <row r="45" spans="1:23" x14ac:dyDescent="0.3">
      <c r="A45" s="5" t="s">
        <v>1370</v>
      </c>
    </row>
    <row r="46" spans="1:23" ht="66" x14ac:dyDescent="0.3">
      <c r="A46" s="1339" t="s">
        <v>43</v>
      </c>
      <c r="B46" s="1339" t="s">
        <v>979</v>
      </c>
      <c r="C46" s="1339" t="s">
        <v>1372</v>
      </c>
      <c r="D46" s="1339" t="s">
        <v>1373</v>
      </c>
      <c r="E46" s="1339" t="s">
        <v>1374</v>
      </c>
      <c r="F46" s="1339" t="s">
        <v>1375</v>
      </c>
      <c r="G46" s="1339" t="s">
        <v>1376</v>
      </c>
      <c r="H46" s="1339" t="s">
        <v>1377</v>
      </c>
      <c r="I46" s="1339" t="s">
        <v>1378</v>
      </c>
      <c r="J46" s="1339" t="s">
        <v>1379</v>
      </c>
      <c r="K46" s="1339" t="s">
        <v>1380</v>
      </c>
      <c r="L46" s="1339" t="s">
        <v>1381</v>
      </c>
      <c r="M46" s="1339" t="s">
        <v>1382</v>
      </c>
      <c r="N46" s="1339" t="s">
        <v>1383</v>
      </c>
      <c r="O46" s="1339" t="s">
        <v>1384</v>
      </c>
      <c r="P46" s="1339" t="s">
        <v>1385</v>
      </c>
      <c r="Q46" s="1339" t="s">
        <v>1386</v>
      </c>
      <c r="R46" s="1339" t="s">
        <v>1447</v>
      </c>
      <c r="S46" s="1339" t="s">
        <v>1387</v>
      </c>
      <c r="T46" s="1339" t="s">
        <v>1388</v>
      </c>
      <c r="U46" s="1339" t="s">
        <v>1389</v>
      </c>
      <c r="V46" s="1339" t="s">
        <v>1390</v>
      </c>
      <c r="W46" s="1339" t="s">
        <v>1391</v>
      </c>
    </row>
    <row r="47" spans="1:23" x14ac:dyDescent="0.3">
      <c r="A47" s="1344">
        <f>'Sch A'!$A$6</f>
        <v>0</v>
      </c>
      <c r="B47" s="5">
        <f>'Sch A'!$D$10</f>
        <v>0</v>
      </c>
      <c r="C47" s="1340">
        <f>'Sch P'!$D$10</f>
        <v>0</v>
      </c>
      <c r="D47" s="1340">
        <f>'Sch P'!$D$11</f>
        <v>0</v>
      </c>
      <c r="E47" s="1340">
        <f>'Sch P'!$D$13</f>
        <v>0</v>
      </c>
      <c r="F47" s="1340">
        <f>'Sch P'!$D$14</f>
        <v>0</v>
      </c>
      <c r="G47" s="1340">
        <f>'Sch P'!$D$17</f>
        <v>0</v>
      </c>
      <c r="H47" s="1340">
        <f>'Sch P'!$D$18</f>
        <v>0</v>
      </c>
      <c r="I47" s="1340">
        <f>'Sch P'!$D$19</f>
        <v>0</v>
      </c>
      <c r="J47" s="1340">
        <f>'Sch P'!$D$20</f>
        <v>0</v>
      </c>
      <c r="K47" s="1340">
        <f>'Sch P'!$D$22</f>
        <v>0</v>
      </c>
      <c r="L47" s="1340">
        <f>'Sch P'!$D$23</f>
        <v>0</v>
      </c>
      <c r="M47" s="1340">
        <f>'Sch P'!$D$24</f>
        <v>0</v>
      </c>
      <c r="N47" s="1340">
        <f>'Sch P'!$D$25</f>
        <v>0</v>
      </c>
      <c r="O47" s="1340">
        <f>'Sch P'!$D$27</f>
        <v>0</v>
      </c>
      <c r="P47" s="1340">
        <f>'Sch P'!$D$28</f>
        <v>0</v>
      </c>
      <c r="Q47" s="1340">
        <f>'Sch P'!$D$29</f>
        <v>0</v>
      </c>
      <c r="R47" s="1340">
        <f>'Sch P'!$D$30</f>
        <v>0</v>
      </c>
      <c r="S47" s="1340">
        <f>'Sch P'!$D$31</f>
        <v>0</v>
      </c>
      <c r="T47" s="1340">
        <f>'Sch P'!$D$32</f>
        <v>0</v>
      </c>
      <c r="U47" s="1340">
        <f>'Sch P'!$D$33</f>
        <v>0</v>
      </c>
      <c r="V47" s="1340">
        <f>'Sch P'!$D$34</f>
        <v>0</v>
      </c>
      <c r="W47" s="1340">
        <f>'Sch P'!$D$35</f>
        <v>0</v>
      </c>
    </row>
    <row r="49" spans="1:58" x14ac:dyDescent="0.3">
      <c r="A49" s="5" t="s">
        <v>1371</v>
      </c>
    </row>
    <row r="50" spans="1:58" ht="66" x14ac:dyDescent="0.3">
      <c r="A50" s="1339" t="s">
        <v>43</v>
      </c>
      <c r="B50" s="1339" t="s">
        <v>979</v>
      </c>
      <c r="C50" s="1339" t="s">
        <v>1392</v>
      </c>
      <c r="D50" s="1339" t="s">
        <v>1393</v>
      </c>
      <c r="E50" s="1339" t="s">
        <v>1394</v>
      </c>
      <c r="F50" s="1339" t="s">
        <v>1395</v>
      </c>
      <c r="G50" s="1339" t="s">
        <v>1396</v>
      </c>
      <c r="H50" s="1339" t="s">
        <v>1397</v>
      </c>
      <c r="I50" s="1339" t="s">
        <v>1398</v>
      </c>
      <c r="J50" s="1339" t="s">
        <v>1399</v>
      </c>
      <c r="K50" s="1339" t="s">
        <v>1400</v>
      </c>
      <c r="L50" s="1339" t="s">
        <v>1401</v>
      </c>
      <c r="M50" s="1339" t="s">
        <v>1402</v>
      </c>
      <c r="N50" s="1339" t="s">
        <v>1403</v>
      </c>
      <c r="O50" s="1339" t="s">
        <v>1404</v>
      </c>
      <c r="P50" s="1339" t="s">
        <v>1405</v>
      </c>
      <c r="Q50" s="1339" t="s">
        <v>1406</v>
      </c>
      <c r="R50" s="1339" t="s">
        <v>1448</v>
      </c>
      <c r="S50" s="1339" t="s">
        <v>1407</v>
      </c>
      <c r="T50" s="1339" t="s">
        <v>1408</v>
      </c>
      <c r="U50" s="1339" t="s">
        <v>1409</v>
      </c>
      <c r="V50" s="1339" t="s">
        <v>1410</v>
      </c>
      <c r="W50" s="1339" t="s">
        <v>1411</v>
      </c>
    </row>
    <row r="51" spans="1:58" x14ac:dyDescent="0.3">
      <c r="A51" s="1344">
        <f>'Sch A'!$A$6</f>
        <v>0</v>
      </c>
      <c r="B51" s="5">
        <f>'Sch A'!$D$10</f>
        <v>0</v>
      </c>
      <c r="C51" s="1340">
        <f>'Sch P'!$E$10</f>
        <v>0</v>
      </c>
      <c r="D51" s="1340">
        <f>'Sch P'!$E$11</f>
        <v>0</v>
      </c>
      <c r="E51" s="1340">
        <f>'Sch P'!$E$13</f>
        <v>0</v>
      </c>
      <c r="F51" s="1340">
        <f>'Sch P'!$E$14</f>
        <v>0</v>
      </c>
      <c r="G51" s="1340">
        <f>'Sch P'!$E$17</f>
        <v>0</v>
      </c>
      <c r="H51" s="1340">
        <f>'Sch P'!$E$18</f>
        <v>0</v>
      </c>
      <c r="I51" s="1340">
        <f>'Sch P'!$E$19</f>
        <v>0</v>
      </c>
      <c r="J51" s="1340">
        <f>'Sch P'!$E$20</f>
        <v>0</v>
      </c>
      <c r="K51" s="1340">
        <f>'Sch P'!$E$22</f>
        <v>0</v>
      </c>
      <c r="L51" s="1340">
        <f>'Sch P'!$E$23</f>
        <v>0</v>
      </c>
      <c r="M51" s="1340">
        <f>'Sch P'!$E$24</f>
        <v>0</v>
      </c>
      <c r="N51" s="1340">
        <f>'Sch P'!$E$25</f>
        <v>0</v>
      </c>
      <c r="O51" s="1340">
        <f>'Sch P'!$E$27</f>
        <v>0</v>
      </c>
      <c r="P51" s="1340">
        <f>'Sch P'!$E$28</f>
        <v>0</v>
      </c>
      <c r="Q51" s="1340">
        <f>'Sch P'!$E$29</f>
        <v>0</v>
      </c>
      <c r="R51" s="1340">
        <f>'Sch P'!$E$30</f>
        <v>0</v>
      </c>
      <c r="S51" s="1340">
        <f>'Sch P'!$E$31</f>
        <v>0</v>
      </c>
      <c r="T51" s="1340">
        <f>'Sch P'!$E$32</f>
        <v>0</v>
      </c>
      <c r="U51" s="1340">
        <f>'Sch P'!$E$33</f>
        <v>0</v>
      </c>
      <c r="V51" s="1340">
        <f>'Sch P'!$E$34</f>
        <v>0</v>
      </c>
      <c r="W51" s="1340">
        <f>'Sch P'!$E$35</f>
        <v>0</v>
      </c>
    </row>
    <row r="53" spans="1:58" x14ac:dyDescent="0.3">
      <c r="A53" s="5" t="s">
        <v>1108</v>
      </c>
    </row>
    <row r="54" spans="1:58" ht="33" x14ac:dyDescent="0.3">
      <c r="A54" s="1339" t="s">
        <v>43</v>
      </c>
      <c r="B54" s="1339" t="s">
        <v>979</v>
      </c>
      <c r="C54" s="1339" t="s">
        <v>1109</v>
      </c>
      <c r="D54" s="1339" t="s">
        <v>1111</v>
      </c>
      <c r="E54" s="1339" t="s">
        <v>1415</v>
      </c>
      <c r="F54" s="1339" t="s">
        <v>1112</v>
      </c>
      <c r="G54" s="1339" t="s">
        <v>1110</v>
      </c>
      <c r="H54" s="1339" t="s">
        <v>1113</v>
      </c>
      <c r="I54" s="1339" t="s">
        <v>1114</v>
      </c>
      <c r="J54" s="1339" t="s">
        <v>1115</v>
      </c>
      <c r="K54" s="1339" t="s">
        <v>1117</v>
      </c>
      <c r="L54" s="1339" t="s">
        <v>1416</v>
      </c>
      <c r="M54" s="1339" t="s">
        <v>1118</v>
      </c>
      <c r="N54" s="1339" t="s">
        <v>1116</v>
      </c>
      <c r="O54" s="1339" t="s">
        <v>1119</v>
      </c>
      <c r="P54" s="1339" t="s">
        <v>1120</v>
      </c>
      <c r="Q54" s="1339" t="s">
        <v>1121</v>
      </c>
      <c r="R54" s="1339" t="s">
        <v>1123</v>
      </c>
      <c r="S54" s="1339" t="s">
        <v>1417</v>
      </c>
      <c r="T54" s="1339" t="s">
        <v>1124</v>
      </c>
      <c r="U54" s="1339" t="s">
        <v>1122</v>
      </c>
      <c r="V54" s="1339" t="s">
        <v>1125</v>
      </c>
      <c r="W54" s="1339" t="s">
        <v>1126</v>
      </c>
      <c r="X54" s="1339" t="s">
        <v>1127</v>
      </c>
      <c r="Y54" s="1339" t="s">
        <v>1129</v>
      </c>
      <c r="Z54" s="1339" t="s">
        <v>1418</v>
      </c>
      <c r="AA54" s="1339" t="s">
        <v>1130</v>
      </c>
      <c r="AB54" s="1339" t="s">
        <v>1128</v>
      </c>
      <c r="AC54" s="1339" t="s">
        <v>1131</v>
      </c>
      <c r="AD54" s="1339" t="s">
        <v>1132</v>
      </c>
      <c r="AE54" s="1339" t="s">
        <v>1133</v>
      </c>
      <c r="AF54" s="1339" t="s">
        <v>1135</v>
      </c>
      <c r="AG54" s="1339" t="s">
        <v>1419</v>
      </c>
      <c r="AH54" s="1339" t="s">
        <v>1136</v>
      </c>
      <c r="AI54" s="1339" t="s">
        <v>1134</v>
      </c>
      <c r="AJ54" s="1339" t="s">
        <v>1137</v>
      </c>
      <c r="AK54" s="1339" t="s">
        <v>1138</v>
      </c>
      <c r="AL54" s="1339" t="s">
        <v>1139</v>
      </c>
      <c r="AM54" s="1339" t="s">
        <v>1141</v>
      </c>
      <c r="AN54" s="1339" t="s">
        <v>1412</v>
      </c>
      <c r="AO54" s="1339" t="s">
        <v>1142</v>
      </c>
      <c r="AP54" s="1339" t="s">
        <v>1140</v>
      </c>
      <c r="AQ54" s="1339" t="s">
        <v>1143</v>
      </c>
      <c r="AR54" s="1339" t="s">
        <v>1144</v>
      </c>
      <c r="AS54" s="1339" t="s">
        <v>1145</v>
      </c>
      <c r="AT54" s="1339" t="s">
        <v>1147</v>
      </c>
      <c r="AU54" s="1339" t="s">
        <v>1413</v>
      </c>
      <c r="AV54" s="1339" t="s">
        <v>1148</v>
      </c>
      <c r="AW54" s="1339" t="s">
        <v>1146</v>
      </c>
      <c r="AX54" s="1339" t="s">
        <v>1149</v>
      </c>
      <c r="AY54" s="1339" t="s">
        <v>1150</v>
      </c>
      <c r="AZ54" s="1339" t="s">
        <v>1151</v>
      </c>
      <c r="BA54" s="1339" t="s">
        <v>1153</v>
      </c>
      <c r="BB54" s="1339" t="s">
        <v>1414</v>
      </c>
      <c r="BC54" s="1339" t="s">
        <v>1154</v>
      </c>
      <c r="BD54" s="1339" t="s">
        <v>1152</v>
      </c>
      <c r="BE54" s="1339" t="s">
        <v>1155</v>
      </c>
      <c r="BF54" s="1339" t="s">
        <v>1156</v>
      </c>
    </row>
    <row r="55" spans="1:58" x14ac:dyDescent="0.3">
      <c r="A55" s="1344">
        <f>'Sch A'!$A$6</f>
        <v>0</v>
      </c>
      <c r="B55" s="5">
        <f>'Sch A'!$D$10</f>
        <v>0</v>
      </c>
      <c r="C55" s="1340">
        <f>'Sch W'!$D$9</f>
        <v>0</v>
      </c>
      <c r="D55" s="1340">
        <f>'Sch W'!$E$9</f>
        <v>0</v>
      </c>
      <c r="E55" s="1340">
        <f>'Sch W'!$F$9</f>
        <v>0</v>
      </c>
      <c r="F55" s="1340">
        <f>'Sch W'!$G$9</f>
        <v>0</v>
      </c>
      <c r="G55" s="1340">
        <f>'Sch W'!$H$9</f>
        <v>0</v>
      </c>
      <c r="H55" s="1340">
        <f>'Sch W'!$I$9</f>
        <v>0</v>
      </c>
      <c r="I55" s="1340">
        <f>'Sch W'!$J$9</f>
        <v>0</v>
      </c>
      <c r="J55" s="1340">
        <f>'Sch W'!$D$10</f>
        <v>0</v>
      </c>
      <c r="K55" s="1340">
        <f>'Sch W'!$E$10</f>
        <v>0</v>
      </c>
      <c r="L55" s="1340">
        <f>'Sch W'!$F$10</f>
        <v>0</v>
      </c>
      <c r="M55" s="1340">
        <f>'Sch W'!$G$10</f>
        <v>0</v>
      </c>
      <c r="N55" s="1340">
        <f>'Sch W'!$H$10</f>
        <v>0</v>
      </c>
      <c r="O55" s="1340">
        <f>'Sch W'!$I$10</f>
        <v>0</v>
      </c>
      <c r="P55" s="1340">
        <f>'Sch W'!$J$10</f>
        <v>0</v>
      </c>
      <c r="Q55" s="1340">
        <f>'Sch W'!$D$11</f>
        <v>0</v>
      </c>
      <c r="R55" s="1340">
        <f>'Sch W'!$E$11</f>
        <v>0</v>
      </c>
      <c r="S55" s="1340">
        <f>'Sch W'!$F$11</f>
        <v>0</v>
      </c>
      <c r="T55" s="1340">
        <f>'Sch W'!$G$11</f>
        <v>0</v>
      </c>
      <c r="U55" s="1340">
        <f>'Sch W'!$H$11</f>
        <v>0</v>
      </c>
      <c r="V55" s="1340">
        <f>'Sch W'!$I$11</f>
        <v>0</v>
      </c>
      <c r="W55" s="1340">
        <f>'Sch W'!$J$11</f>
        <v>0</v>
      </c>
      <c r="X55" s="1340">
        <f>'Sch W'!$D$12</f>
        <v>0</v>
      </c>
      <c r="Y55" s="1340">
        <f>'Sch W'!$E$12</f>
        <v>0</v>
      </c>
      <c r="Z55" s="1340">
        <f>'Sch W'!$F$12</f>
        <v>0</v>
      </c>
      <c r="AA55" s="1340">
        <f>'Sch W'!$G$12</f>
        <v>0</v>
      </c>
      <c r="AB55" s="1340">
        <f>'Sch W'!$H$12</f>
        <v>0</v>
      </c>
      <c r="AC55" s="1340">
        <f>'Sch W'!$I$12</f>
        <v>0</v>
      </c>
      <c r="AD55" s="1340">
        <f>'Sch W'!$J$12</f>
        <v>0</v>
      </c>
      <c r="AE55" s="1340">
        <f>'Sch W'!$D$13</f>
        <v>0</v>
      </c>
      <c r="AF55" s="1340">
        <f>'Sch W'!$E$13</f>
        <v>0</v>
      </c>
      <c r="AG55" s="1340">
        <f>'Sch W'!$F$13</f>
        <v>0</v>
      </c>
      <c r="AH55" s="1340">
        <f>'Sch W'!$G$13</f>
        <v>0</v>
      </c>
      <c r="AI55" s="1340">
        <f>'Sch W'!$H$13</f>
        <v>0</v>
      </c>
      <c r="AJ55" s="1340">
        <f>'Sch W'!$I$13</f>
        <v>0</v>
      </c>
      <c r="AK55" s="1340">
        <f>'Sch W'!$J$13</f>
        <v>0</v>
      </c>
      <c r="AL55" s="1340">
        <f>'Sch W'!$D$16</f>
        <v>0</v>
      </c>
      <c r="AM55" s="1340">
        <f>'Sch W'!$E$16</f>
        <v>0</v>
      </c>
      <c r="AN55" s="1340">
        <f>'Sch W'!$F$16</f>
        <v>0</v>
      </c>
      <c r="AO55" s="1340">
        <f>'Sch W'!$G$16</f>
        <v>0</v>
      </c>
      <c r="AP55" s="1340">
        <f>'Sch W'!$H$16</f>
        <v>0</v>
      </c>
      <c r="AQ55" s="1340">
        <f>'Sch W'!$I$16</f>
        <v>0</v>
      </c>
      <c r="AR55" s="1340">
        <f>'Sch W'!$J$16</f>
        <v>0</v>
      </c>
      <c r="AS55" s="1340">
        <f>'Sch W'!$D$17</f>
        <v>0</v>
      </c>
      <c r="AT55" s="1340">
        <f>'Sch W'!$E$17</f>
        <v>0</v>
      </c>
      <c r="AU55" s="1340">
        <f>'Sch W'!$F$17</f>
        <v>0</v>
      </c>
      <c r="AV55" s="1340">
        <f>'Sch W'!$G$17</f>
        <v>0</v>
      </c>
      <c r="AW55" s="1340">
        <f>'Sch W'!$H$17</f>
        <v>0</v>
      </c>
      <c r="AX55" s="1340">
        <f>'Sch W'!$I$17</f>
        <v>0</v>
      </c>
      <c r="AY55" s="1340">
        <f>'Sch W'!$J$17</f>
        <v>0</v>
      </c>
      <c r="AZ55" s="1340">
        <f>'Sch W'!$D$18</f>
        <v>0</v>
      </c>
      <c r="BA55" s="1340">
        <f>'Sch W'!$E$18</f>
        <v>0</v>
      </c>
      <c r="BB55" s="1340">
        <f>'Sch W'!$F$18</f>
        <v>0</v>
      </c>
      <c r="BC55" s="1340">
        <f>'Sch W'!$G$18</f>
        <v>0</v>
      </c>
      <c r="BD55" s="1340">
        <f>'Sch W'!$H$18</f>
        <v>0</v>
      </c>
      <c r="BE55" s="1340">
        <f>'Sch W'!$I$18</f>
        <v>0</v>
      </c>
      <c r="BF55" s="1340">
        <f>'Sch W'!$J$18</f>
        <v>0</v>
      </c>
    </row>
    <row r="57" spans="1:58" x14ac:dyDescent="0.3">
      <c r="A57" s="5" t="s">
        <v>1157</v>
      </c>
    </row>
    <row r="58" spans="1:58" ht="33" x14ac:dyDescent="0.3">
      <c r="A58" s="1339" t="s">
        <v>43</v>
      </c>
      <c r="B58" s="1339" t="s">
        <v>979</v>
      </c>
      <c r="C58" s="1339" t="s">
        <v>1158</v>
      </c>
      <c r="D58" s="1339" t="s">
        <v>1159</v>
      </c>
      <c r="E58" s="1339" t="s">
        <v>1160</v>
      </c>
      <c r="F58" s="1339" t="s">
        <v>1161</v>
      </c>
      <c r="G58" s="1339" t="s">
        <v>1162</v>
      </c>
      <c r="H58" s="1339" t="s">
        <v>1163</v>
      </c>
      <c r="I58" s="1339" t="s">
        <v>1164</v>
      </c>
      <c r="J58" s="1339" t="s">
        <v>1165</v>
      </c>
      <c r="K58" s="1339" t="s">
        <v>1166</v>
      </c>
      <c r="L58" s="1339" t="s">
        <v>1167</v>
      </c>
      <c r="M58" s="1339" t="s">
        <v>1168</v>
      </c>
      <c r="N58" s="1339" t="s">
        <v>1169</v>
      </c>
      <c r="O58" s="1339" t="s">
        <v>1170</v>
      </c>
      <c r="P58" s="1339" t="s">
        <v>1171</v>
      </c>
      <c r="Q58" s="1339" t="s">
        <v>1172</v>
      </c>
      <c r="R58" s="1339" t="s">
        <v>1173</v>
      </c>
      <c r="S58" s="1339" t="s">
        <v>1174</v>
      </c>
      <c r="T58" s="1339" t="s">
        <v>1175</v>
      </c>
      <c r="U58" s="1339" t="s">
        <v>1176</v>
      </c>
      <c r="V58" s="1339" t="s">
        <v>921</v>
      </c>
      <c r="W58" s="1339" t="s">
        <v>1177</v>
      </c>
    </row>
    <row r="59" spans="1:58" x14ac:dyDescent="0.3">
      <c r="A59" s="1344">
        <f>'Sch A'!$A$6</f>
        <v>0</v>
      </c>
      <c r="B59" s="5">
        <f>'Sch A'!$D$10</f>
        <v>0</v>
      </c>
      <c r="C59" s="1340">
        <f>'Sch W'!$E$20</f>
        <v>0</v>
      </c>
      <c r="D59" s="1340">
        <f>'Sch W'!$Q$8</f>
        <v>0</v>
      </c>
      <c r="E59" s="1340">
        <f>'Sch W'!$R$8</f>
        <v>0</v>
      </c>
      <c r="F59" s="1340">
        <f>'Sch W'!$S$8</f>
        <v>0</v>
      </c>
      <c r="G59" s="1340">
        <f>'Sch W'!$Q$9</f>
        <v>0</v>
      </c>
      <c r="H59" s="1340">
        <f>'Sch W'!$R$9</f>
        <v>0</v>
      </c>
      <c r="I59" s="1340">
        <f>'Sch W'!$S$9</f>
        <v>0</v>
      </c>
      <c r="J59" s="1340">
        <f>'Sch W'!$Q$10</f>
        <v>0</v>
      </c>
      <c r="K59" s="1340">
        <f>'Sch W'!$R$10</f>
        <v>0</v>
      </c>
      <c r="L59" s="1340">
        <f>'Sch W'!$S$10</f>
        <v>0</v>
      </c>
      <c r="M59" s="1340">
        <f>'Sch W'!$Q$11</f>
        <v>0</v>
      </c>
      <c r="N59" s="1340">
        <f>'Sch W'!$R$11</f>
        <v>0</v>
      </c>
      <c r="O59" s="1340">
        <f>'Sch W'!$S$11</f>
        <v>0</v>
      </c>
      <c r="P59" s="1340">
        <f>'Sch W'!$Q$12</f>
        <v>0</v>
      </c>
      <c r="Q59" s="1340">
        <f>'Sch W'!$R$12</f>
        <v>0</v>
      </c>
      <c r="R59" s="1340">
        <f>'Sch W'!$S$12</f>
        <v>0</v>
      </c>
      <c r="S59" s="1340">
        <f>'Sch W'!$Q$13</f>
        <v>0</v>
      </c>
      <c r="T59" s="1340">
        <f>'Sch W'!$R$13</f>
        <v>0</v>
      </c>
      <c r="U59" s="1340">
        <f>'Sch W'!$S$13</f>
        <v>0</v>
      </c>
      <c r="V59" s="1340">
        <f>'Sch W'!$Q$15</f>
        <v>0</v>
      </c>
      <c r="W59" s="1340">
        <f>'Sch W'!$S$15</f>
        <v>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D2E94-4146-4D3A-BC3B-9B0C2B016BF4}">
  <sheetPr>
    <pageSetUpPr fitToPage="1"/>
  </sheetPr>
  <dimension ref="A1:F34"/>
  <sheetViews>
    <sheetView zoomScaleNormal="100" workbookViewId="0"/>
  </sheetViews>
  <sheetFormatPr defaultColWidth="9.875" defaultRowHeight="15" x14ac:dyDescent="0.2"/>
  <cols>
    <col min="1" max="1" width="45.125" style="2" customWidth="1"/>
    <col min="2" max="5" width="13.375" style="2" customWidth="1"/>
    <col min="6" max="16384" width="9.875" style="2"/>
  </cols>
  <sheetData>
    <row r="1" spans="1:5" ht="15" customHeight="1" x14ac:dyDescent="0.25">
      <c r="A1" s="7" t="s">
        <v>424</v>
      </c>
      <c r="B1" s="8"/>
      <c r="C1" s="8"/>
      <c r="D1" s="8"/>
      <c r="E1" s="8"/>
    </row>
    <row r="2" spans="1:5" s="10" customFormat="1" ht="15" customHeight="1" x14ac:dyDescent="0.25">
      <c r="A2" s="7" t="s">
        <v>425</v>
      </c>
      <c r="B2" s="43"/>
      <c r="C2" s="43"/>
      <c r="D2" s="43"/>
      <c r="E2" s="43"/>
    </row>
    <row r="3" spans="1:5" s="10" customFormat="1" ht="13.35" customHeight="1" x14ac:dyDescent="0.2">
      <c r="A3" s="1490" t="s">
        <v>42</v>
      </c>
      <c r="B3" s="429" t="s">
        <v>43</v>
      </c>
      <c r="C3" s="430"/>
      <c r="D3" s="430"/>
      <c r="E3" s="431"/>
    </row>
    <row r="4" spans="1:5" s="10" customFormat="1" ht="13.35" customHeight="1" x14ac:dyDescent="0.2">
      <c r="A4" s="1490" t="s">
        <v>1459</v>
      </c>
      <c r="B4" s="132">
        <f>+'Sch A'!$A$6</f>
        <v>0</v>
      </c>
      <c r="C4" s="433"/>
      <c r="D4" s="433"/>
      <c r="E4" s="434"/>
    </row>
    <row r="5" spans="1:5" s="10" customFormat="1" ht="13.35" customHeight="1" x14ac:dyDescent="0.2">
      <c r="B5" s="18" t="s">
        <v>131</v>
      </c>
      <c r="E5" s="19"/>
    </row>
    <row r="6" spans="1:5" s="10" customFormat="1" ht="13.35" customHeight="1" x14ac:dyDescent="0.2">
      <c r="A6" s="44"/>
      <c r="B6" s="135" t="s">
        <v>132</v>
      </c>
      <c r="C6" s="136">
        <f>+'Sch A'!$F$12</f>
        <v>0</v>
      </c>
      <c r="D6" s="135" t="s">
        <v>133</v>
      </c>
      <c r="E6" s="136">
        <f>+'Sch A'!$H$12</f>
        <v>0</v>
      </c>
    </row>
    <row r="7" spans="1:5" ht="13.35" customHeight="1" x14ac:dyDescent="0.25">
      <c r="A7" s="42"/>
      <c r="B7" s="508"/>
      <c r="C7" s="509"/>
      <c r="D7" s="508"/>
      <c r="E7" s="509"/>
    </row>
    <row r="8" spans="1:5" x14ac:dyDescent="0.2">
      <c r="A8" s="510" t="s">
        <v>426</v>
      </c>
      <c r="B8" s="511"/>
      <c r="C8" s="511"/>
      <c r="D8" s="511"/>
      <c r="E8" s="512"/>
    </row>
    <row r="9" spans="1:5" x14ac:dyDescent="0.2">
      <c r="A9" s="513"/>
      <c r="B9" s="514"/>
      <c r="C9" s="514"/>
      <c r="D9" s="514"/>
      <c r="E9" s="515" t="s">
        <v>427</v>
      </c>
    </row>
    <row r="10" spans="1:5" ht="24" customHeight="1" x14ac:dyDescent="0.2">
      <c r="A10" s="494" t="s">
        <v>428</v>
      </c>
      <c r="B10" s="475"/>
      <c r="C10" s="475"/>
      <c r="D10" s="504"/>
      <c r="E10" s="516">
        <f>+'Sch C-4'!C51</f>
        <v>0</v>
      </c>
    </row>
    <row r="11" spans="1:5" ht="25.5" x14ac:dyDescent="0.2">
      <c r="A11" s="18" t="s">
        <v>429</v>
      </c>
      <c r="B11" s="514"/>
      <c r="C11" s="10"/>
      <c r="D11" s="34" t="s">
        <v>430</v>
      </c>
      <c r="E11" s="517"/>
    </row>
    <row r="12" spans="1:5" ht="24" customHeight="1" x14ac:dyDescent="0.2">
      <c r="A12" s="1641"/>
      <c r="B12" s="1642"/>
      <c r="C12" s="1642"/>
      <c r="D12" s="518"/>
      <c r="E12" s="519"/>
    </row>
    <row r="13" spans="1:5" ht="24" customHeight="1" x14ac:dyDescent="0.2">
      <c r="A13" s="1641"/>
      <c r="B13" s="1642"/>
      <c r="C13" s="1642"/>
      <c r="D13" s="518"/>
      <c r="E13" s="519"/>
    </row>
    <row r="14" spans="1:5" ht="24" customHeight="1" x14ac:dyDescent="0.2">
      <c r="A14" s="1641"/>
      <c r="B14" s="1642"/>
      <c r="C14" s="1642"/>
      <c r="D14" s="518"/>
      <c r="E14" s="519"/>
    </row>
    <row r="15" spans="1:5" ht="24" customHeight="1" x14ac:dyDescent="0.2">
      <c r="A15" s="1641"/>
      <c r="B15" s="1642"/>
      <c r="C15" s="1642"/>
      <c r="D15" s="518"/>
      <c r="E15" s="519"/>
    </row>
    <row r="16" spans="1:5" ht="24" customHeight="1" x14ac:dyDescent="0.2">
      <c r="A16" s="1641"/>
      <c r="B16" s="1642"/>
      <c r="C16" s="1642"/>
      <c r="D16" s="518"/>
      <c r="E16" s="519"/>
    </row>
    <row r="17" spans="1:5" ht="24" customHeight="1" x14ac:dyDescent="0.2">
      <c r="A17" s="1641"/>
      <c r="B17" s="1642"/>
      <c r="C17" s="1642"/>
      <c r="D17" s="518"/>
      <c r="E17" s="519"/>
    </row>
    <row r="18" spans="1:5" ht="24" customHeight="1" x14ac:dyDescent="0.2">
      <c r="A18" s="1641"/>
      <c r="B18" s="1642"/>
      <c r="C18" s="1642"/>
      <c r="D18" s="518"/>
      <c r="E18" s="519"/>
    </row>
    <row r="19" spans="1:5" ht="24" customHeight="1" x14ac:dyDescent="0.2">
      <c r="A19" s="1641"/>
      <c r="B19" s="1642"/>
      <c r="C19" s="1642"/>
      <c r="D19" s="518"/>
      <c r="E19" s="519"/>
    </row>
    <row r="20" spans="1:5" ht="24" customHeight="1" x14ac:dyDescent="0.2">
      <c r="A20" s="1641"/>
      <c r="B20" s="1642"/>
      <c r="C20" s="1642"/>
      <c r="D20" s="518"/>
      <c r="E20" s="519"/>
    </row>
    <row r="21" spans="1:5" ht="24" customHeight="1" x14ac:dyDescent="0.2">
      <c r="A21" s="1641"/>
      <c r="B21" s="1642"/>
      <c r="C21" s="1642"/>
      <c r="D21" s="518"/>
      <c r="E21" s="519"/>
    </row>
    <row r="22" spans="1:5" ht="24" customHeight="1" x14ac:dyDescent="0.2">
      <c r="A22" s="1641"/>
      <c r="B22" s="1642"/>
      <c r="C22" s="1642"/>
      <c r="D22" s="518"/>
      <c r="E22" s="519"/>
    </row>
    <row r="23" spans="1:5" ht="24" customHeight="1" x14ac:dyDescent="0.2">
      <c r="A23" s="1641"/>
      <c r="B23" s="1642"/>
      <c r="C23" s="1642"/>
      <c r="D23" s="518"/>
      <c r="E23" s="519"/>
    </row>
    <row r="24" spans="1:5" ht="24" customHeight="1" x14ac:dyDescent="0.2">
      <c r="A24" s="1641"/>
      <c r="B24" s="1642"/>
      <c r="C24" s="1642"/>
      <c r="D24" s="518"/>
      <c r="E24" s="519"/>
    </row>
    <row r="25" spans="1:5" ht="24" customHeight="1" x14ac:dyDescent="0.2">
      <c r="A25" s="1641"/>
      <c r="B25" s="1642"/>
      <c r="C25" s="1642"/>
      <c r="D25" s="518"/>
      <c r="E25" s="519"/>
    </row>
    <row r="26" spans="1:5" ht="24" customHeight="1" x14ac:dyDescent="0.2">
      <c r="A26" s="1641"/>
      <c r="B26" s="1642"/>
      <c r="C26" s="1642"/>
      <c r="D26" s="518"/>
      <c r="E26" s="519"/>
    </row>
    <row r="27" spans="1:5" ht="24" customHeight="1" x14ac:dyDescent="0.2">
      <c r="A27" s="1641"/>
      <c r="B27" s="1642"/>
      <c r="C27" s="1642"/>
      <c r="D27" s="518"/>
      <c r="E27" s="519"/>
    </row>
    <row r="28" spans="1:5" ht="24" customHeight="1" x14ac:dyDescent="0.2">
      <c r="A28" s="1641"/>
      <c r="B28" s="1642"/>
      <c r="C28" s="1642"/>
      <c r="D28" s="518"/>
      <c r="E28" s="519"/>
    </row>
    <row r="29" spans="1:5" ht="24" customHeight="1" x14ac:dyDescent="0.2">
      <c r="A29" s="1641"/>
      <c r="B29" s="1642"/>
      <c r="C29" s="1642"/>
      <c r="D29" s="518"/>
      <c r="E29" s="519"/>
    </row>
    <row r="30" spans="1:5" ht="24" customHeight="1" x14ac:dyDescent="0.2">
      <c r="A30" s="1641"/>
      <c r="B30" s="1642"/>
      <c r="C30" s="1642"/>
      <c r="D30" s="518"/>
      <c r="E30" s="519"/>
    </row>
    <row r="31" spans="1:5" ht="24" customHeight="1" x14ac:dyDescent="0.2">
      <c r="A31" s="1641"/>
      <c r="B31" s="1642"/>
      <c r="C31" s="1642"/>
      <c r="D31" s="518"/>
      <c r="E31" s="519"/>
    </row>
    <row r="32" spans="1:5" ht="24" customHeight="1" x14ac:dyDescent="0.2">
      <c r="A32" s="1641"/>
      <c r="B32" s="1642"/>
      <c r="C32" s="1642"/>
      <c r="D32" s="518"/>
      <c r="E32" s="519"/>
    </row>
    <row r="33" spans="1:6" s="10" customFormat="1" ht="18" customHeight="1" thickBot="1" x14ac:dyDescent="0.25">
      <c r="A33" s="430"/>
      <c r="B33" s="430"/>
      <c r="C33" s="495"/>
      <c r="D33" s="520" t="s">
        <v>431</v>
      </c>
      <c r="E33" s="521">
        <f>SUM(E10:E32)</f>
        <v>0</v>
      </c>
      <c r="F33" s="2"/>
    </row>
    <row r="34" spans="1:6" ht="15.75" thickTop="1" x14ac:dyDescent="0.2"/>
  </sheetData>
  <sheetProtection algorithmName="SHA-512" hashValue="U4u9WJpJc/R09OG+8RpQfgFuLPIACiNANMOJhmOiS+0DGnFj0VIJEfNKK+ej10IqwMVQA7uQUZB035vcg7/tOg==" saltValue="ODoYaA/LtYr2mMhN5z5bPw==" spinCount="100000" sheet="1" objects="1" scenarios="1"/>
  <mergeCells count="21">
    <mergeCell ref="A23:C23"/>
    <mergeCell ref="A12:C12"/>
    <mergeCell ref="A13:C13"/>
    <mergeCell ref="A14:C14"/>
    <mergeCell ref="A15:C15"/>
    <mergeCell ref="A16:C16"/>
    <mergeCell ref="A17:C17"/>
    <mergeCell ref="A18:C18"/>
    <mergeCell ref="A19:C19"/>
    <mergeCell ref="A20:C20"/>
    <mergeCell ref="A21:C21"/>
    <mergeCell ref="A22:C22"/>
    <mergeCell ref="A30:C30"/>
    <mergeCell ref="A31:C31"/>
    <mergeCell ref="A32:C32"/>
    <mergeCell ref="A24:C24"/>
    <mergeCell ref="A25:C25"/>
    <mergeCell ref="A26:C26"/>
    <mergeCell ref="A27:C27"/>
    <mergeCell ref="A28:C28"/>
    <mergeCell ref="A29:C29"/>
  </mergeCells>
  <printOptions horizontalCentered="1"/>
  <pageMargins left="0.5" right="0.5" top="1" bottom="0.75" header="0.5" footer="0.5"/>
  <pageSetup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4539-DC0F-482B-A6B2-6938B6846F7A}">
  <sheetPr>
    <pageSetUpPr fitToPage="1"/>
  </sheetPr>
  <dimension ref="A1:E33"/>
  <sheetViews>
    <sheetView zoomScaleNormal="100" workbookViewId="0"/>
  </sheetViews>
  <sheetFormatPr defaultColWidth="9.875" defaultRowHeight="15" x14ac:dyDescent="0.2"/>
  <cols>
    <col min="1" max="1" width="45.125" style="2" customWidth="1"/>
    <col min="2" max="5" width="13.375" style="2" customWidth="1"/>
    <col min="6" max="16384" width="9.875" style="2"/>
  </cols>
  <sheetData>
    <row r="1" spans="1:5" ht="15" customHeight="1" x14ac:dyDescent="0.25">
      <c r="A1" s="7" t="s">
        <v>432</v>
      </c>
      <c r="B1" s="8"/>
      <c r="C1" s="8"/>
      <c r="D1" s="8"/>
      <c r="E1" s="8"/>
    </row>
    <row r="2" spans="1:5" s="10" customFormat="1" ht="13.35" customHeight="1" x14ac:dyDescent="0.2">
      <c r="A2" s="1490" t="s">
        <v>42</v>
      </c>
    </row>
    <row r="3" spans="1:5" s="10" customFormat="1" ht="13.35" customHeight="1" x14ac:dyDescent="0.2">
      <c r="A3" s="1490" t="s">
        <v>1459</v>
      </c>
      <c r="B3" s="429" t="s">
        <v>43</v>
      </c>
      <c r="C3" s="430"/>
      <c r="D3" s="430"/>
      <c r="E3" s="431"/>
    </row>
    <row r="4" spans="1:5" s="10" customFormat="1" ht="13.35" customHeight="1" x14ac:dyDescent="0.2">
      <c r="B4" s="132">
        <f>+'Sch A'!$A$6</f>
        <v>0</v>
      </c>
      <c r="C4" s="433"/>
      <c r="D4" s="433"/>
      <c r="E4" s="434"/>
    </row>
    <row r="5" spans="1:5" s="10" customFormat="1" ht="13.35" customHeight="1" x14ac:dyDescent="0.2">
      <c r="B5" s="18" t="s">
        <v>131</v>
      </c>
      <c r="E5" s="19"/>
    </row>
    <row r="6" spans="1:5" s="10" customFormat="1" ht="13.35" customHeight="1" x14ac:dyDescent="0.2">
      <c r="B6" s="135" t="s">
        <v>132</v>
      </c>
      <c r="C6" s="136">
        <f>+'Sch A'!$F$12</f>
        <v>0</v>
      </c>
      <c r="D6" s="135" t="s">
        <v>133</v>
      </c>
      <c r="E6" s="136">
        <f>+'Sch A'!$H$12</f>
        <v>0</v>
      </c>
    </row>
    <row r="7" spans="1:5" ht="13.35" customHeight="1" x14ac:dyDescent="0.2"/>
    <row r="8" spans="1:5" s="10" customFormat="1" ht="25.5" x14ac:dyDescent="0.2">
      <c r="A8" s="522" t="s">
        <v>433</v>
      </c>
      <c r="B8" s="523"/>
      <c r="C8" s="29"/>
      <c r="D8" s="34" t="s">
        <v>430</v>
      </c>
      <c r="E8" s="524" t="s">
        <v>427</v>
      </c>
    </row>
    <row r="9" spans="1:5" ht="24" customHeight="1" x14ac:dyDescent="0.2">
      <c r="A9" s="1641"/>
      <c r="B9" s="1643"/>
      <c r="C9" s="1644"/>
      <c r="D9" s="525"/>
      <c r="E9" s="526"/>
    </row>
    <row r="10" spans="1:5" ht="24" customHeight="1" x14ac:dyDescent="0.2">
      <c r="A10" s="1641"/>
      <c r="B10" s="1643"/>
      <c r="C10" s="1644"/>
      <c r="D10" s="525"/>
      <c r="E10" s="526"/>
    </row>
    <row r="11" spans="1:5" ht="24" customHeight="1" x14ac:dyDescent="0.2">
      <c r="A11" s="1641"/>
      <c r="B11" s="1643"/>
      <c r="C11" s="1644"/>
      <c r="D11" s="525"/>
      <c r="E11" s="526"/>
    </row>
    <row r="12" spans="1:5" ht="24" customHeight="1" x14ac:dyDescent="0.2">
      <c r="A12" s="1641"/>
      <c r="B12" s="1643"/>
      <c r="C12" s="1644"/>
      <c r="D12" s="525"/>
      <c r="E12" s="526"/>
    </row>
    <row r="13" spans="1:5" ht="24" customHeight="1" x14ac:dyDescent="0.2">
      <c r="A13" s="1641"/>
      <c r="B13" s="1643"/>
      <c r="C13" s="1644"/>
      <c r="D13" s="525"/>
      <c r="E13" s="526"/>
    </row>
    <row r="14" spans="1:5" ht="24" customHeight="1" x14ac:dyDescent="0.2">
      <c r="A14" s="1641"/>
      <c r="B14" s="1643"/>
      <c r="C14" s="1644"/>
      <c r="D14" s="525"/>
      <c r="E14" s="526"/>
    </row>
    <row r="15" spans="1:5" ht="24" customHeight="1" x14ac:dyDescent="0.2">
      <c r="A15" s="1641"/>
      <c r="B15" s="1643"/>
      <c r="C15" s="1644"/>
      <c r="D15" s="525"/>
      <c r="E15" s="526"/>
    </row>
    <row r="16" spans="1:5" ht="24" customHeight="1" x14ac:dyDescent="0.2">
      <c r="A16" s="1641"/>
      <c r="B16" s="1643"/>
      <c r="C16" s="1644"/>
      <c r="D16" s="525"/>
      <c r="E16" s="526"/>
    </row>
    <row r="17" spans="1:5" ht="24" customHeight="1" x14ac:dyDescent="0.2">
      <c r="A17" s="1641"/>
      <c r="B17" s="1643"/>
      <c r="C17" s="1644"/>
      <c r="D17" s="525"/>
      <c r="E17" s="526"/>
    </row>
    <row r="18" spans="1:5" ht="24" customHeight="1" x14ac:dyDescent="0.2">
      <c r="A18" s="1641"/>
      <c r="B18" s="1643"/>
      <c r="C18" s="1644"/>
      <c r="D18" s="525"/>
      <c r="E18" s="526"/>
    </row>
    <row r="19" spans="1:5" ht="24" customHeight="1" x14ac:dyDescent="0.2">
      <c r="A19" s="1641"/>
      <c r="B19" s="1643"/>
      <c r="C19" s="1644"/>
      <c r="D19" s="525"/>
      <c r="E19" s="526"/>
    </row>
    <row r="20" spans="1:5" ht="24" customHeight="1" x14ac:dyDescent="0.2">
      <c r="A20" s="1641"/>
      <c r="B20" s="1643"/>
      <c r="C20" s="1644"/>
      <c r="D20" s="525"/>
      <c r="E20" s="526"/>
    </row>
    <row r="21" spans="1:5" ht="24" customHeight="1" x14ac:dyDescent="0.2">
      <c r="A21" s="1641"/>
      <c r="B21" s="1643"/>
      <c r="C21" s="1644"/>
      <c r="D21" s="525"/>
      <c r="E21" s="526"/>
    </row>
    <row r="22" spans="1:5" ht="24" customHeight="1" x14ac:dyDescent="0.2">
      <c r="A22" s="1641"/>
      <c r="B22" s="1643"/>
      <c r="C22" s="1644"/>
      <c r="D22" s="525"/>
      <c r="E22" s="526"/>
    </row>
    <row r="23" spans="1:5" ht="24" customHeight="1" x14ac:dyDescent="0.2">
      <c r="A23" s="1641"/>
      <c r="B23" s="1643"/>
      <c r="C23" s="1644"/>
      <c r="D23" s="525"/>
      <c r="E23" s="526"/>
    </row>
    <row r="24" spans="1:5" ht="24" customHeight="1" x14ac:dyDescent="0.2">
      <c r="A24" s="1641"/>
      <c r="B24" s="1643"/>
      <c r="C24" s="1644"/>
      <c r="D24" s="525"/>
      <c r="E24" s="526"/>
    </row>
    <row r="25" spans="1:5" ht="24" customHeight="1" x14ac:dyDescent="0.2">
      <c r="A25" s="1641"/>
      <c r="B25" s="1643"/>
      <c r="C25" s="1644"/>
      <c r="D25" s="525"/>
      <c r="E25" s="526"/>
    </row>
    <row r="26" spans="1:5" ht="24" customHeight="1" x14ac:dyDescent="0.2">
      <c r="A26" s="1641"/>
      <c r="B26" s="1643"/>
      <c r="C26" s="1644"/>
      <c r="D26" s="525"/>
      <c r="E26" s="526"/>
    </row>
    <row r="27" spans="1:5" ht="24" customHeight="1" x14ac:dyDescent="0.2">
      <c r="A27" s="1641"/>
      <c r="B27" s="1643"/>
      <c r="C27" s="1644"/>
      <c r="D27" s="525"/>
      <c r="E27" s="526"/>
    </row>
    <row r="28" spans="1:5" ht="24" customHeight="1" x14ac:dyDescent="0.2">
      <c r="A28" s="1641"/>
      <c r="B28" s="1643"/>
      <c r="C28" s="1644"/>
      <c r="D28" s="525"/>
      <c r="E28" s="526"/>
    </row>
    <row r="29" spans="1:5" ht="24" customHeight="1" x14ac:dyDescent="0.2">
      <c r="A29" s="1641"/>
      <c r="B29" s="1643"/>
      <c r="C29" s="1644"/>
      <c r="D29" s="525"/>
      <c r="E29" s="526"/>
    </row>
    <row r="30" spans="1:5" ht="24" customHeight="1" x14ac:dyDescent="0.2">
      <c r="A30" s="1641"/>
      <c r="B30" s="1643"/>
      <c r="C30" s="1644"/>
      <c r="D30" s="525"/>
      <c r="E30" s="526"/>
    </row>
    <row r="31" spans="1:5" ht="18.75" thickBot="1" x14ac:dyDescent="0.3">
      <c r="A31" s="527"/>
      <c r="B31" s="528"/>
      <c r="C31" s="528"/>
      <c r="D31" s="495" t="s">
        <v>142</v>
      </c>
      <c r="E31" s="521">
        <f>SUM(E9:E30)</f>
        <v>0</v>
      </c>
    </row>
    <row r="32" spans="1:5" ht="15.75" thickTop="1" x14ac:dyDescent="0.2"/>
    <row r="33" spans="1:5" s="201" customFormat="1" ht="12" x14ac:dyDescent="0.2">
      <c r="A33" s="1645"/>
      <c r="B33" s="1645"/>
      <c r="C33" s="1645"/>
      <c r="D33" s="1645"/>
      <c r="E33" s="1645"/>
    </row>
  </sheetData>
  <sheetProtection algorithmName="SHA-512" hashValue="+H9ZUE9m+nsog7n+R6WNwb7SjsZ2yrE/4fdyIawk6QxgRkTfk1ntSfNBClqC016/gh/9cvnUAUD25DntJeZc/Q==" saltValue="MPtK0p2FUnKcMPH8Y8cv7Q==" spinCount="100000" sheet="1" objects="1" scenarios="1"/>
  <mergeCells count="23">
    <mergeCell ref="A14:C14"/>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3:E33"/>
  </mergeCells>
  <printOptions horizontalCentered="1"/>
  <pageMargins left="0.5" right="0.5" top="1" bottom="0.75" header="0.5" footer="0.25"/>
  <pageSetup scale="94" orientation="portrait" r:id="rId1"/>
  <headerFooter>
    <oddFooter>&amp;C&amp;10TRIAL BALANCE MAY BE SUBITTED IN LIEU OF THIS SCHEDULE IF IT LISTS ALL REVENUE ACCOUNTS
&amp;12
DUPLICATE AS NECESSARY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A1FC-2FE6-4FAE-9A99-990B00344DDB}">
  <sheetPr>
    <pageSetUpPr fitToPage="1"/>
  </sheetPr>
  <dimension ref="A1:E34"/>
  <sheetViews>
    <sheetView zoomScaleNormal="100" workbookViewId="0"/>
  </sheetViews>
  <sheetFormatPr defaultColWidth="9.875" defaultRowHeight="15" x14ac:dyDescent="0.2"/>
  <cols>
    <col min="1" max="1" width="45.125" style="2" customWidth="1"/>
    <col min="2" max="5" width="13.375" style="2" customWidth="1"/>
    <col min="6" max="16384" width="9.875" style="2"/>
  </cols>
  <sheetData>
    <row r="1" spans="1:5" ht="15" customHeight="1" x14ac:dyDescent="0.25">
      <c r="A1" s="7" t="s">
        <v>434</v>
      </c>
      <c r="B1" s="8"/>
      <c r="C1" s="8"/>
      <c r="D1" s="8"/>
      <c r="E1" s="8"/>
    </row>
    <row r="2" spans="1:5" s="10" customFormat="1" ht="15" customHeight="1" x14ac:dyDescent="0.25">
      <c r="A2" s="7" t="s">
        <v>435</v>
      </c>
      <c r="B2" s="43"/>
      <c r="C2" s="43"/>
      <c r="D2" s="43"/>
      <c r="E2" s="43"/>
    </row>
    <row r="3" spans="1:5" s="10" customFormat="1" ht="13.35" customHeight="1" x14ac:dyDescent="0.2">
      <c r="A3" s="1490" t="s">
        <v>42</v>
      </c>
      <c r="B3" s="429" t="s">
        <v>43</v>
      </c>
      <c r="C3" s="430"/>
      <c r="D3" s="430"/>
      <c r="E3" s="431"/>
    </row>
    <row r="4" spans="1:5" s="10" customFormat="1" ht="13.35" customHeight="1" x14ac:dyDescent="0.2">
      <c r="A4" s="1490" t="s">
        <v>1459</v>
      </c>
      <c r="B4" s="132">
        <f>+'Sch A'!$A$6</f>
        <v>0</v>
      </c>
      <c r="C4" s="133"/>
      <c r="D4" s="133"/>
      <c r="E4" s="134"/>
    </row>
    <row r="5" spans="1:5" s="10" customFormat="1" ht="13.35" customHeight="1" x14ac:dyDescent="0.2">
      <c r="B5" s="18" t="s">
        <v>131</v>
      </c>
      <c r="E5" s="19"/>
    </row>
    <row r="6" spans="1:5" s="10" customFormat="1" ht="13.35" customHeight="1" x14ac:dyDescent="0.2">
      <c r="B6" s="135" t="s">
        <v>132</v>
      </c>
      <c r="C6" s="136">
        <f>+'Sch A'!$F$12</f>
        <v>0</v>
      </c>
      <c r="D6" s="135" t="s">
        <v>133</v>
      </c>
      <c r="E6" s="136">
        <f>+'Sch A'!$H$12</f>
        <v>0</v>
      </c>
    </row>
    <row r="7" spans="1:5" ht="13.35" customHeight="1" x14ac:dyDescent="0.25">
      <c r="A7" s="42"/>
    </row>
    <row r="8" spans="1:5" ht="15.75" x14ac:dyDescent="0.25">
      <c r="A8" s="529"/>
      <c r="B8" s="530"/>
      <c r="C8" s="530"/>
      <c r="D8" s="531"/>
      <c r="E8" s="532" t="s">
        <v>427</v>
      </c>
    </row>
    <row r="9" spans="1:5" ht="18" customHeight="1" x14ac:dyDescent="0.25">
      <c r="A9" s="494" t="s">
        <v>436</v>
      </c>
      <c r="B9" s="533"/>
      <c r="C9" s="530"/>
      <c r="D9" s="534"/>
      <c r="E9" s="535">
        <f>+'Sch C-7'!E31</f>
        <v>0</v>
      </c>
    </row>
    <row r="10" spans="1:5" ht="25.5" x14ac:dyDescent="0.2">
      <c r="A10" s="536" t="s">
        <v>429</v>
      </c>
      <c r="B10" s="537"/>
      <c r="C10" s="537"/>
      <c r="D10" s="34" t="s">
        <v>430</v>
      </c>
      <c r="E10" s="538"/>
    </row>
    <row r="11" spans="1:5" ht="24" customHeight="1" x14ac:dyDescent="0.2">
      <c r="A11" s="1641"/>
      <c r="B11" s="1646"/>
      <c r="C11" s="1647"/>
      <c r="D11" s="525"/>
      <c r="E11" s="519"/>
    </row>
    <row r="12" spans="1:5" ht="24" customHeight="1" x14ac:dyDescent="0.2">
      <c r="A12" s="1641"/>
      <c r="B12" s="1646"/>
      <c r="C12" s="1647"/>
      <c r="D12" s="525"/>
      <c r="E12" s="519"/>
    </row>
    <row r="13" spans="1:5" ht="24" customHeight="1" x14ac:dyDescent="0.2">
      <c r="A13" s="1641"/>
      <c r="B13" s="1646"/>
      <c r="C13" s="1647"/>
      <c r="D13" s="525"/>
      <c r="E13" s="519"/>
    </row>
    <row r="14" spans="1:5" ht="24" customHeight="1" x14ac:dyDescent="0.2">
      <c r="A14" s="1641"/>
      <c r="B14" s="1646"/>
      <c r="C14" s="1647"/>
      <c r="D14" s="525"/>
      <c r="E14" s="519"/>
    </row>
    <row r="15" spans="1:5" ht="24" customHeight="1" x14ac:dyDescent="0.2">
      <c r="A15" s="1641"/>
      <c r="B15" s="1646"/>
      <c r="C15" s="1647"/>
      <c r="D15" s="525"/>
      <c r="E15" s="519"/>
    </row>
    <row r="16" spans="1:5" ht="24" customHeight="1" x14ac:dyDescent="0.2">
      <c r="A16" s="1641"/>
      <c r="B16" s="1646"/>
      <c r="C16" s="1647"/>
      <c r="D16" s="525"/>
      <c r="E16" s="519"/>
    </row>
    <row r="17" spans="1:5" ht="24" customHeight="1" x14ac:dyDescent="0.2">
      <c r="A17" s="1641"/>
      <c r="B17" s="1646"/>
      <c r="C17" s="1647"/>
      <c r="D17" s="525"/>
      <c r="E17" s="519"/>
    </row>
    <row r="18" spans="1:5" ht="24" customHeight="1" x14ac:dyDescent="0.2">
      <c r="A18" s="1641"/>
      <c r="B18" s="1646"/>
      <c r="C18" s="1647"/>
      <c r="D18" s="525"/>
      <c r="E18" s="519"/>
    </row>
    <row r="19" spans="1:5" ht="24" customHeight="1" x14ac:dyDescent="0.2">
      <c r="A19" s="1641"/>
      <c r="B19" s="1646"/>
      <c r="C19" s="1647"/>
      <c r="D19" s="525"/>
      <c r="E19" s="519"/>
    </row>
    <row r="20" spans="1:5" ht="24" customHeight="1" x14ac:dyDescent="0.2">
      <c r="A20" s="1641"/>
      <c r="B20" s="1646"/>
      <c r="C20" s="1647"/>
      <c r="D20" s="525"/>
      <c r="E20" s="519"/>
    </row>
    <row r="21" spans="1:5" ht="24" customHeight="1" x14ac:dyDescent="0.2">
      <c r="A21" s="1641"/>
      <c r="B21" s="1646"/>
      <c r="C21" s="1647"/>
      <c r="D21" s="525"/>
      <c r="E21" s="519"/>
    </row>
    <row r="22" spans="1:5" ht="24" customHeight="1" x14ac:dyDescent="0.2">
      <c r="A22" s="1641"/>
      <c r="B22" s="1646"/>
      <c r="C22" s="1647"/>
      <c r="D22" s="525"/>
      <c r="E22" s="519"/>
    </row>
    <row r="23" spans="1:5" ht="24" customHeight="1" x14ac:dyDescent="0.2">
      <c r="A23" s="1641"/>
      <c r="B23" s="1646"/>
      <c r="C23" s="1647"/>
      <c r="D23" s="525"/>
      <c r="E23" s="519"/>
    </row>
    <row r="24" spans="1:5" ht="24" customHeight="1" x14ac:dyDescent="0.2">
      <c r="A24" s="1641"/>
      <c r="B24" s="1646"/>
      <c r="C24" s="1647"/>
      <c r="D24" s="525"/>
      <c r="E24" s="519"/>
    </row>
    <row r="25" spans="1:5" ht="24" customHeight="1" x14ac:dyDescent="0.2">
      <c r="A25" s="1641"/>
      <c r="B25" s="1646"/>
      <c r="C25" s="1647"/>
      <c r="D25" s="525"/>
      <c r="E25" s="519"/>
    </row>
    <row r="26" spans="1:5" ht="24" customHeight="1" x14ac:dyDescent="0.2">
      <c r="A26" s="1641"/>
      <c r="B26" s="1646"/>
      <c r="C26" s="1647"/>
      <c r="D26" s="525"/>
      <c r="E26" s="519"/>
    </row>
    <row r="27" spans="1:5" ht="24" customHeight="1" x14ac:dyDescent="0.2">
      <c r="A27" s="1641"/>
      <c r="B27" s="1646"/>
      <c r="C27" s="1647"/>
      <c r="D27" s="525"/>
      <c r="E27" s="519"/>
    </row>
    <row r="28" spans="1:5" ht="24" customHeight="1" x14ac:dyDescent="0.2">
      <c r="A28" s="1641"/>
      <c r="B28" s="1646"/>
      <c r="C28" s="1647"/>
      <c r="D28" s="525"/>
      <c r="E28" s="519"/>
    </row>
    <row r="29" spans="1:5" ht="24" customHeight="1" x14ac:dyDescent="0.2">
      <c r="A29" s="1641"/>
      <c r="B29" s="1646"/>
      <c r="C29" s="1647"/>
      <c r="D29" s="525"/>
      <c r="E29" s="519"/>
    </row>
    <row r="30" spans="1:5" ht="24" customHeight="1" x14ac:dyDescent="0.2">
      <c r="A30" s="1641"/>
      <c r="B30" s="1646"/>
      <c r="C30" s="1647"/>
      <c r="D30" s="525"/>
      <c r="E30" s="519"/>
    </row>
    <row r="31" spans="1:5" ht="24" customHeight="1" x14ac:dyDescent="0.2">
      <c r="A31" s="1641"/>
      <c r="B31" s="1646"/>
      <c r="C31" s="1647"/>
      <c r="D31" s="525"/>
      <c r="E31" s="519"/>
    </row>
    <row r="32" spans="1:5" ht="24" customHeight="1" x14ac:dyDescent="0.2">
      <c r="A32" s="1641"/>
      <c r="B32" s="1646"/>
      <c r="C32" s="1647"/>
      <c r="D32" s="525"/>
      <c r="E32" s="519"/>
    </row>
    <row r="33" spans="1:5" s="541" customFormat="1" ht="18" customHeight="1" thickBot="1" x14ac:dyDescent="0.25">
      <c r="A33" s="539"/>
      <c r="B33" s="539"/>
      <c r="C33" s="540"/>
      <c r="D33" s="520" t="s">
        <v>437</v>
      </c>
      <c r="E33" s="521">
        <f>SUM(E9:E32)</f>
        <v>0</v>
      </c>
    </row>
    <row r="34" spans="1:5" ht="15.75" thickTop="1" x14ac:dyDescent="0.2">
      <c r="A34" s="10"/>
    </row>
  </sheetData>
  <sheetProtection algorithmName="SHA-512" hashValue="SgNFgfpV/JPLK5yBbxndiEMPxlVgDSj0F3oXTT9sRjo9qN4En3gE6cq1CIb1Omv4AdQPahGPn5t5f4YQfvDemw==" saltValue="jw2+GWq0p2LtiyVRYqoECQ==" spinCount="100000" sheet="1" objects="1" scenarios="1"/>
  <mergeCells count="22">
    <mergeCell ref="A22:C22"/>
    <mergeCell ref="A11:C11"/>
    <mergeCell ref="A12:C12"/>
    <mergeCell ref="A13:C13"/>
    <mergeCell ref="A14:C14"/>
    <mergeCell ref="A15:C15"/>
    <mergeCell ref="A16:C16"/>
    <mergeCell ref="A17:C17"/>
    <mergeCell ref="A18:C18"/>
    <mergeCell ref="A19:C19"/>
    <mergeCell ref="A20:C20"/>
    <mergeCell ref="A21:C21"/>
    <mergeCell ref="A29:C29"/>
    <mergeCell ref="A30:C30"/>
    <mergeCell ref="A31:C31"/>
    <mergeCell ref="A32:C32"/>
    <mergeCell ref="A23:C23"/>
    <mergeCell ref="A24:C24"/>
    <mergeCell ref="A25:C25"/>
    <mergeCell ref="A26:C26"/>
    <mergeCell ref="A27:C27"/>
    <mergeCell ref="A28:C28"/>
  </mergeCells>
  <printOptions horizontalCentered="1"/>
  <pageMargins left="0.5" right="0.5" top="1" bottom="0.75" header="0.5" footer="0.5"/>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B2E6-7B31-432E-B221-E92121DBE7F4}">
  <sheetPr>
    <pageSetUpPr fitToPage="1"/>
  </sheetPr>
  <dimension ref="A1:F82"/>
  <sheetViews>
    <sheetView topLeftCell="B1" zoomScaleNormal="100" workbookViewId="0">
      <selection activeCell="B1" sqref="B1"/>
    </sheetView>
  </sheetViews>
  <sheetFormatPr defaultColWidth="9.875" defaultRowHeight="15" x14ac:dyDescent="0.2"/>
  <cols>
    <col min="1" max="1" width="33.25" style="2" hidden="1" customWidth="1"/>
    <col min="2" max="2" width="40.625" style="2" customWidth="1"/>
    <col min="3" max="7" width="14.25" style="2" customWidth="1"/>
    <col min="8" max="16384" width="9.875" style="2"/>
  </cols>
  <sheetData>
    <row r="1" spans="1:6" ht="15" customHeight="1" x14ac:dyDescent="0.25">
      <c r="B1" s="7" t="s">
        <v>438</v>
      </c>
      <c r="C1" s="8"/>
    </row>
    <row r="2" spans="1:6" ht="15" customHeight="1" x14ac:dyDescent="0.25">
      <c r="B2" s="7" t="s">
        <v>439</v>
      </c>
      <c r="C2" s="8"/>
    </row>
    <row r="3" spans="1:6" s="10" customFormat="1" ht="13.35" customHeight="1" x14ac:dyDescent="0.2">
      <c r="B3" s="1490" t="s">
        <v>42</v>
      </c>
      <c r="C3" s="429" t="s">
        <v>43</v>
      </c>
      <c r="D3" s="430"/>
      <c r="E3" s="430"/>
      <c r="F3" s="431"/>
    </row>
    <row r="4" spans="1:6" s="10" customFormat="1" ht="13.35" customHeight="1" x14ac:dyDescent="0.2">
      <c r="B4" s="1490" t="s">
        <v>1459</v>
      </c>
      <c r="C4" s="132">
        <f>+'Sch A'!$A$6</f>
        <v>0</v>
      </c>
      <c r="D4" s="133"/>
      <c r="E4" s="133"/>
      <c r="F4" s="134"/>
    </row>
    <row r="5" spans="1:6" s="10" customFormat="1" ht="13.35" customHeight="1" x14ac:dyDescent="0.2">
      <c r="C5" s="18" t="s">
        <v>131</v>
      </c>
      <c r="F5" s="19"/>
    </row>
    <row r="6" spans="1:6" s="10" customFormat="1" ht="13.35" customHeight="1" x14ac:dyDescent="0.2">
      <c r="C6" s="135" t="s">
        <v>132</v>
      </c>
      <c r="D6" s="136">
        <f>+'Sch A'!$F$12</f>
        <v>0</v>
      </c>
      <c r="E6" s="135" t="s">
        <v>133</v>
      </c>
      <c r="F6" s="136">
        <f>+'Sch A'!$H$12</f>
        <v>0</v>
      </c>
    </row>
    <row r="7" spans="1:6" ht="13.35" customHeight="1" x14ac:dyDescent="0.2"/>
    <row r="8" spans="1:6" x14ac:dyDescent="0.2">
      <c r="B8" s="542"/>
      <c r="C8" s="542"/>
      <c r="D8" s="543" t="s">
        <v>440</v>
      </c>
      <c r="E8" s="543" t="s">
        <v>441</v>
      </c>
      <c r="F8" s="543"/>
    </row>
    <row r="9" spans="1:6" x14ac:dyDescent="0.2">
      <c r="B9" s="237"/>
      <c r="C9" s="237"/>
      <c r="D9" s="544" t="s">
        <v>142</v>
      </c>
      <c r="E9" s="544" t="s">
        <v>142</v>
      </c>
      <c r="F9" s="544" t="s">
        <v>142</v>
      </c>
    </row>
    <row r="10" spans="1:6" x14ac:dyDescent="0.2">
      <c r="B10" s="545" t="s">
        <v>353</v>
      </c>
      <c r="C10" s="546"/>
      <c r="D10" s="547"/>
      <c r="E10" s="548"/>
      <c r="F10" s="547"/>
    </row>
    <row r="11" spans="1:6" x14ac:dyDescent="0.2">
      <c r="B11" s="549" t="s">
        <v>5</v>
      </c>
      <c r="C11" s="550"/>
      <c r="D11" s="547"/>
      <c r="E11" s="547"/>
      <c r="F11" s="547"/>
    </row>
    <row r="12" spans="1:6" x14ac:dyDescent="0.2">
      <c r="A12" s="2" t="s">
        <v>5</v>
      </c>
      <c r="B12" s="551" t="s">
        <v>6</v>
      </c>
      <c r="C12" s="552"/>
      <c r="D12" s="553">
        <f>SUMIFS('Sch D-1'!$D$8:$D$308,'Sch D-1'!$E$8:$E$308,'Sch D'!A12,'Sch D-1'!$F$8:$F$308,'Sch D'!B12)</f>
        <v>0</v>
      </c>
      <c r="E12" s="554">
        <f>SUMIFS('Sch D-2'!$D$8:$D$125,'Sch D-2'!$E$8:$E$125,'Sch D'!A12,'Sch D-2'!$F$8:$F$125,'Sch D'!B12)</f>
        <v>0</v>
      </c>
      <c r="F12" s="554">
        <f>SUM(D12:E12)</f>
        <v>0</v>
      </c>
    </row>
    <row r="13" spans="1:6" x14ac:dyDescent="0.2">
      <c r="A13" s="2" t="s">
        <v>5</v>
      </c>
      <c r="B13" s="551" t="s">
        <v>8</v>
      </c>
      <c r="C13" s="552"/>
      <c r="D13" s="553">
        <f>SUMIFS('Sch D-1'!$D$8:$D$308,'Sch D-1'!$E$8:$E$308,'Sch D'!A13,'Sch D-1'!$F$8:$F$308,'Sch D'!B13)</f>
        <v>0</v>
      </c>
      <c r="E13" s="554">
        <f>SUMIFS('Sch D-2'!$D$8:$D$125,'Sch D-2'!$E$8:$E$125,'Sch D'!A13,'Sch D-2'!$F$8:$F$125,'Sch D'!B13)</f>
        <v>0</v>
      </c>
      <c r="F13" s="554">
        <f>SUM(D13:E13)</f>
        <v>0</v>
      </c>
    </row>
    <row r="14" spans="1:6" x14ac:dyDescent="0.2">
      <c r="A14" s="2" t="s">
        <v>5</v>
      </c>
      <c r="B14" s="551" t="s">
        <v>10</v>
      </c>
      <c r="C14" s="552"/>
      <c r="D14" s="553">
        <f>SUMIFS('Sch D-1'!$D$8:$D$308,'Sch D-1'!$E$8:$E$308,'Sch D'!A14,'Sch D-1'!$F$8:$F$308,'Sch D'!B14)</f>
        <v>0</v>
      </c>
      <c r="E14" s="554">
        <f>SUMIFS('Sch D-2'!$D$8:$D$125,'Sch D-2'!$E$8:$E$125,'Sch D'!A14,'Sch D-2'!$F$8:$F$125,'Sch D'!B14)</f>
        <v>0</v>
      </c>
      <c r="F14" s="554">
        <f>SUM(D14:E14)</f>
        <v>0</v>
      </c>
    </row>
    <row r="15" spans="1:6" x14ac:dyDescent="0.2">
      <c r="A15" s="2" t="s">
        <v>5</v>
      </c>
      <c r="B15" s="551" t="s">
        <v>12</v>
      </c>
      <c r="C15" s="552"/>
      <c r="D15" s="553">
        <f>SUMIFS('Sch D-1'!$D$8:$D$308,'Sch D-1'!$E$8:$E$308,'Sch D'!A15,'Sch D-1'!$F$8:$F$308,'Sch D'!B15)</f>
        <v>0</v>
      </c>
      <c r="E15" s="554">
        <f>SUMIFS('Sch D-2'!$D$8:$D$125,'Sch D-2'!$E$8:$E$125,'Sch D'!A15,'Sch D-2'!$F$8:$F$125,'Sch D'!B15)</f>
        <v>0</v>
      </c>
      <c r="F15" s="554">
        <f>SUM(D15:E15)</f>
        <v>0</v>
      </c>
    </row>
    <row r="16" spans="1:6" x14ac:dyDescent="0.2">
      <c r="B16" s="549" t="s">
        <v>7</v>
      </c>
      <c r="C16" s="550"/>
      <c r="D16" s="547"/>
      <c r="E16" s="548"/>
      <c r="F16" s="547"/>
    </row>
    <row r="17" spans="1:6" x14ac:dyDescent="0.2">
      <c r="A17" s="2" t="s">
        <v>7</v>
      </c>
      <c r="B17" s="551" t="s">
        <v>6</v>
      </c>
      <c r="C17" s="552"/>
      <c r="D17" s="553">
        <f>SUMIFS('Sch D-1'!$D$8:$D$308,'Sch D-1'!$E$8:$E$308,'Sch D'!A17,'Sch D-1'!$F$8:$F$308,'Sch D'!B17)</f>
        <v>0</v>
      </c>
      <c r="E17" s="554">
        <f>SUMIFS('Sch D-2'!$D$8:$D$125,'Sch D-2'!$E$8:$E$125,'Sch D'!A17,'Sch D-2'!$F$8:$F$125,'Sch D'!B17)</f>
        <v>0</v>
      </c>
      <c r="F17" s="554">
        <f t="shared" ref="F17:F19" si="0">SUM(D17:E17)</f>
        <v>0</v>
      </c>
    </row>
    <row r="18" spans="1:6" x14ac:dyDescent="0.2">
      <c r="A18" s="2" t="s">
        <v>7</v>
      </c>
      <c r="B18" s="551" t="s">
        <v>8</v>
      </c>
      <c r="C18" s="552"/>
      <c r="D18" s="553">
        <f>SUMIFS('Sch D-1'!$D$8:$D$308,'Sch D-1'!$E$8:$E$308,'Sch D'!A18,'Sch D-1'!$F$8:$F$308,'Sch D'!B18)</f>
        <v>0</v>
      </c>
      <c r="E18" s="554">
        <f>SUMIFS('Sch D-2'!$D$8:$D$125,'Sch D-2'!$E$8:$E$125,'Sch D'!A18,'Sch D-2'!$F$8:$F$125,'Sch D'!B18)</f>
        <v>0</v>
      </c>
      <c r="F18" s="554">
        <f t="shared" si="0"/>
        <v>0</v>
      </c>
    </row>
    <row r="19" spans="1:6" x14ac:dyDescent="0.2">
      <c r="A19" s="2" t="s">
        <v>7</v>
      </c>
      <c r="B19" s="551" t="s">
        <v>12</v>
      </c>
      <c r="C19" s="552"/>
      <c r="D19" s="553">
        <f>SUMIFS('Sch D-1'!$D$8:$D$308,'Sch D-1'!$E$8:$E$308,'Sch D'!A19,'Sch D-1'!$F$8:$F$308,'Sch D'!B19)</f>
        <v>0</v>
      </c>
      <c r="E19" s="554">
        <f>SUMIFS('Sch D-2'!$D$8:$D$125,'Sch D-2'!$E$8:$E$125,'Sch D'!A19,'Sch D-2'!$F$8:$F$125,'Sch D'!B19)</f>
        <v>0</v>
      </c>
      <c r="F19" s="554">
        <f t="shared" si="0"/>
        <v>0</v>
      </c>
    </row>
    <row r="20" spans="1:6" x14ac:dyDescent="0.2">
      <c r="B20" s="549" t="s">
        <v>9</v>
      </c>
      <c r="C20" s="550"/>
      <c r="D20" s="547"/>
      <c r="E20" s="548"/>
      <c r="F20" s="547"/>
    </row>
    <row r="21" spans="1:6" x14ac:dyDescent="0.2">
      <c r="A21" s="2" t="s">
        <v>9</v>
      </c>
      <c r="B21" s="551" t="s">
        <v>6</v>
      </c>
      <c r="C21" s="552"/>
      <c r="D21" s="553">
        <f>SUMIFS('Sch D-1'!$D$8:$D$308,'Sch D-1'!$E$8:$E$308,'Sch D'!A21,'Sch D-1'!$F$8:$F$308,'Sch D'!B21)</f>
        <v>0</v>
      </c>
      <c r="E21" s="554">
        <f>SUMIFS('Sch D-2'!$D$8:$D$125,'Sch D-2'!$E$8:$E$125,'Sch D'!A21,'Sch D-2'!$F$8:$F$125,'Sch D'!B21)</f>
        <v>0</v>
      </c>
      <c r="F21" s="554">
        <f t="shared" ref="F21:F23" si="1">SUM(D21:E21)</f>
        <v>0</v>
      </c>
    </row>
    <row r="22" spans="1:6" x14ac:dyDescent="0.2">
      <c r="A22" s="2" t="s">
        <v>9</v>
      </c>
      <c r="B22" s="551" t="s">
        <v>8</v>
      </c>
      <c r="C22" s="552"/>
      <c r="D22" s="553">
        <f>SUMIFS('Sch D-1'!$D$8:$D$308,'Sch D-1'!$E$8:$E$308,'Sch D'!A22,'Sch D-1'!$F$8:$F$308,'Sch D'!B22)</f>
        <v>0</v>
      </c>
      <c r="E22" s="554">
        <f>SUMIFS('Sch D-2'!$D$8:$D$125,'Sch D-2'!$E$8:$E$125,'Sch D'!A22,'Sch D-2'!$F$8:$F$125,'Sch D'!B22)</f>
        <v>0</v>
      </c>
      <c r="F22" s="554">
        <f t="shared" si="1"/>
        <v>0</v>
      </c>
    </row>
    <row r="23" spans="1:6" x14ac:dyDescent="0.2">
      <c r="A23" s="2" t="s">
        <v>9</v>
      </c>
      <c r="B23" s="551" t="s">
        <v>12</v>
      </c>
      <c r="C23" s="552"/>
      <c r="D23" s="553">
        <f>SUMIFS('Sch D-1'!$D$8:$D$308,'Sch D-1'!$E$8:$E$308,'Sch D'!A23,'Sch D-1'!$F$8:$F$308,'Sch D'!B23)</f>
        <v>0</v>
      </c>
      <c r="E23" s="554">
        <f>SUMIFS('Sch D-2'!$D$8:$D$125,'Sch D-2'!$E$8:$E$125,'Sch D'!A23,'Sch D-2'!$F$8:$F$125,'Sch D'!B23)</f>
        <v>0</v>
      </c>
      <c r="F23" s="554">
        <f t="shared" si="1"/>
        <v>0</v>
      </c>
    </row>
    <row r="24" spans="1:6" x14ac:dyDescent="0.2">
      <c r="B24" s="549" t="s">
        <v>11</v>
      </c>
      <c r="C24" s="550"/>
      <c r="D24" s="547"/>
      <c r="E24" s="548"/>
      <c r="F24" s="547"/>
    </row>
    <row r="25" spans="1:6" x14ac:dyDescent="0.2">
      <c r="A25" s="2" t="s">
        <v>11</v>
      </c>
      <c r="B25" s="551" t="s">
        <v>6</v>
      </c>
      <c r="C25" s="552"/>
      <c r="D25" s="553">
        <f>SUMIFS('Sch D-1'!$D$8:$D$308,'Sch D-1'!$E$8:$E$308,'Sch D'!A25,'Sch D-1'!$F$8:$F$308,'Sch D'!B25)</f>
        <v>0</v>
      </c>
      <c r="E25" s="554">
        <f>SUMIFS('Sch D-2'!$D$8:$D$125,'Sch D-2'!$E$8:$E$125,'Sch D'!A25,'Sch D-2'!$F$8:$F$125,'Sch D'!B25)</f>
        <v>0</v>
      </c>
      <c r="F25" s="554">
        <f t="shared" ref="F25:F27" si="2">SUM(D25:E25)</f>
        <v>0</v>
      </c>
    </row>
    <row r="26" spans="1:6" x14ac:dyDescent="0.2">
      <c r="A26" s="2" t="s">
        <v>11</v>
      </c>
      <c r="B26" s="551" t="s">
        <v>8</v>
      </c>
      <c r="C26" s="552"/>
      <c r="D26" s="553">
        <f>SUMIFS('Sch D-1'!$D$8:$D$308,'Sch D-1'!$E$8:$E$308,'Sch D'!A26,'Sch D-1'!$F$8:$F$308,'Sch D'!B26)</f>
        <v>0</v>
      </c>
      <c r="E26" s="554">
        <f>SUMIFS('Sch D-2'!$D$8:$D$125,'Sch D-2'!$E$8:$E$125,'Sch D'!A26,'Sch D-2'!$F$8:$F$125,'Sch D'!B26)</f>
        <v>0</v>
      </c>
      <c r="F26" s="554">
        <f t="shared" si="2"/>
        <v>0</v>
      </c>
    </row>
    <row r="27" spans="1:6" x14ac:dyDescent="0.2">
      <c r="A27" s="2" t="s">
        <v>11</v>
      </c>
      <c r="B27" s="551" t="s">
        <v>12</v>
      </c>
      <c r="C27" s="552"/>
      <c r="D27" s="553">
        <f>SUMIFS('Sch D-1'!$D$8:$D$308,'Sch D-1'!$E$8:$E$308,'Sch D'!A27,'Sch D-1'!$F$8:$F$308,'Sch D'!B27)</f>
        <v>0</v>
      </c>
      <c r="E27" s="554">
        <f>SUMIFS('Sch D-2'!$D$8:$D$125,'Sch D-2'!$E$8:$E$125,'Sch D'!A27,'Sch D-2'!$F$8:$F$125,'Sch D'!B27)</f>
        <v>0</v>
      </c>
      <c r="F27" s="554">
        <f t="shared" si="2"/>
        <v>0</v>
      </c>
    </row>
    <row r="28" spans="1:6" x14ac:dyDescent="0.2">
      <c r="B28" s="549" t="s">
        <v>13</v>
      </c>
      <c r="C28" s="550"/>
      <c r="D28" s="547"/>
      <c r="E28" s="548"/>
      <c r="F28" s="547"/>
    </row>
    <row r="29" spans="1:6" x14ac:dyDescent="0.2">
      <c r="A29" s="2" t="s">
        <v>13</v>
      </c>
      <c r="B29" s="551" t="s">
        <v>6</v>
      </c>
      <c r="C29" s="552"/>
      <c r="D29" s="553">
        <f>SUMIFS('Sch D-1'!$D$8:$D$308,'Sch D-1'!$E$8:$E$308,'Sch D'!A29,'Sch D-1'!$F$8:$F$308,'Sch D'!B29)</f>
        <v>0</v>
      </c>
      <c r="E29" s="554">
        <f>SUMIFS('Sch D-2'!$D$8:$D$125,'Sch D-2'!$E$8:$E$125,'Sch D'!A29,'Sch D-2'!$F$8:$F$125,'Sch D'!B29)</f>
        <v>0</v>
      </c>
      <c r="F29" s="554">
        <f t="shared" ref="F29:F31" si="3">SUM(D29:E29)</f>
        <v>0</v>
      </c>
    </row>
    <row r="30" spans="1:6" x14ac:dyDescent="0.2">
      <c r="A30" s="2" t="s">
        <v>13</v>
      </c>
      <c r="B30" s="551" t="s">
        <v>8</v>
      </c>
      <c r="C30" s="552"/>
      <c r="D30" s="553">
        <f>SUMIFS('Sch D-1'!$D$8:$D$308,'Sch D-1'!$E$8:$E$308,'Sch D'!A30,'Sch D-1'!$F$8:$F$308,'Sch D'!B30)</f>
        <v>0</v>
      </c>
      <c r="E30" s="554">
        <f>SUMIFS('Sch D-2'!$D$8:$D$125,'Sch D-2'!$E$8:$E$125,'Sch D'!A30,'Sch D-2'!$F$8:$F$125,'Sch D'!B30)</f>
        <v>0</v>
      </c>
      <c r="F30" s="554">
        <f t="shared" si="3"/>
        <v>0</v>
      </c>
    </row>
    <row r="31" spans="1:6" x14ac:dyDescent="0.2">
      <c r="A31" s="2" t="s">
        <v>13</v>
      </c>
      <c r="B31" s="551" t="s">
        <v>12</v>
      </c>
      <c r="C31" s="552"/>
      <c r="D31" s="553">
        <f>SUMIFS('Sch D-1'!$D$8:$D$308,'Sch D-1'!$E$8:$E$308,'Sch D'!A31,'Sch D-1'!$F$8:$F$308,'Sch D'!B31)</f>
        <v>0</v>
      </c>
      <c r="E31" s="554">
        <f>SUMIFS('Sch D-2'!$D$8:$D$125,'Sch D-2'!$E$8:$E$125,'Sch D'!A31,'Sch D-2'!$F$8:$F$125,'Sch D'!B31)</f>
        <v>0</v>
      </c>
      <c r="F31" s="554">
        <f t="shared" si="3"/>
        <v>0</v>
      </c>
    </row>
    <row r="32" spans="1:6" x14ac:dyDescent="0.2">
      <c r="B32" s="545" t="s">
        <v>354</v>
      </c>
      <c r="C32" s="546"/>
      <c r="D32" s="547"/>
      <c r="E32" s="548"/>
      <c r="F32" s="547"/>
    </row>
    <row r="33" spans="1:6" x14ac:dyDescent="0.2">
      <c r="B33" s="549" t="s">
        <v>15</v>
      </c>
      <c r="C33" s="550"/>
      <c r="D33" s="547"/>
      <c r="E33" s="548"/>
      <c r="F33" s="547"/>
    </row>
    <row r="34" spans="1:6" x14ac:dyDescent="0.2">
      <c r="A34" s="2" t="s">
        <v>15</v>
      </c>
      <c r="B34" s="551" t="s">
        <v>6</v>
      </c>
      <c r="C34" s="552"/>
      <c r="D34" s="553">
        <f>SUMIFS('Sch D-1'!$D$8:$D$308,'Sch D-1'!$E$8:$E$308,'Sch D'!A34,'Sch D-1'!$F$8:$F$308,'Sch D'!B34)</f>
        <v>0</v>
      </c>
      <c r="E34" s="554">
        <f>SUMIFS('Sch D-2'!$D$8:$D$125,'Sch D-2'!$E$8:$E$125,'Sch D'!A34,'Sch D-2'!$F$8:$F$125,'Sch D'!B34)</f>
        <v>0</v>
      </c>
      <c r="F34" s="554">
        <f t="shared" ref="F34:F37" si="4">SUM(D34:E34)</f>
        <v>0</v>
      </c>
    </row>
    <row r="35" spans="1:6" x14ac:dyDescent="0.2">
      <c r="A35" s="2" t="s">
        <v>15</v>
      </c>
      <c r="B35" s="551" t="s">
        <v>8</v>
      </c>
      <c r="C35" s="552"/>
      <c r="D35" s="553">
        <f>SUMIFS('Sch D-1'!$D$8:$D$308,'Sch D-1'!$E$8:$E$308,'Sch D'!A35,'Sch D-1'!$F$8:$F$308,'Sch D'!B35)</f>
        <v>0</v>
      </c>
      <c r="E35" s="554">
        <f>SUMIFS('Sch D-2'!$D$8:$D$125,'Sch D-2'!$E$8:$E$125,'Sch D'!A35,'Sch D-2'!$F$8:$F$125,'Sch D'!B35)</f>
        <v>0</v>
      </c>
      <c r="F35" s="554">
        <f t="shared" si="4"/>
        <v>0</v>
      </c>
    </row>
    <row r="36" spans="1:6" x14ac:dyDescent="0.2">
      <c r="A36" s="2" t="s">
        <v>15</v>
      </c>
      <c r="B36" s="551" t="s">
        <v>14</v>
      </c>
      <c r="C36" s="552"/>
      <c r="D36" s="553">
        <f>SUMIFS('Sch D-1'!$D$8:$D$308,'Sch D-1'!$E$8:$E$308,'Sch D'!A36,'Sch D-1'!$F$8:$F$308,'Sch D'!B36)</f>
        <v>0</v>
      </c>
      <c r="E36" s="554">
        <f>SUMIFS('Sch D-2'!$D$8:$D$125,'Sch D-2'!$E$8:$E$125,'Sch D'!A36,'Sch D-2'!$F$8:$F$125,'Sch D'!B36)</f>
        <v>0</v>
      </c>
      <c r="F36" s="554">
        <f t="shared" si="4"/>
        <v>0</v>
      </c>
    </row>
    <row r="37" spans="1:6" x14ac:dyDescent="0.2">
      <c r="A37" s="2" t="s">
        <v>15</v>
      </c>
      <c r="B37" s="551" t="s">
        <v>12</v>
      </c>
      <c r="C37" s="552"/>
      <c r="D37" s="553">
        <f>SUMIFS('Sch D-1'!$D$8:$D$308,'Sch D-1'!$E$8:$E$308,'Sch D'!A37,'Sch D-1'!$F$8:$F$308,'Sch D'!B37)</f>
        <v>0</v>
      </c>
      <c r="E37" s="554">
        <f>SUMIFS('Sch D-2'!$D$8:$D$125,'Sch D-2'!$E$8:$E$125,'Sch D'!A37,'Sch D-2'!$F$8:$F$125,'Sch D'!B37)</f>
        <v>0</v>
      </c>
      <c r="F37" s="554">
        <f t="shared" si="4"/>
        <v>0</v>
      </c>
    </row>
    <row r="38" spans="1:6" x14ac:dyDescent="0.2">
      <c r="B38" s="549" t="s">
        <v>17</v>
      </c>
      <c r="C38" s="550"/>
      <c r="D38" s="547"/>
      <c r="E38" s="548"/>
      <c r="F38" s="547"/>
    </row>
    <row r="39" spans="1:6" x14ac:dyDescent="0.2">
      <c r="A39" s="2" t="s">
        <v>17</v>
      </c>
      <c r="B39" s="551" t="s">
        <v>6</v>
      </c>
      <c r="C39" s="552"/>
      <c r="D39" s="553">
        <f>SUMIFS('Sch D-1'!$D$8:$D$308,'Sch D-1'!$E$8:$E$308,'Sch D'!A39,'Sch D-1'!$F$8:$F$308,'Sch D'!B39)</f>
        <v>0</v>
      </c>
      <c r="E39" s="554">
        <f>SUMIFS('Sch D-2'!$D$8:$D$125,'Sch D-2'!$E$8:$E$125,'Sch D'!A39,'Sch D-2'!$F$8:$F$125,'Sch D'!B39)</f>
        <v>0</v>
      </c>
      <c r="F39" s="554">
        <f t="shared" ref="F39:F41" si="5">SUM(D39:E39)</f>
        <v>0</v>
      </c>
    </row>
    <row r="40" spans="1:6" x14ac:dyDescent="0.2">
      <c r="A40" s="2" t="s">
        <v>17</v>
      </c>
      <c r="B40" s="551" t="s">
        <v>8</v>
      </c>
      <c r="C40" s="552"/>
      <c r="D40" s="553">
        <f>SUMIFS('Sch D-1'!$D$8:$D$308,'Sch D-1'!$E$8:$E$308,'Sch D'!A40,'Sch D-1'!$F$8:$F$308,'Sch D'!B40)</f>
        <v>0</v>
      </c>
      <c r="E40" s="554">
        <f>SUMIFS('Sch D-2'!$D$8:$D$125,'Sch D-2'!$E$8:$E$125,'Sch D'!A40,'Sch D-2'!$F$8:$F$125,'Sch D'!B40)</f>
        <v>0</v>
      </c>
      <c r="F40" s="554">
        <f t="shared" si="5"/>
        <v>0</v>
      </c>
    </row>
    <row r="41" spans="1:6" x14ac:dyDescent="0.2">
      <c r="A41" s="2" t="s">
        <v>17</v>
      </c>
      <c r="B41" s="551" t="s">
        <v>12</v>
      </c>
      <c r="C41" s="552"/>
      <c r="D41" s="553">
        <f>SUMIFS('Sch D-1'!$D$8:$D$308,'Sch D-1'!$E$8:$E$308,'Sch D'!A41,'Sch D-1'!$F$8:$F$308,'Sch D'!B41)</f>
        <v>0</v>
      </c>
      <c r="E41" s="554">
        <f>SUMIFS('Sch D-2'!$D$8:$D$125,'Sch D-2'!$E$8:$E$125,'Sch D'!A41,'Sch D-2'!$F$8:$F$125,'Sch D'!B41)</f>
        <v>0</v>
      </c>
      <c r="F41" s="554">
        <f t="shared" si="5"/>
        <v>0</v>
      </c>
    </row>
    <row r="42" spans="1:6" x14ac:dyDescent="0.2">
      <c r="B42" s="549" t="s">
        <v>19</v>
      </c>
      <c r="C42" s="550"/>
      <c r="D42" s="547"/>
      <c r="E42" s="548"/>
      <c r="F42" s="547"/>
    </row>
    <row r="43" spans="1:6" x14ac:dyDescent="0.2">
      <c r="A43" s="2" t="s">
        <v>19</v>
      </c>
      <c r="B43" s="551" t="s">
        <v>12</v>
      </c>
      <c r="C43" s="552"/>
      <c r="D43" s="553">
        <f>SUMIFS('Sch D-1'!$D$8:$D$308,'Sch D-1'!$E$8:$E$308,'Sch D'!A43,'Sch D-1'!$F$8:$F$308,'Sch D'!B43)</f>
        <v>0</v>
      </c>
      <c r="E43" s="554">
        <f>SUMIFS('Sch D-2'!$D$8:$D$125,'Sch D-2'!$E$8:$E$125,'Sch D'!A43,'Sch D-2'!$F$8:$F$125,'Sch D'!B43)</f>
        <v>0</v>
      </c>
      <c r="F43" s="554">
        <f>SUM(D43:E43)</f>
        <v>0</v>
      </c>
    </row>
    <row r="44" spans="1:6" x14ac:dyDescent="0.2">
      <c r="B44" s="549" t="s">
        <v>21</v>
      </c>
      <c r="C44" s="550"/>
      <c r="D44" s="547"/>
      <c r="E44" s="548"/>
      <c r="F44" s="547"/>
    </row>
    <row r="45" spans="1:6" x14ac:dyDescent="0.2">
      <c r="A45" s="2" t="s">
        <v>21</v>
      </c>
      <c r="B45" s="551" t="s">
        <v>6</v>
      </c>
      <c r="C45" s="552"/>
      <c r="D45" s="553">
        <f>SUMIFS('Sch D-1'!$D$8:$D$308,'Sch D-1'!$E$8:$E$308,'Sch D'!A45,'Sch D-1'!$F$8:$F$308,'Sch D'!B45)</f>
        <v>0</v>
      </c>
      <c r="E45" s="554">
        <f>SUMIFS('Sch D-2'!$D$8:$D$125,'Sch D-2'!$E$8:$E$125,'Sch D'!A45,'Sch D-2'!$F$8:$F$125,'Sch D'!B45)</f>
        <v>0</v>
      </c>
      <c r="F45" s="554">
        <f t="shared" ref="F45:F47" si="6">SUM(D45:E45)</f>
        <v>0</v>
      </c>
    </row>
    <row r="46" spans="1:6" x14ac:dyDescent="0.2">
      <c r="A46" s="2" t="s">
        <v>21</v>
      </c>
      <c r="B46" s="551" t="s">
        <v>8</v>
      </c>
      <c r="C46" s="552"/>
      <c r="D46" s="553">
        <f>SUMIFS('Sch D-1'!$D$8:$D$308,'Sch D-1'!$E$8:$E$308,'Sch D'!A46,'Sch D-1'!$F$8:$F$308,'Sch D'!B46)</f>
        <v>0</v>
      </c>
      <c r="E46" s="554">
        <f>SUMIFS('Sch D-2'!$D$8:$D$125,'Sch D-2'!$E$8:$E$125,'Sch D'!A46,'Sch D-2'!$F$8:$F$125,'Sch D'!B46)</f>
        <v>0</v>
      </c>
      <c r="F46" s="554">
        <f t="shared" si="6"/>
        <v>0</v>
      </c>
    </row>
    <row r="47" spans="1:6" x14ac:dyDescent="0.2">
      <c r="A47" s="2" t="s">
        <v>21</v>
      </c>
      <c r="B47" s="551" t="s">
        <v>16</v>
      </c>
      <c r="C47" s="552"/>
      <c r="D47" s="553">
        <f>SUMIFS('Sch D-1'!$D$8:$D$308,'Sch D-1'!$E$8:$E$308,'Sch D'!A47,'Sch D-1'!$F$8:$F$308,'Sch D'!B47)</f>
        <v>0</v>
      </c>
      <c r="E47" s="554">
        <f>SUMIFS('Sch D-2'!$D$8:$D$125,'Sch D-2'!$E$8:$E$125,'Sch D'!A47,'Sch D-2'!$F$8:$F$125,'Sch D'!B47)</f>
        <v>0</v>
      </c>
      <c r="F47" s="554">
        <f t="shared" si="6"/>
        <v>0</v>
      </c>
    </row>
    <row r="48" spans="1:6" x14ac:dyDescent="0.2">
      <c r="B48" s="549" t="s">
        <v>23</v>
      </c>
      <c r="C48" s="550"/>
      <c r="D48" s="547"/>
      <c r="E48" s="548"/>
      <c r="F48" s="547"/>
    </row>
    <row r="49" spans="1:6" x14ac:dyDescent="0.2">
      <c r="A49" s="2" t="s">
        <v>23</v>
      </c>
      <c r="B49" s="551" t="s">
        <v>6</v>
      </c>
      <c r="C49" s="552"/>
      <c r="D49" s="553">
        <f>SUMIFS('Sch D-1'!$D$8:$D$308,'Sch D-1'!$E$8:$E$308,'Sch D'!A49,'Sch D-1'!$F$8:$F$308,'Sch D'!B49)</f>
        <v>0</v>
      </c>
      <c r="E49" s="554">
        <f>SUMIFS('Sch D-2'!$D$8:$D$125,'Sch D-2'!$E$8:$E$125,'Sch D'!A49,'Sch D-2'!$F$8:$F$125,'Sch D'!B49)</f>
        <v>0</v>
      </c>
      <c r="F49" s="554">
        <f t="shared" ref="F49:F51" si="7">SUM(D49:E49)</f>
        <v>0</v>
      </c>
    </row>
    <row r="50" spans="1:6" x14ac:dyDescent="0.2">
      <c r="A50" s="2" t="s">
        <v>23</v>
      </c>
      <c r="B50" s="551" t="s">
        <v>8</v>
      </c>
      <c r="C50" s="552"/>
      <c r="D50" s="553">
        <f>SUMIFS('Sch D-1'!$D$8:$D$308,'Sch D-1'!$E$8:$E$308,'Sch D'!A50,'Sch D-1'!$F$8:$F$308,'Sch D'!B50)</f>
        <v>0</v>
      </c>
      <c r="E50" s="554">
        <f>SUMIFS('Sch D-2'!$D$8:$D$125,'Sch D-2'!$E$8:$E$125,'Sch D'!A50,'Sch D-2'!$F$8:$F$125,'Sch D'!B50)</f>
        <v>0</v>
      </c>
      <c r="F50" s="554">
        <f t="shared" si="7"/>
        <v>0</v>
      </c>
    </row>
    <row r="51" spans="1:6" x14ac:dyDescent="0.2">
      <c r="A51" s="2" t="s">
        <v>23</v>
      </c>
      <c r="B51" s="551" t="s">
        <v>12</v>
      </c>
      <c r="C51" s="552"/>
      <c r="D51" s="553">
        <f>SUMIFS('Sch D-1'!$D$8:$D$308,'Sch D-1'!$E$8:$E$308,'Sch D'!A51,'Sch D-1'!$F$8:$F$308,'Sch D'!B51)</f>
        <v>0</v>
      </c>
      <c r="E51" s="554">
        <f>SUMIFS('Sch D-2'!$D$8:$D$125,'Sch D-2'!$E$8:$E$125,'Sch D'!A51,'Sch D-2'!$F$8:$F$125,'Sch D'!B51)</f>
        <v>0</v>
      </c>
      <c r="F51" s="554">
        <f t="shared" si="7"/>
        <v>0</v>
      </c>
    </row>
    <row r="52" spans="1:6" x14ac:dyDescent="0.2">
      <c r="B52" s="549" t="s">
        <v>25</v>
      </c>
      <c r="C52" s="550"/>
      <c r="D52" s="547"/>
      <c r="E52" s="548"/>
      <c r="F52" s="547"/>
    </row>
    <row r="53" spans="1:6" x14ac:dyDescent="0.2">
      <c r="A53" s="2" t="s">
        <v>25</v>
      </c>
      <c r="B53" s="551" t="s">
        <v>6</v>
      </c>
      <c r="C53" s="552"/>
      <c r="D53" s="553">
        <f>SUMIFS('Sch D-1'!$D$8:$D$308,'Sch D-1'!$E$8:$E$308,'Sch D'!A53,'Sch D-1'!$F$8:$F$308,'Sch D'!B53)</f>
        <v>0</v>
      </c>
      <c r="E53" s="554">
        <f>SUMIFS('Sch D-2'!$D$8:$D$125,'Sch D-2'!$E$8:$E$125,'Sch D'!A53,'Sch D-2'!$F$8:$F$125,'Sch D'!B53)</f>
        <v>0</v>
      </c>
      <c r="F53" s="554">
        <f t="shared" ref="F53:F55" si="8">SUM(D53:E53)</f>
        <v>0</v>
      </c>
    </row>
    <row r="54" spans="1:6" x14ac:dyDescent="0.2">
      <c r="A54" s="2" t="s">
        <v>25</v>
      </c>
      <c r="B54" s="551" t="s">
        <v>8</v>
      </c>
      <c r="C54" s="552"/>
      <c r="D54" s="553">
        <f>SUMIFS('Sch D-1'!$D$8:$D$308,'Sch D-1'!$E$8:$E$308,'Sch D'!A54,'Sch D-1'!$F$8:$F$308,'Sch D'!B54)</f>
        <v>0</v>
      </c>
      <c r="E54" s="554">
        <f>SUMIFS('Sch D-2'!$D$8:$D$125,'Sch D-2'!$E$8:$E$125,'Sch D'!A54,'Sch D-2'!$F$8:$F$125,'Sch D'!B54)</f>
        <v>0</v>
      </c>
      <c r="F54" s="554">
        <f t="shared" si="8"/>
        <v>0</v>
      </c>
    </row>
    <row r="55" spans="1:6" x14ac:dyDescent="0.2">
      <c r="A55" s="2" t="s">
        <v>25</v>
      </c>
      <c r="B55" s="551" t="s">
        <v>12</v>
      </c>
      <c r="C55" s="552"/>
      <c r="D55" s="553">
        <f>SUMIFS('Sch D-1'!$D$8:$D$308,'Sch D-1'!$E$8:$E$308,'Sch D'!A55,'Sch D-1'!$F$8:$F$308,'Sch D'!B55)</f>
        <v>0</v>
      </c>
      <c r="E55" s="554">
        <f>SUMIFS('Sch D-2'!$D$8:$D$125,'Sch D-2'!$E$8:$E$125,'Sch D'!A55,'Sch D-2'!$F$8:$F$125,'Sch D'!B55)</f>
        <v>0</v>
      </c>
      <c r="F55" s="554">
        <f t="shared" si="8"/>
        <v>0</v>
      </c>
    </row>
    <row r="56" spans="1:6" x14ac:dyDescent="0.2">
      <c r="B56" s="549" t="s">
        <v>27</v>
      </c>
      <c r="C56" s="550"/>
      <c r="D56" s="547"/>
      <c r="E56" s="548"/>
      <c r="F56" s="547"/>
    </row>
    <row r="57" spans="1:6" x14ac:dyDescent="0.2">
      <c r="A57" s="2" t="s">
        <v>27</v>
      </c>
      <c r="B57" s="551" t="s">
        <v>6</v>
      </c>
      <c r="C57" s="552"/>
      <c r="D57" s="553">
        <f>SUMIFS('Sch D-1'!$D$8:$D$308,'Sch D-1'!$E$8:$E$308,'Sch D'!A57,'Sch D-1'!$F$8:$F$308,'Sch D'!B57)</f>
        <v>0</v>
      </c>
      <c r="E57" s="554">
        <f>SUMIFS('Sch D-2'!$D$8:$D$125,'Sch D-2'!$E$8:$E$125,'Sch D'!A57,'Sch D-2'!$F$8:$F$125,'Sch D'!B57)</f>
        <v>0</v>
      </c>
      <c r="F57" s="554">
        <f t="shared" ref="F57:F59" si="9">SUM(D57:E57)</f>
        <v>0</v>
      </c>
    </row>
    <row r="58" spans="1:6" x14ac:dyDescent="0.2">
      <c r="A58" s="2" t="s">
        <v>27</v>
      </c>
      <c r="B58" s="551" t="s">
        <v>8</v>
      </c>
      <c r="C58" s="552"/>
      <c r="D58" s="553">
        <f>SUMIFS('Sch D-1'!$D$8:$D$308,'Sch D-1'!$E$8:$E$308,'Sch D'!A58,'Sch D-1'!$F$8:$F$308,'Sch D'!B58)</f>
        <v>0</v>
      </c>
      <c r="E58" s="554">
        <f>SUMIFS('Sch D-2'!$D$8:$D$125,'Sch D-2'!$E$8:$E$125,'Sch D'!A58,'Sch D-2'!$F$8:$F$125,'Sch D'!B58)</f>
        <v>0</v>
      </c>
      <c r="F58" s="554">
        <f t="shared" si="9"/>
        <v>0</v>
      </c>
    </row>
    <row r="59" spans="1:6" x14ac:dyDescent="0.2">
      <c r="A59" s="2" t="s">
        <v>27</v>
      </c>
      <c r="B59" s="551" t="s">
        <v>12</v>
      </c>
      <c r="C59" s="552"/>
      <c r="D59" s="553">
        <f>SUMIFS('Sch D-1'!$D$8:$D$308,'Sch D-1'!$E$8:$E$308,'Sch D'!A59,'Sch D-1'!$F$8:$F$308,'Sch D'!B59)</f>
        <v>0</v>
      </c>
      <c r="E59" s="554">
        <f>SUMIFS('Sch D-2'!$D$8:$D$125,'Sch D-2'!$E$8:$E$125,'Sch D'!A59,'Sch D-2'!$F$8:$F$125,'Sch D'!B59)</f>
        <v>0</v>
      </c>
      <c r="F59" s="554">
        <f t="shared" si="9"/>
        <v>0</v>
      </c>
    </row>
    <row r="60" spans="1:6" x14ac:dyDescent="0.2">
      <c r="B60" s="545" t="s">
        <v>29</v>
      </c>
      <c r="C60" s="546"/>
      <c r="D60" s="547"/>
      <c r="E60" s="548"/>
      <c r="F60" s="547"/>
    </row>
    <row r="61" spans="1:6" x14ac:dyDescent="0.2">
      <c r="A61" s="2" t="s">
        <v>29</v>
      </c>
      <c r="B61" s="551" t="s">
        <v>18</v>
      </c>
      <c r="C61" s="552"/>
      <c r="D61" s="553">
        <f>SUMIFS('Sch D-1'!$D$8:$D$308,'Sch D-1'!$E$8:$E$308,'Sch D'!A61,'Sch D-1'!$F$8:$F$308,'Sch D'!B61)</f>
        <v>0</v>
      </c>
      <c r="E61" s="554">
        <f>SUMIFS('Sch D-2'!$D$8:$D$125,'Sch D-2'!$E$8:$E$125,'Sch D'!A61,'Sch D-2'!$F$8:$F$125,'Sch D'!B61)</f>
        <v>0</v>
      </c>
      <c r="F61" s="554">
        <f t="shared" ref="F61:F64" si="10">SUM(D61:E61)</f>
        <v>0</v>
      </c>
    </row>
    <row r="62" spans="1:6" x14ac:dyDescent="0.2">
      <c r="A62" s="2" t="s">
        <v>29</v>
      </c>
      <c r="B62" s="551" t="s">
        <v>20</v>
      </c>
      <c r="C62" s="552"/>
      <c r="D62" s="553">
        <f>SUMIFS('Sch D-1'!$D$8:$D$308,'Sch D-1'!$E$8:$E$308,'Sch D'!A62,'Sch D-1'!$F$8:$F$308,'Sch D'!B62)</f>
        <v>0</v>
      </c>
      <c r="E62" s="554">
        <f>SUMIFS('Sch D-2'!$D$8:$D$125,'Sch D-2'!$E$8:$E$125,'Sch D'!A62,'Sch D-2'!$F$8:$F$125,'Sch D'!B62)</f>
        <v>0</v>
      </c>
      <c r="F62" s="554">
        <f t="shared" si="10"/>
        <v>0</v>
      </c>
    </row>
    <row r="63" spans="1:6" x14ac:dyDescent="0.2">
      <c r="A63" s="2" t="s">
        <v>29</v>
      </c>
      <c r="B63" s="551" t="s">
        <v>22</v>
      </c>
      <c r="C63" s="552"/>
      <c r="D63" s="553">
        <f>SUMIFS('Sch D-1'!$D$8:$D$308,'Sch D-1'!$E$8:$E$308,'Sch D'!A63,'Sch D-1'!$F$8:$F$308,'Sch D'!B63)</f>
        <v>0</v>
      </c>
      <c r="E63" s="554">
        <f>SUMIFS('Sch D-2'!$D$8:$D$125,'Sch D-2'!$E$8:$E$125,'Sch D'!A63,'Sch D-2'!$F$8:$F$125,'Sch D'!B63)</f>
        <v>0</v>
      </c>
      <c r="F63" s="554">
        <f t="shared" si="10"/>
        <v>0</v>
      </c>
    </row>
    <row r="64" spans="1:6" x14ac:dyDescent="0.2">
      <c r="A64" s="2" t="s">
        <v>31</v>
      </c>
      <c r="B64" s="1286" t="s">
        <v>31</v>
      </c>
      <c r="C64" s="1287"/>
      <c r="D64" s="553">
        <f>SUMIFS('Sch D-1'!$D$8:$D$308,'Sch D-1'!$E$8:$E$308,'Sch D'!A64,'Sch D-1'!$F$8:$F$308,'Sch D'!B64)</f>
        <v>0</v>
      </c>
      <c r="E64" s="554">
        <f>SUMIFS('Sch D-2'!$D$8:$D$125,'Sch D-2'!$E$8:$E$125,'Sch D'!A64,'Sch D-2'!$F$8:$F$125,'Sch D'!B64)</f>
        <v>0</v>
      </c>
      <c r="F64" s="554">
        <f t="shared" si="10"/>
        <v>0</v>
      </c>
    </row>
    <row r="65" spans="1:6" x14ac:dyDescent="0.2">
      <c r="B65" s="1290"/>
      <c r="C65" s="1291"/>
      <c r="D65" s="1283"/>
      <c r="E65" s="1284"/>
      <c r="F65" s="1285"/>
    </row>
    <row r="66" spans="1:6" x14ac:dyDescent="0.2">
      <c r="B66" s="1288" t="s">
        <v>33</v>
      </c>
      <c r="C66" s="1289"/>
      <c r="D66" s="547"/>
      <c r="E66" s="548"/>
      <c r="F66" s="547"/>
    </row>
    <row r="67" spans="1:6" x14ac:dyDescent="0.2">
      <c r="A67" s="2" t="s">
        <v>33</v>
      </c>
      <c r="B67" s="551" t="s">
        <v>26</v>
      </c>
      <c r="C67" s="552"/>
      <c r="D67" s="553">
        <f>SUMIFS('Sch D-1'!$D$8:$D$308,'Sch D-1'!$E$8:$E$308,'Sch D'!A67,'Sch D-1'!$F$8:$F$308,'Sch D'!B67)</f>
        <v>0</v>
      </c>
      <c r="E67" s="554">
        <f>SUMIFS('Sch D-2'!$D$8:$D$125,'Sch D-2'!$E$8:$E$125,'Sch D'!A67,'Sch D-2'!$F$8:$F$125,'Sch D'!B67)</f>
        <v>0</v>
      </c>
      <c r="F67" s="554">
        <f t="shared" ref="F67:F68" si="11">SUM(D67:E67)</f>
        <v>0</v>
      </c>
    </row>
    <row r="68" spans="1:6" x14ac:dyDescent="0.2">
      <c r="A68" s="2" t="s">
        <v>33</v>
      </c>
      <c r="B68" s="551" t="s">
        <v>28</v>
      </c>
      <c r="C68" s="552"/>
      <c r="D68" s="553">
        <f>SUMIFS('Sch D-1'!$D$8:$D$308,'Sch D-1'!$E$8:$E$308,'Sch D'!A68,'Sch D-1'!$F$8:$F$308,'Sch D'!B68)</f>
        <v>0</v>
      </c>
      <c r="E68" s="554">
        <f>SUMIFS('Sch D-2'!$D$8:$D$125,'Sch D-2'!$E$8:$E$125,'Sch D'!A68,'Sch D-2'!$F$8:$F$125,'Sch D'!B68)</f>
        <v>0</v>
      </c>
      <c r="F68" s="554">
        <f t="shared" si="11"/>
        <v>0</v>
      </c>
    </row>
    <row r="69" spans="1:6" x14ac:dyDescent="0.2">
      <c r="B69" s="545" t="s">
        <v>35</v>
      </c>
      <c r="C69" s="546"/>
      <c r="D69" s="547"/>
      <c r="E69" s="548"/>
      <c r="F69" s="547"/>
    </row>
    <row r="70" spans="1:6" x14ac:dyDescent="0.2">
      <c r="A70" s="2" t="s">
        <v>35</v>
      </c>
      <c r="B70" s="551" t="s">
        <v>26</v>
      </c>
      <c r="C70" s="552"/>
      <c r="D70" s="553">
        <f>SUMIFS('Sch D-1'!$D$8:$D$308,'Sch D-1'!$E$8:$E$308,'Sch D'!A70,'Sch D-1'!$F$8:$F$308,'Sch D'!B70)</f>
        <v>0</v>
      </c>
      <c r="E70" s="554">
        <f>SUMIFS('Sch D-2'!$D$8:$D$125,'Sch D-2'!$E$8:$E$125,'Sch D'!A70,'Sch D-2'!$F$8:$F$125,'Sch D'!B70)</f>
        <v>0</v>
      </c>
      <c r="F70" s="554">
        <f t="shared" ref="F70:F71" si="12">SUM(D70:E70)</f>
        <v>0</v>
      </c>
    </row>
    <row r="71" spans="1:6" x14ac:dyDescent="0.2">
      <c r="A71" s="2" t="s">
        <v>35</v>
      </c>
      <c r="B71" s="551" t="s">
        <v>30</v>
      </c>
      <c r="C71" s="552"/>
      <c r="D71" s="553">
        <f>SUMIFS('Sch D-1'!$D$8:$D$308,'Sch D-1'!$E$8:$E$308,'Sch D'!A71,'Sch D-1'!$F$8:$F$308,'Sch D'!B71)</f>
        <v>0</v>
      </c>
      <c r="E71" s="554">
        <f>SUMIFS('Sch D-2'!$D$8:$D$125,'Sch D-2'!$E$8:$E$125,'Sch D'!A71,'Sch D-2'!$F$8:$F$125,'Sch D'!B71)</f>
        <v>0</v>
      </c>
      <c r="F71" s="554">
        <f t="shared" si="12"/>
        <v>0</v>
      </c>
    </row>
    <row r="72" spans="1:6" x14ac:dyDescent="0.2">
      <c r="B72" s="545" t="s">
        <v>37</v>
      </c>
      <c r="C72" s="546"/>
      <c r="D72" s="547"/>
      <c r="E72" s="548"/>
      <c r="F72" s="547"/>
    </row>
    <row r="73" spans="1:6" x14ac:dyDescent="0.2">
      <c r="A73" s="2" t="s">
        <v>37</v>
      </c>
      <c r="B73" s="551" t="s">
        <v>26</v>
      </c>
      <c r="C73" s="552"/>
      <c r="D73" s="553">
        <f>SUMIFS('Sch D-1'!$D$8:$D$308,'Sch D-1'!$E$8:$E$308,'Sch D'!A73,'Sch D-1'!$F$8:$F$308,'Sch D'!B73)</f>
        <v>0</v>
      </c>
      <c r="E73" s="554">
        <f>SUMIFS('Sch D-2'!$D$8:$D$125,'Sch D-2'!$E$8:$E$125,'Sch D'!A73,'Sch D-2'!$F$8:$F$125,'Sch D'!B73)</f>
        <v>0</v>
      </c>
      <c r="F73" s="554">
        <f t="shared" ref="F73:F74" si="13">SUM(D73:E73)</f>
        <v>0</v>
      </c>
    </row>
    <row r="74" spans="1:6" x14ac:dyDescent="0.2">
      <c r="A74" s="2" t="s">
        <v>37</v>
      </c>
      <c r="B74" s="551" t="s">
        <v>32</v>
      </c>
      <c r="C74" s="552"/>
      <c r="D74" s="553">
        <f>SUMIFS('Sch D-1'!$D$8:$D$308,'Sch D-1'!$E$8:$E$308,'Sch D'!A74,'Sch D-1'!$F$8:$F$308,'Sch D'!B74)</f>
        <v>0</v>
      </c>
      <c r="E74" s="554">
        <f>SUMIFS('Sch D-2'!$D$8:$D$125,'Sch D-2'!$E$8:$E$125,'Sch D'!A74,'Sch D-2'!$F$8:$F$125,'Sch D'!B74)</f>
        <v>0</v>
      </c>
      <c r="F74" s="554">
        <f t="shared" si="13"/>
        <v>0</v>
      </c>
    </row>
    <row r="75" spans="1:6" x14ac:dyDescent="0.2">
      <c r="B75" s="545" t="s">
        <v>38</v>
      </c>
      <c r="C75" s="546"/>
      <c r="D75" s="547"/>
      <c r="E75" s="548"/>
      <c r="F75" s="547"/>
    </row>
    <row r="76" spans="1:6" x14ac:dyDescent="0.2">
      <c r="A76" s="2" t="s">
        <v>38</v>
      </c>
      <c r="B76" s="551" t="s">
        <v>26</v>
      </c>
      <c r="C76" s="552"/>
      <c r="D76" s="553">
        <f>SUMIFS('Sch D-1'!$D$8:$D$308,'Sch D-1'!$E$8:$E$308,'Sch D'!A76,'Sch D-1'!$F$8:$F$308,'Sch D'!B76)</f>
        <v>0</v>
      </c>
      <c r="E76" s="554">
        <f>SUMIFS('Sch D-2'!$D$8:$D$125,'Sch D-2'!$E$8:$E$125,'Sch D'!A76,'Sch D-2'!$F$8:$F$125,'Sch D'!B76)</f>
        <v>0</v>
      </c>
      <c r="F76" s="554">
        <f t="shared" ref="F76:F77" si="14">SUM(D76:E76)</f>
        <v>0</v>
      </c>
    </row>
    <row r="77" spans="1:6" x14ac:dyDescent="0.2">
      <c r="A77" s="2" t="s">
        <v>38</v>
      </c>
      <c r="B77" s="551" t="s">
        <v>34</v>
      </c>
      <c r="C77" s="552"/>
      <c r="D77" s="553">
        <f>SUMIFS('Sch D-1'!$D$8:$D$308,'Sch D-1'!$E$8:$E$308,'Sch D'!A77,'Sch D-1'!$F$8:$F$308,'Sch D'!B77)</f>
        <v>0</v>
      </c>
      <c r="E77" s="554">
        <f>SUMIFS('Sch D-2'!$D$8:$D$125,'Sch D-2'!$E$8:$E$125,'Sch D'!A77,'Sch D-2'!$F$8:$F$125,'Sch D'!B77)</f>
        <v>0</v>
      </c>
      <c r="F77" s="554">
        <f t="shared" si="14"/>
        <v>0</v>
      </c>
    </row>
    <row r="78" spans="1:6" x14ac:dyDescent="0.2">
      <c r="B78" s="545" t="s">
        <v>39</v>
      </c>
      <c r="C78" s="546"/>
      <c r="D78" s="547"/>
      <c r="E78" s="548"/>
      <c r="F78" s="547"/>
    </row>
    <row r="79" spans="1:6" x14ac:dyDescent="0.2">
      <c r="A79" s="2" t="s">
        <v>39</v>
      </c>
      <c r="B79" s="551" t="s">
        <v>26</v>
      </c>
      <c r="C79" s="552"/>
      <c r="D79" s="553">
        <f>SUMIFS('Sch D-1'!$D$8:$D$308,'Sch D-1'!$E$8:$E$308,'Sch D'!A79,'Sch D-1'!$F$8:$F$308,'Sch D'!B79)</f>
        <v>0</v>
      </c>
      <c r="E79" s="554">
        <f>SUMIFS('Sch D-2'!$D$8:$D$125,'Sch D-2'!$E$8:$E$125,'Sch D'!A79,'Sch D-2'!$F$8:$F$125,'Sch D'!B79)</f>
        <v>0</v>
      </c>
      <c r="F79" s="554">
        <f t="shared" ref="F79:F80" si="15">SUM(D79:E79)</f>
        <v>0</v>
      </c>
    </row>
    <row r="80" spans="1:6" x14ac:dyDescent="0.2">
      <c r="A80" s="2" t="s">
        <v>39</v>
      </c>
      <c r="B80" s="551" t="s">
        <v>36</v>
      </c>
      <c r="C80" s="552"/>
      <c r="D80" s="555">
        <f>SUMIFS('Sch D-1'!$D$8:$D$308,'Sch D-1'!$E$8:$E$308,'Sch D'!A80,'Sch D-1'!$F$8:$F$308,'Sch D'!B80)</f>
        <v>0</v>
      </c>
      <c r="E80" s="554">
        <f>SUMIFS('Sch D-2'!$D$8:$D$125,'Sch D-2'!$E$8:$E$125,'Sch D'!A80,'Sch D-2'!$F$8:$F$125,'Sch D'!B80)</f>
        <v>0</v>
      </c>
      <c r="F80" s="554">
        <f t="shared" si="15"/>
        <v>0</v>
      </c>
    </row>
    <row r="81" spans="2:6" ht="15.75" thickBot="1" x14ac:dyDescent="0.25">
      <c r="B81" s="556"/>
      <c r="C81" s="557" t="s">
        <v>142</v>
      </c>
      <c r="D81" s="558">
        <f t="shared" ref="D81:E81" si="16">SUM(D10:D80)</f>
        <v>0</v>
      </c>
      <c r="E81" s="559">
        <f t="shared" si="16"/>
        <v>0</v>
      </c>
      <c r="F81" s="559">
        <f t="shared" ref="F81" si="17">SUM(F10:F80)</f>
        <v>0</v>
      </c>
    </row>
    <row r="82" spans="2:6" ht="15.75" thickTop="1" x14ac:dyDescent="0.2"/>
  </sheetData>
  <sheetProtection algorithmName="SHA-512" hashValue="l6BtM/c2uiuUdsS0AXN2orWUXynbDb/WCtM7hFs8+2U+mrqYuqTiKJ3dTEt0kd9px6J9xEU0tDsuKXekJfPbXg==" saltValue="jwp+jh2WSNHii/nufuWu+w==" spinCount="100000" sheet="1" objects="1" scenarios="1"/>
  <printOptions horizontalCentered="1"/>
  <pageMargins left="0.5" right="0.5" top="1" bottom="0.75" header="0.5" footer="0.25"/>
  <pageSetup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D07C-2FD8-4F6B-83C7-A26E614A8595}">
  <sheetPr>
    <pageSetUpPr fitToPage="1"/>
  </sheetPr>
  <dimension ref="A1:I310"/>
  <sheetViews>
    <sheetView zoomScaleNormal="100" workbookViewId="0"/>
  </sheetViews>
  <sheetFormatPr defaultColWidth="9.875" defaultRowHeight="15" x14ac:dyDescent="0.2"/>
  <cols>
    <col min="1" max="1" width="9.75" style="2" customWidth="1"/>
    <col min="2" max="2" width="46.25" style="2" customWidth="1"/>
    <col min="3" max="6" width="16.25" style="2" customWidth="1"/>
    <col min="7" max="7" width="2.25" style="2" customWidth="1"/>
    <col min="8" max="8" width="16.25" style="2" customWidth="1"/>
    <col min="9" max="9" width="18.375" style="2" customWidth="1"/>
    <col min="10" max="16384" width="9.875" style="2"/>
  </cols>
  <sheetData>
    <row r="1" spans="1:9" ht="15.75" customHeight="1" x14ac:dyDescent="0.25">
      <c r="A1" s="7" t="s">
        <v>442</v>
      </c>
    </row>
    <row r="2" spans="1:9" ht="15.75" customHeight="1" x14ac:dyDescent="0.2">
      <c r="A2" s="1490" t="s">
        <v>42</v>
      </c>
      <c r="B2" s="1493"/>
      <c r="C2" s="429" t="s">
        <v>43</v>
      </c>
      <c r="D2" s="430"/>
      <c r="E2" s="430"/>
      <c r="F2" s="431"/>
    </row>
    <row r="3" spans="1:9" s="10" customFormat="1" ht="15.75" customHeight="1" x14ac:dyDescent="0.2">
      <c r="A3" s="1490" t="s">
        <v>1459</v>
      </c>
      <c r="B3" s="1491"/>
      <c r="C3" s="132">
        <f>+'Sch A'!$A$6</f>
        <v>0</v>
      </c>
      <c r="D3" s="433"/>
      <c r="E3" s="433"/>
      <c r="F3" s="434"/>
    </row>
    <row r="4" spans="1:9" s="10" customFormat="1" ht="15.75" customHeight="1" x14ac:dyDescent="0.2">
      <c r="B4" s="43"/>
      <c r="C4" s="18" t="s">
        <v>131</v>
      </c>
      <c r="F4" s="19"/>
    </row>
    <row r="5" spans="1:9" s="10" customFormat="1" ht="15.75" customHeight="1" x14ac:dyDescent="0.2">
      <c r="B5" s="43"/>
      <c r="C5" s="135" t="s">
        <v>132</v>
      </c>
      <c r="D5" s="136">
        <f>+'Sch A'!$F$12</f>
        <v>0</v>
      </c>
      <c r="E5" s="135" t="s">
        <v>133</v>
      </c>
      <c r="F5" s="136">
        <f>+'Sch A'!$H$12</f>
        <v>0</v>
      </c>
    </row>
    <row r="6" spans="1:9" s="10" customFormat="1" ht="13.35" customHeight="1" x14ac:dyDescent="0.2"/>
    <row r="7" spans="1:9" ht="38.25" x14ac:dyDescent="0.2">
      <c r="A7" s="34" t="s">
        <v>443</v>
      </c>
      <c r="B7" s="28" t="s">
        <v>50</v>
      </c>
      <c r="C7" s="29"/>
      <c r="D7" s="34" t="s">
        <v>427</v>
      </c>
      <c r="E7" s="34" t="s">
        <v>444</v>
      </c>
      <c r="F7" s="34" t="s">
        <v>445</v>
      </c>
      <c r="H7" s="560" t="s">
        <v>446</v>
      </c>
      <c r="I7" s="561" t="s">
        <v>447</v>
      </c>
    </row>
    <row r="8" spans="1:9" ht="30" customHeight="1" x14ac:dyDescent="0.2">
      <c r="A8" s="562" t="s">
        <v>448</v>
      </c>
      <c r="B8" s="1652" t="s">
        <v>449</v>
      </c>
      <c r="C8" s="1652"/>
      <c r="D8" s="563"/>
      <c r="E8" s="564"/>
      <c r="F8" s="564"/>
      <c r="H8" s="565">
        <f>SUMIFS('Sch D'!$D$11:$D$81,'Sch D'!$A$11:$A$81,'Sch D-1'!E8,'Sch D'!$B$11:$B$81,'Sch D-1'!F8)</f>
        <v>0</v>
      </c>
      <c r="I8" s="242">
        <f t="shared" ref="I8:I80" si="0">SUMIFS($D$8:$D$308,$E$8:$E$308,E8,$F$8:$F$308,F8)-H8</f>
        <v>0</v>
      </c>
    </row>
    <row r="9" spans="1:9" ht="30" customHeight="1" x14ac:dyDescent="0.2">
      <c r="A9" s="566" t="s">
        <v>450</v>
      </c>
      <c r="B9" s="1652" t="s">
        <v>451</v>
      </c>
      <c r="C9" s="1652"/>
      <c r="D9" s="563"/>
      <c r="E9" s="564"/>
      <c r="F9" s="564"/>
      <c r="H9" s="565">
        <f>SUMIFS('Sch D'!$D$11:$D$81,'Sch D'!$A$11:$A$81,'Sch D-1'!E9,'Sch D'!$B$11:$B$81,'Sch D-1'!F9)</f>
        <v>0</v>
      </c>
      <c r="I9" s="242">
        <f t="shared" si="0"/>
        <v>0</v>
      </c>
    </row>
    <row r="10" spans="1:9" ht="30" customHeight="1" x14ac:dyDescent="0.2">
      <c r="A10" s="562" t="s">
        <v>452</v>
      </c>
      <c r="B10" s="567" t="s">
        <v>453</v>
      </c>
      <c r="C10" s="567"/>
      <c r="D10" s="563"/>
      <c r="E10" s="564"/>
      <c r="F10" s="564"/>
      <c r="H10" s="565">
        <f>SUMIFS('Sch D'!$D$11:$D$81,'Sch D'!$A$11:$A$81,'Sch D-1'!E10,'Sch D'!$B$11:$B$81,'Sch D-1'!F10)</f>
        <v>0</v>
      </c>
      <c r="I10" s="242">
        <f t="shared" si="0"/>
        <v>0</v>
      </c>
    </row>
    <row r="11" spans="1:9" ht="30" customHeight="1" x14ac:dyDescent="0.2">
      <c r="A11" s="566" t="s">
        <v>454</v>
      </c>
      <c r="B11" s="1652" t="s">
        <v>455</v>
      </c>
      <c r="C11" s="1652"/>
      <c r="D11" s="563"/>
      <c r="E11" s="564"/>
      <c r="F11" s="564"/>
      <c r="H11" s="565">
        <f>SUMIFS('Sch D'!$D$11:$D$81,'Sch D'!$A$11:$A$81,'Sch D-1'!E11,'Sch D'!$B$11:$B$81,'Sch D-1'!F11)</f>
        <v>0</v>
      </c>
      <c r="I11" s="242">
        <f t="shared" si="0"/>
        <v>0</v>
      </c>
    </row>
    <row r="12" spans="1:9" ht="30" customHeight="1" x14ac:dyDescent="0.2">
      <c r="A12" s="562" t="s">
        <v>456</v>
      </c>
      <c r="B12" s="567" t="s">
        <v>457</v>
      </c>
      <c r="C12" s="567"/>
      <c r="D12" s="563"/>
      <c r="E12" s="564"/>
      <c r="F12" s="564"/>
      <c r="H12" s="565">
        <f>SUMIFS('Sch D'!$D$11:$D$81,'Sch D'!$A$11:$A$81,'Sch D-1'!E12,'Sch D'!$B$11:$B$81,'Sch D-1'!F12)</f>
        <v>0</v>
      </c>
      <c r="I12" s="242">
        <f t="shared" si="0"/>
        <v>0</v>
      </c>
    </row>
    <row r="13" spans="1:9" ht="30" customHeight="1" x14ac:dyDescent="0.2">
      <c r="A13" s="562" t="s">
        <v>458</v>
      </c>
      <c r="B13" s="567" t="s">
        <v>382</v>
      </c>
      <c r="C13" s="567"/>
      <c r="D13" s="563"/>
      <c r="E13" s="564"/>
      <c r="F13" s="564"/>
      <c r="H13" s="565">
        <f>SUMIFS('Sch D'!$D$11:$D$81,'Sch D'!$A$11:$A$81,'Sch D-1'!E13,'Sch D'!$B$11:$B$81,'Sch D-1'!F13)</f>
        <v>0</v>
      </c>
      <c r="I13" s="242">
        <f t="shared" si="0"/>
        <v>0</v>
      </c>
    </row>
    <row r="14" spans="1:9" ht="30" customHeight="1" x14ac:dyDescent="0.2">
      <c r="A14" s="562" t="s">
        <v>459</v>
      </c>
      <c r="B14" s="567" t="s">
        <v>460</v>
      </c>
      <c r="C14" s="567"/>
      <c r="D14" s="563"/>
      <c r="E14" s="564"/>
      <c r="F14" s="564"/>
      <c r="H14" s="565">
        <f>SUMIFS('Sch D'!$D$11:$D$81,'Sch D'!$A$11:$A$81,'Sch D-1'!E14,'Sch D'!$B$11:$B$81,'Sch D-1'!F14)</f>
        <v>0</v>
      </c>
      <c r="I14" s="242">
        <f t="shared" si="0"/>
        <v>0</v>
      </c>
    </row>
    <row r="15" spans="1:9" ht="30" customHeight="1" x14ac:dyDescent="0.2">
      <c r="A15" s="562" t="s">
        <v>461</v>
      </c>
      <c r="B15" s="567" t="s">
        <v>462</v>
      </c>
      <c r="C15" s="567"/>
      <c r="D15" s="563"/>
      <c r="E15" s="564"/>
      <c r="F15" s="564"/>
      <c r="H15" s="565">
        <f>SUMIFS('Sch D'!$D$11:$D$81,'Sch D'!$A$11:$A$81,'Sch D-1'!E15,'Sch D'!$B$11:$B$81,'Sch D-1'!F15)</f>
        <v>0</v>
      </c>
      <c r="I15" s="242">
        <f t="shared" si="0"/>
        <v>0</v>
      </c>
    </row>
    <row r="16" spans="1:9" ht="30" customHeight="1" x14ac:dyDescent="0.2">
      <c r="A16" s="562" t="s">
        <v>463</v>
      </c>
      <c r="B16" s="567" t="s">
        <v>464</v>
      </c>
      <c r="C16" s="567"/>
      <c r="D16" s="563"/>
      <c r="E16" s="564"/>
      <c r="F16" s="564"/>
      <c r="H16" s="565">
        <f>SUMIFS('Sch D'!$D$11:$D$81,'Sch D'!$A$11:$A$81,'Sch D-1'!E16,'Sch D'!$B$11:$B$81,'Sch D-1'!F16)</f>
        <v>0</v>
      </c>
      <c r="I16" s="242">
        <f t="shared" si="0"/>
        <v>0</v>
      </c>
    </row>
    <row r="17" spans="1:9" ht="30" customHeight="1" x14ac:dyDescent="0.2">
      <c r="A17" s="562" t="s">
        <v>465</v>
      </c>
      <c r="B17" s="567" t="s">
        <v>466</v>
      </c>
      <c r="C17" s="567"/>
      <c r="D17" s="563"/>
      <c r="E17" s="564"/>
      <c r="F17" s="564"/>
      <c r="H17" s="565">
        <f>SUMIFS('Sch D'!$D$11:$D$81,'Sch D'!$A$11:$A$81,'Sch D-1'!E17,'Sch D'!$B$11:$B$81,'Sch D-1'!F17)</f>
        <v>0</v>
      </c>
      <c r="I17" s="242">
        <f t="shared" si="0"/>
        <v>0</v>
      </c>
    </row>
    <row r="18" spans="1:9" ht="30" customHeight="1" x14ac:dyDescent="0.2">
      <c r="A18" s="568" t="s">
        <v>467</v>
      </c>
      <c r="B18" s="1652" t="s">
        <v>468</v>
      </c>
      <c r="C18" s="1652"/>
      <c r="D18" s="563"/>
      <c r="E18" s="1433" t="s">
        <v>15</v>
      </c>
      <c r="F18" s="1433" t="s">
        <v>6</v>
      </c>
      <c r="H18" s="565">
        <f>SUMIFS('Sch D'!$D$11:$D$81,'Sch D'!$A$11:$A$81,'Sch D-1'!E18,'Sch D'!$B$11:$B$81,'Sch D-1'!F18)</f>
        <v>0</v>
      </c>
      <c r="I18" s="242">
        <f t="shared" si="0"/>
        <v>0</v>
      </c>
    </row>
    <row r="19" spans="1:9" ht="30" customHeight="1" x14ac:dyDescent="0.2">
      <c r="A19" s="568" t="s">
        <v>467</v>
      </c>
      <c r="B19" s="1652" t="s">
        <v>468</v>
      </c>
      <c r="C19" s="1652"/>
      <c r="D19" s="1432"/>
      <c r="E19" s="1433" t="s">
        <v>15</v>
      </c>
      <c r="F19" s="1433" t="s">
        <v>8</v>
      </c>
      <c r="H19" s="565">
        <f>SUMIFS('Sch D'!$D$11:$D$81,'Sch D'!$A$11:$A$81,'Sch D-1'!E19,'Sch D'!$B$11:$B$81,'Sch D-1'!F19)</f>
        <v>0</v>
      </c>
      <c r="I19" s="242">
        <f t="shared" ref="I19:I21" si="1">SUMIFS($D$8:$D$308,$E$8:$E$308,E19,$F$8:$F$308,F19)-H19</f>
        <v>0</v>
      </c>
    </row>
    <row r="20" spans="1:9" ht="30" customHeight="1" x14ac:dyDescent="0.2">
      <c r="A20" s="568" t="s">
        <v>467</v>
      </c>
      <c r="B20" s="1652" t="s">
        <v>468</v>
      </c>
      <c r="C20" s="1652"/>
      <c r="D20" s="1432"/>
      <c r="E20" s="1433" t="s">
        <v>15</v>
      </c>
      <c r="F20" s="1433" t="s">
        <v>12</v>
      </c>
      <c r="H20" s="565">
        <f>SUMIFS('Sch D'!$D$11:$D$81,'Sch D'!$A$11:$A$81,'Sch D-1'!E20,'Sch D'!$B$11:$B$81,'Sch D-1'!F20)</f>
        <v>0</v>
      </c>
      <c r="I20" s="242">
        <f t="shared" si="1"/>
        <v>0</v>
      </c>
    </row>
    <row r="21" spans="1:9" ht="30" customHeight="1" x14ac:dyDescent="0.2">
      <c r="A21" s="566" t="s">
        <v>469</v>
      </c>
      <c r="B21" s="569" t="s">
        <v>470</v>
      </c>
      <c r="C21" s="569"/>
      <c r="D21" s="563"/>
      <c r="E21" s="564"/>
      <c r="F21" s="564"/>
      <c r="H21" s="565">
        <f>SUMIFS('Sch D'!$D$11:$D$81,'Sch D'!$A$11:$A$81,'Sch D-1'!E21,'Sch D'!$B$11:$B$81,'Sch D-1'!F21)</f>
        <v>0</v>
      </c>
      <c r="I21" s="242">
        <f t="shared" si="1"/>
        <v>0</v>
      </c>
    </row>
    <row r="22" spans="1:9" ht="30" customHeight="1" x14ac:dyDescent="0.2">
      <c r="A22" s="566" t="s">
        <v>471</v>
      </c>
      <c r="B22" s="569" t="s">
        <v>472</v>
      </c>
      <c r="C22" s="569"/>
      <c r="D22" s="563"/>
      <c r="E22" s="564"/>
      <c r="F22" s="564"/>
      <c r="H22" s="565">
        <f>SUMIFS('Sch D'!$D$11:$D$81,'Sch D'!$A$11:$A$81,'Sch D-1'!E22,'Sch D'!$B$11:$B$81,'Sch D-1'!F22)</f>
        <v>0</v>
      </c>
      <c r="I22" s="242">
        <f t="shared" si="0"/>
        <v>0</v>
      </c>
    </row>
    <row r="23" spans="1:9" ht="30" customHeight="1" x14ac:dyDescent="0.2">
      <c r="A23" s="566" t="s">
        <v>473</v>
      </c>
      <c r="B23" s="569" t="s">
        <v>474</v>
      </c>
      <c r="C23" s="569"/>
      <c r="D23" s="563"/>
      <c r="E23" s="564"/>
      <c r="F23" s="564"/>
      <c r="H23" s="565">
        <f>SUMIFS('Sch D'!$D$11:$D$81,'Sch D'!$A$11:$A$81,'Sch D-1'!E23,'Sch D'!$B$11:$B$81,'Sch D-1'!F23)</f>
        <v>0</v>
      </c>
      <c r="I23" s="242">
        <f t="shared" si="0"/>
        <v>0</v>
      </c>
    </row>
    <row r="24" spans="1:9" ht="30" customHeight="1" x14ac:dyDescent="0.2">
      <c r="A24" s="566">
        <v>10.4</v>
      </c>
      <c r="B24" s="569" t="s">
        <v>475</v>
      </c>
      <c r="C24" s="569"/>
      <c r="D24" s="563"/>
      <c r="E24" s="564"/>
      <c r="F24" s="564"/>
      <c r="H24" s="565">
        <f>SUMIFS('Sch D'!$D$11:$D$81,'Sch D'!$A$11:$A$81,'Sch D-1'!E24,'Sch D'!$B$11:$B$81,'Sch D-1'!F24)</f>
        <v>0</v>
      </c>
      <c r="I24" s="242">
        <f t="shared" si="0"/>
        <v>0</v>
      </c>
    </row>
    <row r="25" spans="1:9" ht="30" customHeight="1" x14ac:dyDescent="0.2">
      <c r="A25" s="566" t="s">
        <v>476</v>
      </c>
      <c r="B25" s="1648" t="s">
        <v>477</v>
      </c>
      <c r="C25" s="1648"/>
      <c r="D25" s="563"/>
      <c r="E25" s="564"/>
      <c r="F25" s="564"/>
      <c r="H25" s="565">
        <f>SUMIFS('Sch D'!$D$11:$D$81,'Sch D'!$A$11:$A$81,'Sch D-1'!E25,'Sch D'!$B$11:$B$81,'Sch D-1'!F25)</f>
        <v>0</v>
      </c>
      <c r="I25" s="242">
        <f t="shared" si="0"/>
        <v>0</v>
      </c>
    </row>
    <row r="26" spans="1:9" ht="30" customHeight="1" x14ac:dyDescent="0.2">
      <c r="A26" s="566" t="s">
        <v>478</v>
      </c>
      <c r="B26" s="569" t="s">
        <v>479</v>
      </c>
      <c r="C26" s="569"/>
      <c r="D26" s="563"/>
      <c r="E26" s="564"/>
      <c r="F26" s="564"/>
      <c r="H26" s="565">
        <f>SUMIFS('Sch D'!$D$11:$D$81,'Sch D'!$A$11:$A$81,'Sch D-1'!E26,'Sch D'!$B$11:$B$81,'Sch D-1'!F26)</f>
        <v>0</v>
      </c>
      <c r="I26" s="242">
        <f t="shared" si="0"/>
        <v>0</v>
      </c>
    </row>
    <row r="27" spans="1:9" ht="30" customHeight="1" x14ac:dyDescent="0.2">
      <c r="A27" s="566" t="s">
        <v>480</v>
      </c>
      <c r="B27" s="569" t="s">
        <v>481</v>
      </c>
      <c r="C27" s="569"/>
      <c r="D27" s="563"/>
      <c r="E27" s="564"/>
      <c r="F27" s="564"/>
      <c r="H27" s="565">
        <f>SUMIFS('Sch D'!$D$11:$D$81,'Sch D'!$A$11:$A$81,'Sch D-1'!E27,'Sch D'!$B$11:$B$81,'Sch D-1'!F27)</f>
        <v>0</v>
      </c>
      <c r="I27" s="242">
        <f t="shared" si="0"/>
        <v>0</v>
      </c>
    </row>
    <row r="28" spans="1:9" ht="30" customHeight="1" x14ac:dyDescent="0.2">
      <c r="A28" s="568" t="s">
        <v>482</v>
      </c>
      <c r="B28" s="1648" t="s">
        <v>483</v>
      </c>
      <c r="C28" s="1648"/>
      <c r="D28" s="563"/>
      <c r="E28" s="564"/>
      <c r="F28" s="564"/>
      <c r="H28" s="565">
        <f>SUMIFS('Sch D'!$D$11:$D$81,'Sch D'!$A$11:$A$81,'Sch D-1'!E28,'Sch D'!$B$11:$B$81,'Sch D-1'!F28)</f>
        <v>0</v>
      </c>
      <c r="I28" s="242">
        <f t="shared" si="0"/>
        <v>0</v>
      </c>
    </row>
    <row r="29" spans="1:9" ht="30" customHeight="1" x14ac:dyDescent="0.2">
      <c r="A29" s="566" t="s">
        <v>484</v>
      </c>
      <c r="B29" s="569" t="s">
        <v>485</v>
      </c>
      <c r="C29" s="569"/>
      <c r="D29" s="570">
        <f>+'Sch D-8'!G46</f>
        <v>0</v>
      </c>
      <c r="E29" s="1433" t="s">
        <v>15</v>
      </c>
      <c r="F29" s="1433" t="s">
        <v>12</v>
      </c>
      <c r="H29" s="565">
        <f>SUMIFS('Sch D'!$D$11:$D$81,'Sch D'!$A$11:$A$81,'Sch D-1'!E29,'Sch D'!$B$11:$B$81,'Sch D-1'!F29)</f>
        <v>0</v>
      </c>
      <c r="I29" s="242">
        <f t="shared" si="0"/>
        <v>0</v>
      </c>
    </row>
    <row r="30" spans="1:9" ht="30" customHeight="1" x14ac:dyDescent="0.2">
      <c r="A30" s="566" t="s">
        <v>486</v>
      </c>
      <c r="B30" s="569" t="s">
        <v>487</v>
      </c>
      <c r="C30" s="569"/>
      <c r="D30" s="563"/>
      <c r="E30" s="564"/>
      <c r="F30" s="564"/>
      <c r="H30" s="565">
        <f>SUMIFS('Sch D'!$D$11:$D$81,'Sch D'!$A$11:$A$81,'Sch D-1'!E30,'Sch D'!$B$11:$B$81,'Sch D-1'!F30)</f>
        <v>0</v>
      </c>
      <c r="I30" s="242">
        <f t="shared" si="0"/>
        <v>0</v>
      </c>
    </row>
    <row r="31" spans="1:9" ht="30" customHeight="1" x14ac:dyDescent="0.2">
      <c r="A31" s="566" t="s">
        <v>488</v>
      </c>
      <c r="B31" s="569" t="s">
        <v>489</v>
      </c>
      <c r="C31" s="569"/>
      <c r="D31" s="563"/>
      <c r="E31" s="564"/>
      <c r="F31" s="564"/>
      <c r="H31" s="565">
        <f>SUMIFS('Sch D'!$D$11:$D$81,'Sch D'!$A$11:$A$81,'Sch D-1'!E31,'Sch D'!$B$11:$B$81,'Sch D-1'!F31)</f>
        <v>0</v>
      </c>
      <c r="I31" s="242">
        <f t="shared" si="0"/>
        <v>0</v>
      </c>
    </row>
    <row r="32" spans="1:9" ht="30" customHeight="1" x14ac:dyDescent="0.2">
      <c r="A32" s="566" t="s">
        <v>490</v>
      </c>
      <c r="B32" s="569" t="s">
        <v>491</v>
      </c>
      <c r="C32" s="569"/>
      <c r="D32" s="563"/>
      <c r="E32" s="564"/>
      <c r="F32" s="564"/>
      <c r="H32" s="565">
        <f>SUMIFS('Sch D'!$D$11:$D$81,'Sch D'!$A$11:$A$81,'Sch D-1'!E32,'Sch D'!$B$11:$B$81,'Sch D-1'!F32)</f>
        <v>0</v>
      </c>
      <c r="I32" s="242">
        <f t="shared" si="0"/>
        <v>0</v>
      </c>
    </row>
    <row r="33" spans="1:9" ht="30" customHeight="1" x14ac:dyDescent="0.2">
      <c r="A33" s="568" t="s">
        <v>492</v>
      </c>
      <c r="B33" s="1648" t="s">
        <v>493</v>
      </c>
      <c r="C33" s="1648"/>
      <c r="D33" s="563"/>
      <c r="E33" s="564"/>
      <c r="F33" s="564"/>
      <c r="H33" s="565">
        <f>SUMIFS('Sch D'!$D$11:$D$81,'Sch D'!$A$11:$A$81,'Sch D-1'!E33,'Sch D'!$B$11:$B$81,'Sch D-1'!F33)</f>
        <v>0</v>
      </c>
      <c r="I33" s="242">
        <f t="shared" si="0"/>
        <v>0</v>
      </c>
    </row>
    <row r="34" spans="1:9" ht="30" customHeight="1" x14ac:dyDescent="0.2">
      <c r="A34" s="566" t="s">
        <v>494</v>
      </c>
      <c r="B34" s="569" t="s">
        <v>495</v>
      </c>
      <c r="C34" s="569"/>
      <c r="D34" s="563"/>
      <c r="E34" s="564"/>
      <c r="F34" s="564"/>
      <c r="H34" s="565">
        <f>SUMIFS('Sch D'!$D$11:$D$81,'Sch D'!$A$11:$A$81,'Sch D-1'!E34,'Sch D'!$B$11:$B$81,'Sch D-1'!F34)</f>
        <v>0</v>
      </c>
      <c r="I34" s="242">
        <f t="shared" si="0"/>
        <v>0</v>
      </c>
    </row>
    <row r="35" spans="1:9" ht="30" customHeight="1" x14ac:dyDescent="0.2">
      <c r="A35" s="566" t="s">
        <v>496</v>
      </c>
      <c r="B35" s="569" t="s">
        <v>497</v>
      </c>
      <c r="C35" s="569"/>
      <c r="D35" s="563"/>
      <c r="E35" s="564"/>
      <c r="F35" s="564"/>
      <c r="H35" s="565">
        <f>SUMIFS('Sch D'!$D$11:$D$81,'Sch D'!$A$11:$A$81,'Sch D-1'!E35,'Sch D'!$B$11:$B$81,'Sch D-1'!F35)</f>
        <v>0</v>
      </c>
      <c r="I35" s="242">
        <f t="shared" si="0"/>
        <v>0</v>
      </c>
    </row>
    <row r="36" spans="1:9" ht="30" customHeight="1" x14ac:dyDescent="0.2">
      <c r="A36" s="568" t="s">
        <v>498</v>
      </c>
      <c r="B36" s="1648" t="s">
        <v>499</v>
      </c>
      <c r="C36" s="1648"/>
      <c r="D36" s="563"/>
      <c r="E36" s="564"/>
      <c r="F36" s="564"/>
      <c r="H36" s="565">
        <f>SUMIFS('Sch D'!$D$11:$D$81,'Sch D'!$A$11:$A$81,'Sch D-1'!E36,'Sch D'!$B$11:$B$81,'Sch D-1'!F36)</f>
        <v>0</v>
      </c>
      <c r="I36" s="242">
        <f t="shared" si="0"/>
        <v>0</v>
      </c>
    </row>
    <row r="37" spans="1:9" s="201" customFormat="1" ht="30" customHeight="1" x14ac:dyDescent="0.2">
      <c r="A37" s="566" t="s">
        <v>500</v>
      </c>
      <c r="B37" s="569" t="s">
        <v>501</v>
      </c>
      <c r="C37" s="569"/>
      <c r="D37" s="563"/>
      <c r="E37" s="564"/>
      <c r="F37" s="564"/>
      <c r="H37" s="565">
        <f>SUMIFS('Sch D'!$D$11:$D$81,'Sch D'!$A$11:$A$81,'Sch D-1'!E37,'Sch D'!$B$11:$B$81,'Sch D-1'!F37)</f>
        <v>0</v>
      </c>
      <c r="I37" s="242">
        <f t="shared" si="0"/>
        <v>0</v>
      </c>
    </row>
    <row r="38" spans="1:9" ht="30" customHeight="1" x14ac:dyDescent="0.2">
      <c r="A38" s="566" t="s">
        <v>502</v>
      </c>
      <c r="B38" s="1648" t="s">
        <v>503</v>
      </c>
      <c r="C38" s="1648"/>
      <c r="D38" s="563"/>
      <c r="E38" s="564"/>
      <c r="F38" s="564"/>
      <c r="H38" s="565">
        <f>SUMIFS('Sch D'!$D$11:$D$81,'Sch D'!$A$11:$A$81,'Sch D-1'!E38,'Sch D'!$B$11:$B$81,'Sch D-1'!F38)</f>
        <v>0</v>
      </c>
      <c r="I38" s="242">
        <f t="shared" si="0"/>
        <v>0</v>
      </c>
    </row>
    <row r="39" spans="1:9" ht="30" customHeight="1" x14ac:dyDescent="0.2">
      <c r="A39" s="566" t="s">
        <v>504</v>
      </c>
      <c r="B39" s="569" t="s">
        <v>505</v>
      </c>
      <c r="C39" s="569"/>
      <c r="D39" s="563"/>
      <c r="E39" s="564"/>
      <c r="F39" s="564"/>
      <c r="H39" s="565">
        <f>SUMIFS('Sch D'!$D$11:$D$81,'Sch D'!$A$11:$A$81,'Sch D-1'!E39,'Sch D'!$B$11:$B$81,'Sch D-1'!F39)</f>
        <v>0</v>
      </c>
      <c r="I39" s="242">
        <f t="shared" si="0"/>
        <v>0</v>
      </c>
    </row>
    <row r="40" spans="1:9" ht="30" customHeight="1" x14ac:dyDescent="0.2">
      <c r="A40" s="566" t="s">
        <v>506</v>
      </c>
      <c r="B40" s="569" t="s">
        <v>507</v>
      </c>
      <c r="C40" s="569"/>
      <c r="D40" s="563"/>
      <c r="E40" s="564"/>
      <c r="F40" s="564"/>
      <c r="H40" s="565">
        <f>SUMIFS('Sch D'!$D$11:$D$81,'Sch D'!$A$11:$A$81,'Sch D-1'!E40,'Sch D'!$B$11:$B$81,'Sch D-1'!F40)</f>
        <v>0</v>
      </c>
      <c r="I40" s="242">
        <f t="shared" si="0"/>
        <v>0</v>
      </c>
    </row>
    <row r="41" spans="1:9" ht="30" customHeight="1" x14ac:dyDescent="0.2">
      <c r="A41" s="566" t="s">
        <v>508</v>
      </c>
      <c r="B41" s="1648" t="s">
        <v>509</v>
      </c>
      <c r="C41" s="1648"/>
      <c r="D41" s="563"/>
      <c r="E41" s="564"/>
      <c r="F41" s="564"/>
      <c r="H41" s="565">
        <f>SUMIFS('Sch D'!$D$11:$D$81,'Sch D'!$A$11:$A$81,'Sch D-1'!E41,'Sch D'!$B$11:$B$81,'Sch D-1'!F41)</f>
        <v>0</v>
      </c>
      <c r="I41" s="242">
        <f t="shared" si="0"/>
        <v>0</v>
      </c>
    </row>
    <row r="42" spans="1:9" ht="30" customHeight="1" x14ac:dyDescent="0.2">
      <c r="A42" s="566" t="s">
        <v>510</v>
      </c>
      <c r="B42" s="1648" t="s">
        <v>511</v>
      </c>
      <c r="C42" s="1648"/>
      <c r="D42" s="563"/>
      <c r="E42" s="564"/>
      <c r="F42" s="564"/>
      <c r="H42" s="565">
        <f>SUMIFS('Sch D'!$D$11:$D$81,'Sch D'!$A$11:$A$81,'Sch D-1'!E42,'Sch D'!$B$11:$B$81,'Sch D-1'!F42)</f>
        <v>0</v>
      </c>
      <c r="I42" s="242">
        <f t="shared" si="0"/>
        <v>0</v>
      </c>
    </row>
    <row r="43" spans="1:9" ht="30" customHeight="1" x14ac:dyDescent="0.2">
      <c r="A43" s="566" t="s">
        <v>512</v>
      </c>
      <c r="B43" s="569" t="s">
        <v>513</v>
      </c>
      <c r="C43" s="569"/>
      <c r="D43" s="563"/>
      <c r="E43" s="564"/>
      <c r="F43" s="564"/>
      <c r="H43" s="565">
        <f>SUMIFS('Sch D'!$D$11:$D$81,'Sch D'!$A$11:$A$81,'Sch D-1'!E43,'Sch D'!$B$11:$B$81,'Sch D-1'!F43)</f>
        <v>0</v>
      </c>
      <c r="I43" s="242">
        <f t="shared" si="0"/>
        <v>0</v>
      </c>
    </row>
    <row r="44" spans="1:9" ht="30" customHeight="1" x14ac:dyDescent="0.2">
      <c r="A44" s="566" t="s">
        <v>514</v>
      </c>
      <c r="B44" s="1648" t="s">
        <v>515</v>
      </c>
      <c r="C44" s="1648"/>
      <c r="D44" s="563"/>
      <c r="E44" s="564"/>
      <c r="F44" s="564"/>
      <c r="H44" s="565">
        <f>SUMIFS('Sch D'!$D$11:$D$81,'Sch D'!$A$11:$A$81,'Sch D-1'!E44,'Sch D'!$B$11:$B$81,'Sch D-1'!F44)</f>
        <v>0</v>
      </c>
      <c r="I44" s="242">
        <f t="shared" si="0"/>
        <v>0</v>
      </c>
    </row>
    <row r="45" spans="1:9" ht="30" customHeight="1" x14ac:dyDescent="0.2">
      <c r="A45" s="566" t="s">
        <v>516</v>
      </c>
      <c r="B45" s="569" t="s">
        <v>517</v>
      </c>
      <c r="C45" s="569"/>
      <c r="D45" s="563"/>
      <c r="E45" s="564"/>
      <c r="F45" s="564"/>
      <c r="H45" s="565">
        <f>SUMIFS('Sch D'!$D$11:$D$81,'Sch D'!$A$11:$A$81,'Sch D-1'!E45,'Sch D'!$B$11:$B$81,'Sch D-1'!F45)</f>
        <v>0</v>
      </c>
      <c r="I45" s="242">
        <f t="shared" si="0"/>
        <v>0</v>
      </c>
    </row>
    <row r="46" spans="1:9" ht="30" customHeight="1" x14ac:dyDescent="0.2">
      <c r="A46" s="566" t="s">
        <v>518</v>
      </c>
      <c r="B46" s="569" t="s">
        <v>519</v>
      </c>
      <c r="C46" s="569"/>
      <c r="D46" s="563"/>
      <c r="E46" s="564"/>
      <c r="F46" s="564"/>
      <c r="H46" s="565">
        <f>SUMIFS('Sch D'!$D$11:$D$81,'Sch D'!$A$11:$A$81,'Sch D-1'!E46,'Sch D'!$B$11:$B$81,'Sch D-1'!F46)</f>
        <v>0</v>
      </c>
      <c r="I46" s="242">
        <f t="shared" si="0"/>
        <v>0</v>
      </c>
    </row>
    <row r="47" spans="1:9" ht="30" customHeight="1" x14ac:dyDescent="0.2">
      <c r="A47" s="566" t="s">
        <v>520</v>
      </c>
      <c r="B47" s="569" t="s">
        <v>521</v>
      </c>
      <c r="C47" s="569"/>
      <c r="D47" s="563"/>
      <c r="E47" s="564"/>
      <c r="F47" s="564"/>
      <c r="H47" s="565">
        <f>SUMIFS('Sch D'!$D$11:$D$81,'Sch D'!$A$11:$A$81,'Sch D-1'!E47,'Sch D'!$B$11:$B$81,'Sch D-1'!F47)</f>
        <v>0</v>
      </c>
      <c r="I47" s="242">
        <f t="shared" si="0"/>
        <v>0</v>
      </c>
    </row>
    <row r="48" spans="1:9" ht="30" customHeight="1" x14ac:dyDescent="0.2">
      <c r="A48" s="566" t="s">
        <v>522</v>
      </c>
      <c r="B48" s="569" t="s">
        <v>523</v>
      </c>
      <c r="C48" s="569"/>
      <c r="D48" s="563"/>
      <c r="E48" s="564"/>
      <c r="F48" s="564"/>
      <c r="H48" s="565">
        <f>SUMIFS('Sch D'!$D$11:$D$81,'Sch D'!$A$11:$A$81,'Sch D-1'!E48,'Sch D'!$B$11:$B$81,'Sch D-1'!F48)</f>
        <v>0</v>
      </c>
      <c r="I48" s="242">
        <f t="shared" si="0"/>
        <v>0</v>
      </c>
    </row>
    <row r="49" spans="1:9" ht="30" customHeight="1" x14ac:dyDescent="0.2">
      <c r="A49" s="566" t="s">
        <v>524</v>
      </c>
      <c r="B49" s="569" t="s">
        <v>525</v>
      </c>
      <c r="C49" s="569"/>
      <c r="D49" s="563"/>
      <c r="E49" s="564"/>
      <c r="F49" s="564"/>
      <c r="H49" s="565">
        <f>SUMIFS('Sch D'!$D$11:$D$81,'Sch D'!$A$11:$A$81,'Sch D-1'!E49,'Sch D'!$B$11:$B$81,'Sch D-1'!F49)</f>
        <v>0</v>
      </c>
      <c r="I49" s="242">
        <f t="shared" si="0"/>
        <v>0</v>
      </c>
    </row>
    <row r="50" spans="1:9" ht="30" customHeight="1" x14ac:dyDescent="0.2">
      <c r="A50" s="566" t="s">
        <v>526</v>
      </c>
      <c r="B50" s="569" t="s">
        <v>527</v>
      </c>
      <c r="C50" s="569"/>
      <c r="D50" s="563"/>
      <c r="E50" s="564"/>
      <c r="F50" s="564"/>
      <c r="H50" s="565">
        <f>SUMIFS('Sch D'!$D$11:$D$81,'Sch D'!$A$11:$A$81,'Sch D-1'!E50,'Sch D'!$B$11:$B$81,'Sch D-1'!F50)</f>
        <v>0</v>
      </c>
      <c r="I50" s="242">
        <f t="shared" si="0"/>
        <v>0</v>
      </c>
    </row>
    <row r="51" spans="1:9" ht="30" customHeight="1" x14ac:dyDescent="0.2">
      <c r="A51" s="566" t="s">
        <v>528</v>
      </c>
      <c r="B51" s="569" t="s">
        <v>529</v>
      </c>
      <c r="C51" s="569"/>
      <c r="D51" s="563"/>
      <c r="E51" s="564"/>
      <c r="F51" s="564"/>
      <c r="H51" s="565">
        <f>SUMIFS('Sch D'!$D$11:$D$81,'Sch D'!$A$11:$A$81,'Sch D-1'!E51,'Sch D'!$B$11:$B$81,'Sch D-1'!F51)</f>
        <v>0</v>
      </c>
      <c r="I51" s="242">
        <f t="shared" si="0"/>
        <v>0</v>
      </c>
    </row>
    <row r="52" spans="1:9" ht="30" customHeight="1" x14ac:dyDescent="0.2">
      <c r="A52" s="566" t="s">
        <v>530</v>
      </c>
      <c r="B52" s="569" t="s">
        <v>531</v>
      </c>
      <c r="C52" s="569"/>
      <c r="D52" s="563"/>
      <c r="E52" s="564"/>
      <c r="F52" s="564"/>
      <c r="H52" s="565">
        <f>SUMIFS('Sch D'!$D$11:$D$81,'Sch D'!$A$11:$A$81,'Sch D-1'!E52,'Sch D'!$B$11:$B$81,'Sch D-1'!F52)</f>
        <v>0</v>
      </c>
      <c r="I52" s="242">
        <f t="shared" si="0"/>
        <v>0</v>
      </c>
    </row>
    <row r="53" spans="1:9" ht="30" customHeight="1" x14ac:dyDescent="0.2">
      <c r="A53" s="566" t="s">
        <v>532</v>
      </c>
      <c r="B53" s="569" t="s">
        <v>533</v>
      </c>
      <c r="C53" s="569"/>
      <c r="D53" s="563"/>
      <c r="E53" s="564"/>
      <c r="F53" s="564"/>
      <c r="H53" s="565">
        <f>SUMIFS('Sch D'!$D$11:$D$81,'Sch D'!$A$11:$A$81,'Sch D-1'!E53,'Sch D'!$B$11:$B$81,'Sch D-1'!F53)</f>
        <v>0</v>
      </c>
      <c r="I53" s="242">
        <f t="shared" si="0"/>
        <v>0</v>
      </c>
    </row>
    <row r="54" spans="1:9" ht="30" customHeight="1" x14ac:dyDescent="0.2">
      <c r="A54" s="566" t="s">
        <v>534</v>
      </c>
      <c r="B54" s="569" t="s">
        <v>535</v>
      </c>
      <c r="C54" s="569"/>
      <c r="D54" s="563"/>
      <c r="E54" s="564"/>
      <c r="F54" s="564"/>
      <c r="H54" s="565">
        <f>SUMIFS('Sch D'!$D$11:$D$81,'Sch D'!$A$11:$A$81,'Sch D-1'!E54,'Sch D'!$B$11:$B$81,'Sch D-1'!F54)</f>
        <v>0</v>
      </c>
      <c r="I54" s="242">
        <f t="shared" si="0"/>
        <v>0</v>
      </c>
    </row>
    <row r="55" spans="1:9" ht="30" customHeight="1" x14ac:dyDescent="0.2">
      <c r="A55" s="566" t="s">
        <v>536</v>
      </c>
      <c r="B55" s="1648" t="s">
        <v>537</v>
      </c>
      <c r="C55" s="1648"/>
      <c r="D55" s="563"/>
      <c r="E55" s="564"/>
      <c r="F55" s="564"/>
      <c r="H55" s="565">
        <f>SUMIFS('Sch D'!$D$11:$D$81,'Sch D'!$A$11:$A$81,'Sch D-1'!E55,'Sch D'!$B$11:$B$81,'Sch D-1'!F55)</f>
        <v>0</v>
      </c>
      <c r="I55" s="242">
        <f t="shared" si="0"/>
        <v>0</v>
      </c>
    </row>
    <row r="56" spans="1:9" ht="30" customHeight="1" x14ac:dyDescent="0.2">
      <c r="A56" s="566" t="s">
        <v>538</v>
      </c>
      <c r="B56" s="569" t="s">
        <v>539</v>
      </c>
      <c r="C56" s="569"/>
      <c r="D56" s="563"/>
      <c r="E56" s="564"/>
      <c r="F56" s="564"/>
      <c r="H56" s="565">
        <f>SUMIFS('Sch D'!$D$11:$D$81,'Sch D'!$A$11:$A$81,'Sch D-1'!E56,'Sch D'!$B$11:$B$81,'Sch D-1'!F56)</f>
        <v>0</v>
      </c>
      <c r="I56" s="242">
        <f t="shared" si="0"/>
        <v>0</v>
      </c>
    </row>
    <row r="57" spans="1:9" ht="30" customHeight="1" x14ac:dyDescent="0.2">
      <c r="A57" s="566" t="s">
        <v>540</v>
      </c>
      <c r="B57" s="569" t="s">
        <v>541</v>
      </c>
      <c r="C57" s="569"/>
      <c r="D57" s="563"/>
      <c r="E57" s="564"/>
      <c r="F57" s="564"/>
      <c r="H57" s="565">
        <f>SUMIFS('Sch D'!$D$11:$D$81,'Sch D'!$A$11:$A$81,'Sch D-1'!E57,'Sch D'!$B$11:$B$81,'Sch D-1'!F57)</f>
        <v>0</v>
      </c>
      <c r="I57" s="242">
        <f t="shared" si="0"/>
        <v>0</v>
      </c>
    </row>
    <row r="58" spans="1:9" ht="30" customHeight="1" x14ac:dyDescent="0.2">
      <c r="A58" s="566" t="s">
        <v>542</v>
      </c>
      <c r="B58" s="569" t="s">
        <v>543</v>
      </c>
      <c r="C58" s="569"/>
      <c r="D58" s="563"/>
      <c r="E58" s="564"/>
      <c r="F58" s="564"/>
      <c r="H58" s="565">
        <f>SUMIFS('Sch D'!$D$11:$D$81,'Sch D'!$A$11:$A$81,'Sch D-1'!E58,'Sch D'!$B$11:$B$81,'Sch D-1'!F58)</f>
        <v>0</v>
      </c>
      <c r="I58" s="242">
        <f t="shared" si="0"/>
        <v>0</v>
      </c>
    </row>
    <row r="59" spans="1:9" ht="30" customHeight="1" x14ac:dyDescent="0.2">
      <c r="A59" s="566" t="s">
        <v>544</v>
      </c>
      <c r="B59" s="569" t="s">
        <v>545</v>
      </c>
      <c r="C59" s="569"/>
      <c r="D59" s="563"/>
      <c r="E59" s="564"/>
      <c r="F59" s="564"/>
      <c r="H59" s="565">
        <f>SUMIFS('Sch D'!$D$11:$D$81,'Sch D'!$A$11:$A$81,'Sch D-1'!E59,'Sch D'!$B$11:$B$81,'Sch D-1'!F59)</f>
        <v>0</v>
      </c>
      <c r="I59" s="242">
        <f t="shared" si="0"/>
        <v>0</v>
      </c>
    </row>
    <row r="60" spans="1:9" ht="30" customHeight="1" x14ac:dyDescent="0.2">
      <c r="A60" s="566" t="s">
        <v>546</v>
      </c>
      <c r="B60" s="1650" t="s">
        <v>547</v>
      </c>
      <c r="C60" s="1651"/>
      <c r="D60" s="563"/>
      <c r="E60" s="564"/>
      <c r="F60" s="564"/>
      <c r="H60" s="565">
        <f>SUMIFS('Sch D'!$D$11:$D$81,'Sch D'!$A$11:$A$81,'Sch D-1'!E60,'Sch D'!$B$11:$B$81,'Sch D-1'!F60)</f>
        <v>0</v>
      </c>
      <c r="I60" s="242">
        <f t="shared" si="0"/>
        <v>0</v>
      </c>
    </row>
    <row r="61" spans="1:9" ht="30" customHeight="1" x14ac:dyDescent="0.2">
      <c r="A61" s="566" t="s">
        <v>548</v>
      </c>
      <c r="B61" s="569" t="s">
        <v>549</v>
      </c>
      <c r="C61" s="569"/>
      <c r="D61" s="563"/>
      <c r="E61" s="564"/>
      <c r="F61" s="564"/>
      <c r="H61" s="565">
        <f>SUMIFS('Sch D'!$D$11:$D$81,'Sch D'!$A$11:$A$81,'Sch D-1'!E61,'Sch D'!$B$11:$B$81,'Sch D-1'!F61)</f>
        <v>0</v>
      </c>
      <c r="I61" s="242">
        <f t="shared" si="0"/>
        <v>0</v>
      </c>
    </row>
    <row r="62" spans="1:9" ht="30" customHeight="1" x14ac:dyDescent="0.2">
      <c r="A62" s="566" t="s">
        <v>550</v>
      </c>
      <c r="B62" s="569" t="s">
        <v>551</v>
      </c>
      <c r="C62" s="569"/>
      <c r="D62" s="563"/>
      <c r="E62" s="1433" t="s">
        <v>13</v>
      </c>
      <c r="F62" s="1433" t="s">
        <v>6</v>
      </c>
      <c r="H62" s="565">
        <f>SUMIFS('Sch D'!$D$11:$D$81,'Sch D'!$A$11:$A$81,'Sch D-1'!E62,'Sch D'!$B$11:$B$81,'Sch D-1'!F62)</f>
        <v>0</v>
      </c>
      <c r="I62" s="242">
        <f t="shared" si="0"/>
        <v>0</v>
      </c>
    </row>
    <row r="63" spans="1:9" ht="30" customHeight="1" x14ac:dyDescent="0.2">
      <c r="A63" s="566" t="s">
        <v>550</v>
      </c>
      <c r="B63" s="569" t="s">
        <v>551</v>
      </c>
      <c r="C63" s="1431"/>
      <c r="D63" s="1432"/>
      <c r="E63" s="1433" t="s">
        <v>13</v>
      </c>
      <c r="F63" s="1433" t="s">
        <v>8</v>
      </c>
      <c r="H63" s="565">
        <f>SUMIFS('Sch D'!$D$11:$D$81,'Sch D'!$A$11:$A$81,'Sch D-1'!E63,'Sch D'!$B$11:$B$81,'Sch D-1'!F63)</f>
        <v>0</v>
      </c>
      <c r="I63" s="242">
        <f t="shared" ref="I63:I75" si="2">SUMIFS($D$8:$D$308,$E$8:$E$308,E63,$F$8:$F$308,F63)-H63</f>
        <v>0</v>
      </c>
    </row>
    <row r="64" spans="1:9" ht="30" customHeight="1" x14ac:dyDescent="0.2">
      <c r="A64" s="566" t="s">
        <v>550</v>
      </c>
      <c r="B64" s="569" t="s">
        <v>551</v>
      </c>
      <c r="C64" s="1431"/>
      <c r="D64" s="1432"/>
      <c r="E64" s="1433" t="s">
        <v>13</v>
      </c>
      <c r="F64" s="1433" t="s">
        <v>12</v>
      </c>
      <c r="H64" s="565">
        <f>SUMIFS('Sch D'!$D$11:$D$81,'Sch D'!$A$11:$A$81,'Sch D-1'!E64,'Sch D'!$B$11:$B$81,'Sch D-1'!F64)</f>
        <v>0</v>
      </c>
      <c r="I64" s="242">
        <f t="shared" si="2"/>
        <v>0</v>
      </c>
    </row>
    <row r="65" spans="1:9" ht="30" customHeight="1" x14ac:dyDescent="0.2">
      <c r="A65" s="566" t="s">
        <v>552</v>
      </c>
      <c r="B65" s="569" t="s">
        <v>553</v>
      </c>
      <c r="C65" s="569"/>
      <c r="D65" s="563"/>
      <c r="E65" s="564"/>
      <c r="F65" s="564"/>
      <c r="H65" s="565">
        <f>SUMIFS('Sch D'!$D$11:$D$81,'Sch D'!$A$11:$A$81,'Sch D-1'!E65,'Sch D'!$B$11:$B$81,'Sch D-1'!F65)</f>
        <v>0</v>
      </c>
      <c r="I65" s="242">
        <f t="shared" si="2"/>
        <v>0</v>
      </c>
    </row>
    <row r="66" spans="1:9" ht="30" customHeight="1" x14ac:dyDescent="0.2">
      <c r="A66" s="566" t="s">
        <v>554</v>
      </c>
      <c r="B66" s="569" t="s">
        <v>555</v>
      </c>
      <c r="C66" s="569"/>
      <c r="D66" s="563"/>
      <c r="E66" s="1433" t="s">
        <v>25</v>
      </c>
      <c r="F66" s="1433" t="s">
        <v>6</v>
      </c>
      <c r="H66" s="565">
        <f>SUMIFS('Sch D'!$D$11:$D$81,'Sch D'!$A$11:$A$81,'Sch D-1'!E66,'Sch D'!$B$11:$B$81,'Sch D-1'!F66)</f>
        <v>0</v>
      </c>
      <c r="I66" s="242">
        <f t="shared" si="2"/>
        <v>0</v>
      </c>
    </row>
    <row r="67" spans="1:9" ht="30" customHeight="1" x14ac:dyDescent="0.2">
      <c r="A67" s="566" t="s">
        <v>554</v>
      </c>
      <c r="B67" s="569" t="s">
        <v>555</v>
      </c>
      <c r="C67" s="1431"/>
      <c r="D67" s="1432"/>
      <c r="E67" s="1433" t="s">
        <v>25</v>
      </c>
      <c r="F67" s="1433" t="s">
        <v>8</v>
      </c>
      <c r="H67" s="565">
        <f>SUMIFS('Sch D'!$D$11:$D$81,'Sch D'!$A$11:$A$81,'Sch D-1'!E67,'Sch D'!$B$11:$B$81,'Sch D-1'!F67)</f>
        <v>0</v>
      </c>
      <c r="I67" s="242">
        <f t="shared" si="2"/>
        <v>0</v>
      </c>
    </row>
    <row r="68" spans="1:9" ht="30" customHeight="1" x14ac:dyDescent="0.2">
      <c r="A68" s="566" t="s">
        <v>554</v>
      </c>
      <c r="B68" s="569" t="s">
        <v>555</v>
      </c>
      <c r="C68" s="1431"/>
      <c r="D68" s="1432"/>
      <c r="E68" s="1433" t="s">
        <v>25</v>
      </c>
      <c r="F68" s="1433" t="s">
        <v>12</v>
      </c>
      <c r="H68" s="565">
        <f>SUMIFS('Sch D'!$D$11:$D$81,'Sch D'!$A$11:$A$81,'Sch D-1'!E68,'Sch D'!$B$11:$B$81,'Sch D-1'!F68)</f>
        <v>0</v>
      </c>
      <c r="I68" s="242">
        <f t="shared" si="2"/>
        <v>0</v>
      </c>
    </row>
    <row r="69" spans="1:9" ht="30" customHeight="1" x14ac:dyDescent="0.2">
      <c r="A69" s="566" t="s">
        <v>554</v>
      </c>
      <c r="B69" s="569" t="s">
        <v>555</v>
      </c>
      <c r="C69" s="1431"/>
      <c r="D69" s="1432"/>
      <c r="E69" s="1433" t="s">
        <v>29</v>
      </c>
      <c r="F69" s="1433" t="s">
        <v>18</v>
      </c>
      <c r="H69" s="565">
        <f>SUMIFS('Sch D'!$D$11:$D$81,'Sch D'!$A$11:$A$81,'Sch D-1'!E69,'Sch D'!$B$11:$B$81,'Sch D-1'!F69)</f>
        <v>0</v>
      </c>
      <c r="I69" s="242">
        <f t="shared" si="2"/>
        <v>0</v>
      </c>
    </row>
    <row r="70" spans="1:9" ht="30" customHeight="1" x14ac:dyDescent="0.2">
      <c r="A70" s="566" t="s">
        <v>556</v>
      </c>
      <c r="B70" s="569" t="s">
        <v>557</v>
      </c>
      <c r="C70" s="569"/>
      <c r="D70" s="563"/>
      <c r="E70" s="564"/>
      <c r="F70" s="564"/>
      <c r="H70" s="565">
        <f>SUMIFS('Sch D'!$D$11:$D$81,'Sch D'!$A$11:$A$81,'Sch D-1'!E70,'Sch D'!$B$11:$B$81,'Sch D-1'!F70)</f>
        <v>0</v>
      </c>
      <c r="I70" s="242">
        <f t="shared" si="2"/>
        <v>0</v>
      </c>
    </row>
    <row r="71" spans="1:9" ht="30" customHeight="1" x14ac:dyDescent="0.2">
      <c r="A71" s="566" t="s">
        <v>558</v>
      </c>
      <c r="B71" s="569" t="s">
        <v>559</v>
      </c>
      <c r="C71" s="569"/>
      <c r="D71" s="563"/>
      <c r="E71" s="564"/>
      <c r="F71" s="564"/>
      <c r="H71" s="565">
        <f>SUMIFS('Sch D'!$D$11:$D$81,'Sch D'!$A$11:$A$81,'Sch D-1'!E71,'Sch D'!$B$11:$B$81,'Sch D-1'!F71)</f>
        <v>0</v>
      </c>
      <c r="I71" s="242">
        <f t="shared" si="2"/>
        <v>0</v>
      </c>
    </row>
    <row r="72" spans="1:9" ht="30" customHeight="1" x14ac:dyDescent="0.2">
      <c r="A72" s="566" t="s">
        <v>560</v>
      </c>
      <c r="B72" s="569" t="s">
        <v>561</v>
      </c>
      <c r="C72" s="569"/>
      <c r="D72" s="563"/>
      <c r="E72" s="564"/>
      <c r="F72" s="564"/>
      <c r="H72" s="565">
        <f>SUMIFS('Sch D'!$D$11:$D$81,'Sch D'!$A$11:$A$81,'Sch D-1'!E72,'Sch D'!$B$11:$B$81,'Sch D-1'!F72)</f>
        <v>0</v>
      </c>
      <c r="I72" s="242">
        <f t="shared" si="2"/>
        <v>0</v>
      </c>
    </row>
    <row r="73" spans="1:9" ht="30" customHeight="1" x14ac:dyDescent="0.2">
      <c r="A73" s="566" t="s">
        <v>562</v>
      </c>
      <c r="B73" s="569" t="s">
        <v>563</v>
      </c>
      <c r="C73" s="569"/>
      <c r="D73" s="563"/>
      <c r="E73" s="1433" t="s">
        <v>9</v>
      </c>
      <c r="F73" s="1433" t="s">
        <v>6</v>
      </c>
      <c r="H73" s="565">
        <f>SUMIFS('Sch D'!$D$11:$D$81,'Sch D'!$A$11:$A$81,'Sch D-1'!E73,'Sch D'!$B$11:$B$81,'Sch D-1'!F73)</f>
        <v>0</v>
      </c>
      <c r="I73" s="242">
        <f t="shared" si="2"/>
        <v>0</v>
      </c>
    </row>
    <row r="74" spans="1:9" ht="30" customHeight="1" x14ac:dyDescent="0.2">
      <c r="A74" s="566" t="s">
        <v>562</v>
      </c>
      <c r="B74" s="569" t="s">
        <v>563</v>
      </c>
      <c r="C74" s="1431"/>
      <c r="D74" s="1432"/>
      <c r="E74" s="1433" t="s">
        <v>9</v>
      </c>
      <c r="F74" s="1433" t="s">
        <v>8</v>
      </c>
      <c r="H74" s="565">
        <f>SUMIFS('Sch D'!$D$11:$D$81,'Sch D'!$A$11:$A$81,'Sch D-1'!E74,'Sch D'!$B$11:$B$81,'Sch D-1'!F74)</f>
        <v>0</v>
      </c>
      <c r="I74" s="242">
        <f t="shared" si="2"/>
        <v>0</v>
      </c>
    </row>
    <row r="75" spans="1:9" ht="30" customHeight="1" x14ac:dyDescent="0.2">
      <c r="A75" s="566" t="s">
        <v>562</v>
      </c>
      <c r="B75" s="569" t="s">
        <v>563</v>
      </c>
      <c r="C75" s="1431"/>
      <c r="D75" s="1432"/>
      <c r="E75" s="1433" t="s">
        <v>9</v>
      </c>
      <c r="F75" s="1433" t="s">
        <v>12</v>
      </c>
      <c r="H75" s="565">
        <f>SUMIFS('Sch D'!$D$11:$D$81,'Sch D'!$A$11:$A$81,'Sch D-1'!E75,'Sch D'!$B$11:$B$81,'Sch D-1'!F75)</f>
        <v>0</v>
      </c>
      <c r="I75" s="242">
        <f t="shared" si="2"/>
        <v>0</v>
      </c>
    </row>
    <row r="76" spans="1:9" ht="30" customHeight="1" x14ac:dyDescent="0.2">
      <c r="A76" s="566" t="s">
        <v>564</v>
      </c>
      <c r="B76" s="569" t="s">
        <v>565</v>
      </c>
      <c r="C76" s="569"/>
      <c r="D76" s="563"/>
      <c r="E76" s="564"/>
      <c r="F76" s="564"/>
      <c r="H76" s="565">
        <f>SUMIFS('Sch D'!$D$11:$D$81,'Sch D'!$A$11:$A$81,'Sch D-1'!E76,'Sch D'!$B$11:$B$81,'Sch D-1'!F76)</f>
        <v>0</v>
      </c>
      <c r="I76" s="242">
        <f t="shared" si="0"/>
        <v>0</v>
      </c>
    </row>
    <row r="77" spans="1:9" ht="30" customHeight="1" x14ac:dyDescent="0.2">
      <c r="A77" s="566" t="s">
        <v>566</v>
      </c>
      <c r="B77" s="569" t="s">
        <v>567</v>
      </c>
      <c r="C77" s="569"/>
      <c r="D77" s="563"/>
      <c r="E77" s="564"/>
      <c r="F77" s="564"/>
      <c r="H77" s="565">
        <f>SUMIFS('Sch D'!$D$11:$D$81,'Sch D'!$A$11:$A$81,'Sch D-1'!E77,'Sch D'!$B$11:$B$81,'Sch D-1'!F77)</f>
        <v>0</v>
      </c>
      <c r="I77" s="242">
        <f t="shared" si="0"/>
        <v>0</v>
      </c>
    </row>
    <row r="78" spans="1:9" ht="30" customHeight="1" x14ac:dyDescent="0.2">
      <c r="A78" s="566" t="s">
        <v>568</v>
      </c>
      <c r="B78" s="569" t="s">
        <v>569</v>
      </c>
      <c r="C78" s="569"/>
      <c r="D78" s="563"/>
      <c r="E78" s="564"/>
      <c r="F78" s="564"/>
      <c r="H78" s="565">
        <f>SUMIFS('Sch D'!$D$11:$D$81,'Sch D'!$A$11:$A$81,'Sch D-1'!E78,'Sch D'!$B$11:$B$81,'Sch D-1'!F78)</f>
        <v>0</v>
      </c>
      <c r="I78" s="242">
        <f t="shared" si="0"/>
        <v>0</v>
      </c>
    </row>
    <row r="79" spans="1:9" ht="30" customHeight="1" x14ac:dyDescent="0.2">
      <c r="A79" s="566" t="s">
        <v>570</v>
      </c>
      <c r="B79" s="569" t="s">
        <v>571</v>
      </c>
      <c r="C79" s="569"/>
      <c r="D79" s="563"/>
      <c r="E79" s="564"/>
      <c r="F79" s="564"/>
      <c r="H79" s="565">
        <f>SUMIFS('Sch D'!$D$11:$D$81,'Sch D'!$A$11:$A$81,'Sch D-1'!E79,'Sch D'!$B$11:$B$81,'Sch D-1'!F79)</f>
        <v>0</v>
      </c>
      <c r="I79" s="242">
        <f t="shared" si="0"/>
        <v>0</v>
      </c>
    </row>
    <row r="80" spans="1:9" ht="30" customHeight="1" x14ac:dyDescent="0.2">
      <c r="A80" s="566" t="s">
        <v>572</v>
      </c>
      <c r="B80" s="569" t="s">
        <v>573</v>
      </c>
      <c r="C80" s="569"/>
      <c r="D80" s="563"/>
      <c r="E80" s="564"/>
      <c r="F80" s="564"/>
      <c r="H80" s="565">
        <f>SUMIFS('Sch D'!$D$11:$D$81,'Sch D'!$A$11:$A$81,'Sch D-1'!E80,'Sch D'!$B$11:$B$81,'Sch D-1'!F80)</f>
        <v>0</v>
      </c>
      <c r="I80" s="242">
        <f t="shared" si="0"/>
        <v>0</v>
      </c>
    </row>
    <row r="81" spans="1:9" ht="30" customHeight="1" x14ac:dyDescent="0.2">
      <c r="A81" s="566" t="s">
        <v>574</v>
      </c>
      <c r="B81" s="569" t="s">
        <v>575</v>
      </c>
      <c r="C81" s="569"/>
      <c r="D81" s="563"/>
      <c r="E81" s="564"/>
      <c r="F81" s="564"/>
      <c r="H81" s="565">
        <f>SUMIFS('Sch D'!$D$11:$D$81,'Sch D'!$A$11:$A$81,'Sch D-1'!E81,'Sch D'!$B$11:$B$81,'Sch D-1'!F81)</f>
        <v>0</v>
      </c>
      <c r="I81" s="242">
        <f t="shared" ref="I81:I144" si="3">SUMIFS($D$8:$D$308,$E$8:$E$308,E81,$F$8:$F$308,F81)-H81</f>
        <v>0</v>
      </c>
    </row>
    <row r="82" spans="1:9" ht="30" customHeight="1" x14ac:dyDescent="0.2">
      <c r="A82" s="566" t="s">
        <v>576</v>
      </c>
      <c r="B82" s="569" t="s">
        <v>577</v>
      </c>
      <c r="C82" s="569"/>
      <c r="D82" s="563"/>
      <c r="E82" s="564"/>
      <c r="F82" s="564"/>
      <c r="H82" s="565">
        <f>SUMIFS('Sch D'!$D$11:$D$81,'Sch D'!$A$11:$A$81,'Sch D-1'!E82,'Sch D'!$B$11:$B$81,'Sch D-1'!F82)</f>
        <v>0</v>
      </c>
      <c r="I82" s="242">
        <f t="shared" si="3"/>
        <v>0</v>
      </c>
    </row>
    <row r="83" spans="1:9" ht="30" customHeight="1" x14ac:dyDescent="0.2">
      <c r="A83" s="566" t="s">
        <v>578</v>
      </c>
      <c r="B83" s="569" t="s">
        <v>579</v>
      </c>
      <c r="C83" s="569"/>
      <c r="D83" s="563"/>
      <c r="E83" s="564"/>
      <c r="F83" s="564"/>
      <c r="H83" s="565">
        <f>SUMIFS('Sch D'!$D$11:$D$81,'Sch D'!$A$11:$A$81,'Sch D-1'!E83,'Sch D'!$B$11:$B$81,'Sch D-1'!F83)</f>
        <v>0</v>
      </c>
      <c r="I83" s="242">
        <f t="shared" si="3"/>
        <v>0</v>
      </c>
    </row>
    <row r="84" spans="1:9" ht="30" customHeight="1" x14ac:dyDescent="0.2">
      <c r="A84" s="566" t="s">
        <v>580</v>
      </c>
      <c r="B84" s="569" t="s">
        <v>581</v>
      </c>
      <c r="C84" s="569"/>
      <c r="D84" s="563"/>
      <c r="E84" s="564"/>
      <c r="F84" s="564"/>
      <c r="H84" s="565">
        <f>SUMIFS('Sch D'!$D$11:$D$81,'Sch D'!$A$11:$A$81,'Sch D-1'!E84,'Sch D'!$B$11:$B$81,'Sch D-1'!F84)</f>
        <v>0</v>
      </c>
      <c r="I84" s="242">
        <f t="shared" si="3"/>
        <v>0</v>
      </c>
    </row>
    <row r="85" spans="1:9" ht="30" customHeight="1" x14ac:dyDescent="0.2">
      <c r="A85" s="566" t="s">
        <v>582</v>
      </c>
      <c r="B85" s="569" t="s">
        <v>583</v>
      </c>
      <c r="C85" s="569"/>
      <c r="D85" s="570">
        <f>+'Sch E'!E13</f>
        <v>0</v>
      </c>
      <c r="E85" s="1433" t="s">
        <v>15</v>
      </c>
      <c r="F85" s="1433" t="s">
        <v>12</v>
      </c>
      <c r="H85" s="565">
        <f>SUMIFS('Sch D'!$D$11:$D$81,'Sch D'!$A$11:$A$81,'Sch D-1'!E85,'Sch D'!$B$11:$B$81,'Sch D-1'!F85)</f>
        <v>0</v>
      </c>
      <c r="I85" s="242">
        <f t="shared" si="3"/>
        <v>0</v>
      </c>
    </row>
    <row r="86" spans="1:9" ht="30" customHeight="1" x14ac:dyDescent="0.2">
      <c r="A86" s="566" t="s">
        <v>584</v>
      </c>
      <c r="B86" s="1648" t="s">
        <v>585</v>
      </c>
      <c r="C86" s="1648"/>
      <c r="D86" s="563"/>
      <c r="E86" s="564"/>
      <c r="F86" s="564"/>
      <c r="H86" s="565">
        <f>SUMIFS('Sch D'!$D$11:$D$81,'Sch D'!$A$11:$A$81,'Sch D-1'!E86,'Sch D'!$B$11:$B$81,'Sch D-1'!F86)</f>
        <v>0</v>
      </c>
      <c r="I86" s="242">
        <f t="shared" si="3"/>
        <v>0</v>
      </c>
    </row>
    <row r="87" spans="1:9" ht="30" customHeight="1" x14ac:dyDescent="0.2">
      <c r="A87" s="566" t="s">
        <v>586</v>
      </c>
      <c r="B87" s="1648" t="s">
        <v>587</v>
      </c>
      <c r="C87" s="1648"/>
      <c r="D87" s="570">
        <f>+'Sch H'!I19</f>
        <v>0</v>
      </c>
      <c r="E87" s="1433" t="s">
        <v>31</v>
      </c>
      <c r="F87" s="1433" t="s">
        <v>31</v>
      </c>
      <c r="H87" s="565">
        <f>SUMIFS('Sch D'!$D$11:$D$81,'Sch D'!$A$11:$A$81,'Sch D-1'!E87,'Sch D'!$B$11:$B$81,'Sch D-1'!F87)</f>
        <v>0</v>
      </c>
      <c r="I87" s="242">
        <f t="shared" si="3"/>
        <v>0</v>
      </c>
    </row>
    <row r="88" spans="1:9" ht="30" customHeight="1" x14ac:dyDescent="0.2">
      <c r="A88" s="566" t="s">
        <v>588</v>
      </c>
      <c r="B88" s="1648" t="s">
        <v>589</v>
      </c>
      <c r="C88" s="1648"/>
      <c r="D88" s="563"/>
      <c r="E88" s="564"/>
      <c r="F88" s="564"/>
      <c r="H88" s="565">
        <f>SUMIFS('Sch D'!$D$11:$D$81,'Sch D'!$A$11:$A$81,'Sch D-1'!E88,'Sch D'!$B$11:$B$81,'Sch D-1'!F88)</f>
        <v>0</v>
      </c>
      <c r="I88" s="242">
        <f t="shared" si="3"/>
        <v>0</v>
      </c>
    </row>
    <row r="89" spans="1:9" ht="30" customHeight="1" x14ac:dyDescent="0.2">
      <c r="A89" s="566" t="s">
        <v>590</v>
      </c>
      <c r="B89" s="1648" t="s">
        <v>591</v>
      </c>
      <c r="C89" s="1648"/>
      <c r="D89" s="563"/>
      <c r="E89" s="564"/>
      <c r="F89" s="564"/>
      <c r="H89" s="565">
        <f>SUMIFS('Sch D'!$D$11:$D$81,'Sch D'!$A$11:$A$81,'Sch D-1'!E89,'Sch D'!$B$11:$B$81,'Sch D-1'!F89)</f>
        <v>0</v>
      </c>
      <c r="I89" s="242">
        <f t="shared" si="3"/>
        <v>0</v>
      </c>
    </row>
    <row r="90" spans="1:9" ht="30" customHeight="1" x14ac:dyDescent="0.2">
      <c r="A90" s="566" t="s">
        <v>592</v>
      </c>
      <c r="B90" s="569" t="s">
        <v>593</v>
      </c>
      <c r="C90" s="569"/>
      <c r="D90" s="563"/>
      <c r="E90" s="564"/>
      <c r="F90" s="564"/>
      <c r="H90" s="565">
        <f>SUMIFS('Sch D'!$D$11:$D$81,'Sch D'!$A$11:$A$81,'Sch D-1'!E90,'Sch D'!$B$11:$B$81,'Sch D-1'!F90)</f>
        <v>0</v>
      </c>
      <c r="I90" s="242">
        <f t="shared" si="3"/>
        <v>0</v>
      </c>
    </row>
    <row r="91" spans="1:9" ht="30" customHeight="1" x14ac:dyDescent="0.2">
      <c r="A91" s="566" t="s">
        <v>594</v>
      </c>
      <c r="B91" s="1648" t="s">
        <v>595</v>
      </c>
      <c r="C91" s="1648"/>
      <c r="D91" s="563"/>
      <c r="E91" s="564"/>
      <c r="F91" s="564"/>
      <c r="H91" s="565">
        <f>SUMIFS('Sch D'!$D$11:$D$81,'Sch D'!$A$11:$A$81,'Sch D-1'!E91,'Sch D'!$B$11:$B$81,'Sch D-1'!F91)</f>
        <v>0</v>
      </c>
      <c r="I91" s="242">
        <f t="shared" si="3"/>
        <v>0</v>
      </c>
    </row>
    <row r="92" spans="1:9" ht="30" customHeight="1" x14ac:dyDescent="0.2">
      <c r="A92" s="566" t="s">
        <v>596</v>
      </c>
      <c r="B92" s="1648" t="s">
        <v>597</v>
      </c>
      <c r="C92" s="1648"/>
      <c r="D92" s="563"/>
      <c r="E92" s="564"/>
      <c r="F92" s="564"/>
      <c r="H92" s="565">
        <f>SUMIFS('Sch D'!$D$11:$D$81,'Sch D'!$A$11:$A$81,'Sch D-1'!E92,'Sch D'!$B$11:$B$81,'Sch D-1'!F92)</f>
        <v>0</v>
      </c>
      <c r="I92" s="242">
        <f t="shared" si="3"/>
        <v>0</v>
      </c>
    </row>
    <row r="93" spans="1:9" ht="30" customHeight="1" x14ac:dyDescent="0.2">
      <c r="A93" s="566" t="s">
        <v>598</v>
      </c>
      <c r="B93" s="1648" t="s">
        <v>599</v>
      </c>
      <c r="C93" s="1648"/>
      <c r="D93" s="563"/>
      <c r="E93" s="564"/>
      <c r="F93" s="564"/>
      <c r="H93" s="565">
        <f>SUMIFS('Sch D'!$D$11:$D$81,'Sch D'!$A$11:$A$81,'Sch D-1'!E93,'Sch D'!$B$11:$B$81,'Sch D-1'!F93)</f>
        <v>0</v>
      </c>
      <c r="I93" s="242">
        <f t="shared" si="3"/>
        <v>0</v>
      </c>
    </row>
    <row r="94" spans="1:9" ht="30" customHeight="1" x14ac:dyDescent="0.2">
      <c r="A94" s="566" t="s">
        <v>600</v>
      </c>
      <c r="B94" s="1648" t="s">
        <v>601</v>
      </c>
      <c r="C94" s="1648"/>
      <c r="D94" s="563"/>
      <c r="E94" s="1433" t="s">
        <v>31</v>
      </c>
      <c r="F94" s="1433" t="s">
        <v>31</v>
      </c>
      <c r="H94" s="565">
        <f>SUMIFS('Sch D'!$D$11:$D$81,'Sch D'!$A$11:$A$81,'Sch D-1'!E94,'Sch D'!$B$11:$B$81,'Sch D-1'!F94)</f>
        <v>0</v>
      </c>
      <c r="I94" s="242">
        <f t="shared" si="3"/>
        <v>0</v>
      </c>
    </row>
    <row r="95" spans="1:9" ht="30" customHeight="1" x14ac:dyDescent="0.2">
      <c r="A95" s="566" t="s">
        <v>602</v>
      </c>
      <c r="B95" s="569" t="s">
        <v>603</v>
      </c>
      <c r="C95" s="569"/>
      <c r="D95" s="563"/>
      <c r="E95" s="1433" t="s">
        <v>31</v>
      </c>
      <c r="F95" s="1433" t="s">
        <v>31</v>
      </c>
      <c r="H95" s="565">
        <f>SUMIFS('Sch D'!$D$11:$D$81,'Sch D'!$A$11:$A$81,'Sch D-1'!E95,'Sch D'!$B$11:$B$81,'Sch D-1'!F95)</f>
        <v>0</v>
      </c>
      <c r="I95" s="242">
        <f t="shared" si="3"/>
        <v>0</v>
      </c>
    </row>
    <row r="96" spans="1:9" ht="30" customHeight="1" x14ac:dyDescent="0.2">
      <c r="A96" s="566" t="s">
        <v>604</v>
      </c>
      <c r="B96" s="1648" t="s">
        <v>605</v>
      </c>
      <c r="C96" s="1648"/>
      <c r="D96" s="563"/>
      <c r="E96" s="1433" t="s">
        <v>31</v>
      </c>
      <c r="F96" s="1433" t="s">
        <v>31</v>
      </c>
      <c r="H96" s="565">
        <f>SUMIFS('Sch D'!$D$11:$D$81,'Sch D'!$A$11:$A$81,'Sch D-1'!E96,'Sch D'!$B$11:$B$81,'Sch D-1'!F96)</f>
        <v>0</v>
      </c>
      <c r="I96" s="242">
        <f t="shared" si="3"/>
        <v>0</v>
      </c>
    </row>
    <row r="97" spans="1:9" ht="30" customHeight="1" x14ac:dyDescent="0.2">
      <c r="A97" s="566" t="s">
        <v>606</v>
      </c>
      <c r="B97" s="1648" t="s">
        <v>607</v>
      </c>
      <c r="C97" s="1648"/>
      <c r="D97" s="563"/>
      <c r="E97" s="1433" t="s">
        <v>31</v>
      </c>
      <c r="F97" s="1433" t="s">
        <v>31</v>
      </c>
      <c r="H97" s="565">
        <f>SUMIFS('Sch D'!$D$11:$D$81,'Sch D'!$A$11:$A$81,'Sch D-1'!E97,'Sch D'!$B$11:$B$81,'Sch D-1'!F97)</f>
        <v>0</v>
      </c>
      <c r="I97" s="242">
        <f t="shared" si="3"/>
        <v>0</v>
      </c>
    </row>
    <row r="98" spans="1:9" ht="30" customHeight="1" x14ac:dyDescent="0.2">
      <c r="A98" s="566" t="s">
        <v>608</v>
      </c>
      <c r="B98" s="1648" t="s">
        <v>609</v>
      </c>
      <c r="C98" s="1648"/>
      <c r="D98" s="563"/>
      <c r="E98" s="564"/>
      <c r="F98" s="564"/>
      <c r="H98" s="565">
        <f>SUMIFS('Sch D'!$D$11:$D$81,'Sch D'!$A$11:$A$81,'Sch D-1'!E98,'Sch D'!$B$11:$B$81,'Sch D-1'!F98)</f>
        <v>0</v>
      </c>
      <c r="I98" s="242">
        <f t="shared" si="3"/>
        <v>0</v>
      </c>
    </row>
    <row r="99" spans="1:9" ht="30" customHeight="1" x14ac:dyDescent="0.2">
      <c r="A99" s="566" t="s">
        <v>610</v>
      </c>
      <c r="B99" s="569" t="s">
        <v>611</v>
      </c>
      <c r="C99" s="569"/>
      <c r="D99" s="563"/>
      <c r="E99" s="1433" t="s">
        <v>31</v>
      </c>
      <c r="F99" s="1433" t="s">
        <v>31</v>
      </c>
      <c r="H99" s="565">
        <f>SUMIFS('Sch D'!$D$11:$D$81,'Sch D'!$A$11:$A$81,'Sch D-1'!E99,'Sch D'!$B$11:$B$81,'Sch D-1'!F99)</f>
        <v>0</v>
      </c>
      <c r="I99" s="242">
        <f t="shared" si="3"/>
        <v>0</v>
      </c>
    </row>
    <row r="100" spans="1:9" ht="30" customHeight="1" x14ac:dyDescent="0.2">
      <c r="A100" s="566" t="s">
        <v>612</v>
      </c>
      <c r="B100" s="1648" t="s">
        <v>613</v>
      </c>
      <c r="C100" s="1648"/>
      <c r="D100" s="563"/>
      <c r="E100" s="564"/>
      <c r="F100" s="564"/>
      <c r="H100" s="565">
        <f>SUMIFS('Sch D'!$D$11:$D$81,'Sch D'!$A$11:$A$81,'Sch D-1'!E100,'Sch D'!$B$11:$B$81,'Sch D-1'!F100)</f>
        <v>0</v>
      </c>
      <c r="I100" s="242">
        <f t="shared" si="3"/>
        <v>0</v>
      </c>
    </row>
    <row r="101" spans="1:9" ht="30" customHeight="1" x14ac:dyDescent="0.2">
      <c r="A101" s="566" t="s">
        <v>614</v>
      </c>
      <c r="B101" s="1648" t="s">
        <v>615</v>
      </c>
      <c r="C101" s="1648"/>
      <c r="D101" s="563"/>
      <c r="E101" s="564"/>
      <c r="F101" s="564"/>
      <c r="H101" s="565">
        <f>SUMIFS('Sch D'!$D$11:$D$81,'Sch D'!$A$11:$A$81,'Sch D-1'!E101,'Sch D'!$B$11:$B$81,'Sch D-1'!F101)</f>
        <v>0</v>
      </c>
      <c r="I101" s="242">
        <f t="shared" si="3"/>
        <v>0</v>
      </c>
    </row>
    <row r="102" spans="1:9" ht="30" customHeight="1" x14ac:dyDescent="0.2">
      <c r="A102" s="566" t="s">
        <v>320</v>
      </c>
      <c r="B102" s="569" t="s">
        <v>616</v>
      </c>
      <c r="C102" s="569"/>
      <c r="D102" s="563"/>
      <c r="E102" s="564"/>
      <c r="F102" s="564"/>
      <c r="H102" s="565">
        <f>SUMIFS('Sch D'!$D$11:$D$81,'Sch D'!$A$11:$A$81,'Sch D-1'!E102,'Sch D'!$B$11:$B$81,'Sch D-1'!F102)</f>
        <v>0</v>
      </c>
      <c r="I102" s="242">
        <f t="shared" si="3"/>
        <v>0</v>
      </c>
    </row>
    <row r="103" spans="1:9" ht="30" customHeight="1" x14ac:dyDescent="0.2">
      <c r="A103" s="566" t="s">
        <v>617</v>
      </c>
      <c r="B103" s="1648" t="s">
        <v>1435</v>
      </c>
      <c r="C103" s="1648"/>
      <c r="D103" s="570">
        <f>-'Sch F'!H16</f>
        <v>0</v>
      </c>
      <c r="E103" s="1433" t="s">
        <v>31</v>
      </c>
      <c r="F103" s="1433" t="s">
        <v>31</v>
      </c>
      <c r="H103" s="565">
        <f>SUMIFS('Sch D'!$D$11:$D$81,'Sch D'!$A$11:$A$81,'Sch D-1'!E103,'Sch D'!$B$11:$B$81,'Sch D-1'!F103)</f>
        <v>0</v>
      </c>
      <c r="I103" s="242">
        <f t="shared" si="3"/>
        <v>0</v>
      </c>
    </row>
    <row r="104" spans="1:9" ht="30" customHeight="1" x14ac:dyDescent="0.2">
      <c r="A104" s="566" t="s">
        <v>618</v>
      </c>
      <c r="B104" s="1648" t="s">
        <v>619</v>
      </c>
      <c r="C104" s="1648"/>
      <c r="D104" s="563"/>
      <c r="E104" s="564"/>
      <c r="F104" s="564"/>
      <c r="H104" s="565">
        <f>SUMIFS('Sch D'!$D$11:$D$81,'Sch D'!$A$11:$A$81,'Sch D-1'!E104,'Sch D'!$B$11:$B$81,'Sch D-1'!F104)</f>
        <v>0</v>
      </c>
      <c r="I104" s="242">
        <f t="shared" si="3"/>
        <v>0</v>
      </c>
    </row>
    <row r="105" spans="1:9" ht="30" customHeight="1" x14ac:dyDescent="0.2">
      <c r="A105" s="566" t="s">
        <v>620</v>
      </c>
      <c r="B105" s="1648" t="s">
        <v>621</v>
      </c>
      <c r="C105" s="1648"/>
      <c r="D105" s="563"/>
      <c r="E105" s="564"/>
      <c r="F105" s="564"/>
      <c r="H105" s="565">
        <f>SUMIFS('Sch D'!$D$11:$D$81,'Sch D'!$A$11:$A$81,'Sch D-1'!E105,'Sch D'!$B$11:$B$81,'Sch D-1'!F105)</f>
        <v>0</v>
      </c>
      <c r="I105" s="242">
        <f t="shared" si="3"/>
        <v>0</v>
      </c>
    </row>
    <row r="106" spans="1:9" ht="30" customHeight="1" x14ac:dyDescent="0.2">
      <c r="A106" s="566" t="s">
        <v>622</v>
      </c>
      <c r="B106" s="1648" t="s">
        <v>623</v>
      </c>
      <c r="C106" s="1648"/>
      <c r="D106" s="563"/>
      <c r="E106" s="564"/>
      <c r="F106" s="564"/>
      <c r="H106" s="565">
        <f>SUMIFS('Sch D'!$D$11:$D$81,'Sch D'!$A$11:$A$81,'Sch D-1'!E106,'Sch D'!$B$11:$B$81,'Sch D-1'!F106)</f>
        <v>0</v>
      </c>
      <c r="I106" s="242">
        <f t="shared" si="3"/>
        <v>0</v>
      </c>
    </row>
    <row r="107" spans="1:9" ht="30" customHeight="1" x14ac:dyDescent="0.2">
      <c r="A107" s="566" t="s">
        <v>624</v>
      </c>
      <c r="B107" s="1648" t="s">
        <v>625</v>
      </c>
      <c r="C107" s="1648"/>
      <c r="D107" s="563"/>
      <c r="E107" s="1433" t="s">
        <v>31</v>
      </c>
      <c r="F107" s="1433" t="s">
        <v>31</v>
      </c>
      <c r="H107" s="565">
        <f>SUMIFS('Sch D'!$D$11:$D$81,'Sch D'!$A$11:$A$81,'Sch D-1'!E107,'Sch D'!$B$11:$B$81,'Sch D-1'!F107)</f>
        <v>0</v>
      </c>
      <c r="I107" s="242">
        <f t="shared" si="3"/>
        <v>0</v>
      </c>
    </row>
    <row r="108" spans="1:9" ht="30" customHeight="1" x14ac:dyDescent="0.2">
      <c r="A108" s="571"/>
      <c r="B108" s="572"/>
      <c r="C108" s="572"/>
      <c r="D108" s="563"/>
      <c r="E108" s="564"/>
      <c r="F108" s="564"/>
      <c r="H108" s="565">
        <f>SUMIFS('Sch D'!$D$11:$D$81,'Sch D'!$A$11:$A$81,'Sch D-1'!E108,'Sch D'!$B$11:$B$81,'Sch D-1'!F108)</f>
        <v>0</v>
      </c>
      <c r="I108" s="242">
        <f t="shared" si="3"/>
        <v>0</v>
      </c>
    </row>
    <row r="109" spans="1:9" ht="30" customHeight="1" x14ac:dyDescent="0.2">
      <c r="A109" s="571"/>
      <c r="B109" s="572"/>
      <c r="C109" s="572"/>
      <c r="D109" s="563"/>
      <c r="E109" s="564"/>
      <c r="F109" s="564"/>
      <c r="H109" s="565">
        <f>SUMIFS('Sch D'!$D$11:$D$81,'Sch D'!$A$11:$A$81,'Sch D-1'!E109,'Sch D'!$B$11:$B$81,'Sch D-1'!F109)</f>
        <v>0</v>
      </c>
      <c r="I109" s="242">
        <f t="shared" si="3"/>
        <v>0</v>
      </c>
    </row>
    <row r="110" spans="1:9" ht="30" customHeight="1" x14ac:dyDescent="0.2">
      <c r="A110" s="571"/>
      <c r="B110" s="572"/>
      <c r="C110" s="572"/>
      <c r="D110" s="563"/>
      <c r="E110" s="564"/>
      <c r="F110" s="564"/>
      <c r="H110" s="565">
        <f>SUMIFS('Sch D'!$D$11:$D$81,'Sch D'!$A$11:$A$81,'Sch D-1'!E110,'Sch D'!$B$11:$B$81,'Sch D-1'!F110)</f>
        <v>0</v>
      </c>
      <c r="I110" s="242">
        <f t="shared" si="3"/>
        <v>0</v>
      </c>
    </row>
    <row r="111" spans="1:9" ht="30" customHeight="1" x14ac:dyDescent="0.2">
      <c r="A111" s="571"/>
      <c r="B111" s="572"/>
      <c r="C111" s="572"/>
      <c r="D111" s="563"/>
      <c r="E111" s="564"/>
      <c r="F111" s="564"/>
      <c r="H111" s="565">
        <f>SUMIFS('Sch D'!$D$11:$D$81,'Sch D'!$A$11:$A$81,'Sch D-1'!E111,'Sch D'!$B$11:$B$81,'Sch D-1'!F111)</f>
        <v>0</v>
      </c>
      <c r="I111" s="242">
        <f t="shared" si="3"/>
        <v>0</v>
      </c>
    </row>
    <row r="112" spans="1:9" ht="30" customHeight="1" x14ac:dyDescent="0.2">
      <c r="A112" s="571"/>
      <c r="B112" s="572"/>
      <c r="C112" s="572"/>
      <c r="D112" s="563"/>
      <c r="E112" s="564"/>
      <c r="F112" s="564"/>
      <c r="H112" s="565">
        <f>SUMIFS('Sch D'!$D$11:$D$81,'Sch D'!$A$11:$A$81,'Sch D-1'!E112,'Sch D'!$B$11:$B$81,'Sch D-1'!F112)</f>
        <v>0</v>
      </c>
      <c r="I112" s="242">
        <f t="shared" si="3"/>
        <v>0</v>
      </c>
    </row>
    <row r="113" spans="1:9" ht="30" customHeight="1" x14ac:dyDescent="0.2">
      <c r="A113" s="571"/>
      <c r="B113" s="572"/>
      <c r="C113" s="572"/>
      <c r="D113" s="563"/>
      <c r="E113" s="564"/>
      <c r="F113" s="564"/>
      <c r="H113" s="565">
        <f>SUMIFS('Sch D'!$D$11:$D$81,'Sch D'!$A$11:$A$81,'Sch D-1'!E113,'Sch D'!$B$11:$B$81,'Sch D-1'!F113)</f>
        <v>0</v>
      </c>
      <c r="I113" s="242">
        <f t="shared" si="3"/>
        <v>0</v>
      </c>
    </row>
    <row r="114" spans="1:9" ht="30" customHeight="1" x14ac:dyDescent="0.2">
      <c r="A114" s="571"/>
      <c r="B114" s="572"/>
      <c r="C114" s="572"/>
      <c r="D114" s="563"/>
      <c r="E114" s="564"/>
      <c r="F114" s="564"/>
      <c r="H114" s="565">
        <f>SUMIFS('Sch D'!$D$11:$D$81,'Sch D'!$A$11:$A$81,'Sch D-1'!E114,'Sch D'!$B$11:$B$81,'Sch D-1'!F114)</f>
        <v>0</v>
      </c>
      <c r="I114" s="242">
        <f t="shared" si="3"/>
        <v>0</v>
      </c>
    </row>
    <row r="115" spans="1:9" ht="30" customHeight="1" x14ac:dyDescent="0.2">
      <c r="A115" s="571"/>
      <c r="B115" s="572"/>
      <c r="C115" s="572"/>
      <c r="D115" s="563"/>
      <c r="E115" s="564"/>
      <c r="F115" s="564"/>
      <c r="H115" s="565">
        <f>SUMIFS('Sch D'!$D$11:$D$81,'Sch D'!$A$11:$A$81,'Sch D-1'!E115,'Sch D'!$B$11:$B$81,'Sch D-1'!F115)</f>
        <v>0</v>
      </c>
      <c r="I115" s="242">
        <f t="shared" si="3"/>
        <v>0</v>
      </c>
    </row>
    <row r="116" spans="1:9" ht="30" customHeight="1" x14ac:dyDescent="0.2">
      <c r="A116" s="571"/>
      <c r="B116" s="572"/>
      <c r="C116" s="572"/>
      <c r="D116" s="563"/>
      <c r="E116" s="564"/>
      <c r="F116" s="564"/>
      <c r="H116" s="565">
        <f>SUMIFS('Sch D'!$D$11:$D$81,'Sch D'!$A$11:$A$81,'Sch D-1'!E116,'Sch D'!$B$11:$B$81,'Sch D-1'!F116)</f>
        <v>0</v>
      </c>
      <c r="I116" s="242">
        <f t="shared" si="3"/>
        <v>0</v>
      </c>
    </row>
    <row r="117" spans="1:9" ht="30" customHeight="1" x14ac:dyDescent="0.2">
      <c r="A117" s="571"/>
      <c r="B117" s="572"/>
      <c r="C117" s="572"/>
      <c r="D117" s="563"/>
      <c r="E117" s="564"/>
      <c r="F117" s="564"/>
      <c r="H117" s="565">
        <f>SUMIFS('Sch D'!$D$11:$D$81,'Sch D'!$A$11:$A$81,'Sch D-1'!E117,'Sch D'!$B$11:$B$81,'Sch D-1'!F117)</f>
        <v>0</v>
      </c>
      <c r="I117" s="242">
        <f t="shared" si="3"/>
        <v>0</v>
      </c>
    </row>
    <row r="118" spans="1:9" ht="30" customHeight="1" x14ac:dyDescent="0.2">
      <c r="A118" s="571"/>
      <c r="B118" s="572"/>
      <c r="C118" s="572"/>
      <c r="D118" s="563"/>
      <c r="E118" s="564"/>
      <c r="F118" s="564"/>
      <c r="H118" s="565">
        <f>SUMIFS('Sch D'!$D$11:$D$81,'Sch D'!$A$11:$A$81,'Sch D-1'!E118,'Sch D'!$B$11:$B$81,'Sch D-1'!F118)</f>
        <v>0</v>
      </c>
      <c r="I118" s="242">
        <f t="shared" si="3"/>
        <v>0</v>
      </c>
    </row>
    <row r="119" spans="1:9" ht="30" customHeight="1" x14ac:dyDescent="0.2">
      <c r="A119" s="571"/>
      <c r="B119" s="572"/>
      <c r="C119" s="572"/>
      <c r="D119" s="563"/>
      <c r="E119" s="564"/>
      <c r="F119" s="564"/>
      <c r="H119" s="565">
        <f>SUMIFS('Sch D'!$D$11:$D$81,'Sch D'!$A$11:$A$81,'Sch D-1'!E119,'Sch D'!$B$11:$B$81,'Sch D-1'!F119)</f>
        <v>0</v>
      </c>
      <c r="I119" s="242">
        <f t="shared" si="3"/>
        <v>0</v>
      </c>
    </row>
    <row r="120" spans="1:9" ht="30" customHeight="1" x14ac:dyDescent="0.2">
      <c r="A120" s="571"/>
      <c r="B120" s="572"/>
      <c r="C120" s="572"/>
      <c r="D120" s="563"/>
      <c r="E120" s="564"/>
      <c r="F120" s="564"/>
      <c r="H120" s="565">
        <f>SUMIFS('Sch D'!$D$11:$D$81,'Sch D'!$A$11:$A$81,'Sch D-1'!E120,'Sch D'!$B$11:$B$81,'Sch D-1'!F120)</f>
        <v>0</v>
      </c>
      <c r="I120" s="242">
        <f t="shared" si="3"/>
        <v>0</v>
      </c>
    </row>
    <row r="121" spans="1:9" ht="30" customHeight="1" x14ac:dyDescent="0.2">
      <c r="A121" s="571"/>
      <c r="B121" s="572"/>
      <c r="C121" s="572"/>
      <c r="D121" s="563"/>
      <c r="E121" s="564"/>
      <c r="F121" s="564"/>
      <c r="H121" s="565">
        <f>SUMIFS('Sch D'!$D$11:$D$81,'Sch D'!$A$11:$A$81,'Sch D-1'!E121,'Sch D'!$B$11:$B$81,'Sch D-1'!F121)</f>
        <v>0</v>
      </c>
      <c r="I121" s="242">
        <f t="shared" si="3"/>
        <v>0</v>
      </c>
    </row>
    <row r="122" spans="1:9" ht="30" customHeight="1" x14ac:dyDescent="0.2">
      <c r="A122" s="571"/>
      <c r="B122" s="572"/>
      <c r="C122" s="572"/>
      <c r="D122" s="563"/>
      <c r="E122" s="564"/>
      <c r="F122" s="564"/>
      <c r="H122" s="565">
        <f>SUMIFS('Sch D'!$D$11:$D$81,'Sch D'!$A$11:$A$81,'Sch D-1'!E122,'Sch D'!$B$11:$B$81,'Sch D-1'!F122)</f>
        <v>0</v>
      </c>
      <c r="I122" s="242">
        <f t="shared" si="3"/>
        <v>0</v>
      </c>
    </row>
    <row r="123" spans="1:9" ht="30" customHeight="1" x14ac:dyDescent="0.2">
      <c r="A123" s="571"/>
      <c r="B123" s="572"/>
      <c r="C123" s="572"/>
      <c r="D123" s="563"/>
      <c r="E123" s="564"/>
      <c r="F123" s="564"/>
      <c r="H123" s="565">
        <f>SUMIFS('Sch D'!$D$11:$D$81,'Sch D'!$A$11:$A$81,'Sch D-1'!E123,'Sch D'!$B$11:$B$81,'Sch D-1'!F123)</f>
        <v>0</v>
      </c>
      <c r="I123" s="242">
        <f t="shared" si="3"/>
        <v>0</v>
      </c>
    </row>
    <row r="124" spans="1:9" ht="30" customHeight="1" x14ac:dyDescent="0.2">
      <c r="A124" s="571"/>
      <c r="B124" s="572"/>
      <c r="C124" s="572"/>
      <c r="D124" s="563"/>
      <c r="E124" s="564"/>
      <c r="F124" s="564"/>
      <c r="H124" s="565">
        <f>SUMIFS('Sch D'!$D$11:$D$81,'Sch D'!$A$11:$A$81,'Sch D-1'!E124,'Sch D'!$B$11:$B$81,'Sch D-1'!F124)</f>
        <v>0</v>
      </c>
      <c r="I124" s="242">
        <f t="shared" si="3"/>
        <v>0</v>
      </c>
    </row>
    <row r="125" spans="1:9" ht="30" customHeight="1" x14ac:dyDescent="0.2">
      <c r="A125" s="571"/>
      <c r="B125" s="572"/>
      <c r="C125" s="572"/>
      <c r="D125" s="563"/>
      <c r="E125" s="564"/>
      <c r="F125" s="564"/>
      <c r="H125" s="565">
        <f>SUMIFS('Sch D'!$D$11:$D$81,'Sch D'!$A$11:$A$81,'Sch D-1'!E125,'Sch D'!$B$11:$B$81,'Sch D-1'!F125)</f>
        <v>0</v>
      </c>
      <c r="I125" s="242">
        <f t="shared" si="3"/>
        <v>0</v>
      </c>
    </row>
    <row r="126" spans="1:9" ht="30" customHeight="1" x14ac:dyDescent="0.2">
      <c r="A126" s="571"/>
      <c r="B126" s="572"/>
      <c r="C126" s="572"/>
      <c r="D126" s="563"/>
      <c r="E126" s="564"/>
      <c r="F126" s="564"/>
      <c r="H126" s="565">
        <f>SUMIFS('Sch D'!$D$11:$D$81,'Sch D'!$A$11:$A$81,'Sch D-1'!E126,'Sch D'!$B$11:$B$81,'Sch D-1'!F126)</f>
        <v>0</v>
      </c>
      <c r="I126" s="242">
        <f t="shared" si="3"/>
        <v>0</v>
      </c>
    </row>
    <row r="127" spans="1:9" ht="30" customHeight="1" x14ac:dyDescent="0.2">
      <c r="A127" s="571"/>
      <c r="B127" s="572"/>
      <c r="C127" s="572"/>
      <c r="D127" s="563"/>
      <c r="E127" s="564"/>
      <c r="F127" s="564"/>
      <c r="H127" s="565">
        <f>SUMIFS('Sch D'!$D$11:$D$81,'Sch D'!$A$11:$A$81,'Sch D-1'!E127,'Sch D'!$B$11:$B$81,'Sch D-1'!F127)</f>
        <v>0</v>
      </c>
      <c r="I127" s="242">
        <f t="shared" si="3"/>
        <v>0</v>
      </c>
    </row>
    <row r="128" spans="1:9" ht="30" customHeight="1" x14ac:dyDescent="0.2">
      <c r="A128" s="571"/>
      <c r="B128" s="572"/>
      <c r="C128" s="572"/>
      <c r="D128" s="563"/>
      <c r="E128" s="564"/>
      <c r="F128" s="564"/>
      <c r="H128" s="565">
        <f>SUMIFS('Sch D'!$D$11:$D$81,'Sch D'!$A$11:$A$81,'Sch D-1'!E128,'Sch D'!$B$11:$B$81,'Sch D-1'!F128)</f>
        <v>0</v>
      </c>
      <c r="I128" s="242">
        <f t="shared" si="3"/>
        <v>0</v>
      </c>
    </row>
    <row r="129" spans="1:9" ht="30" customHeight="1" x14ac:dyDescent="0.2">
      <c r="A129" s="571"/>
      <c r="B129" s="572"/>
      <c r="C129" s="572"/>
      <c r="D129" s="563"/>
      <c r="E129" s="564"/>
      <c r="F129" s="564"/>
      <c r="H129" s="565">
        <f>SUMIFS('Sch D'!$D$11:$D$81,'Sch D'!$A$11:$A$81,'Sch D-1'!E129,'Sch D'!$B$11:$B$81,'Sch D-1'!F129)</f>
        <v>0</v>
      </c>
      <c r="I129" s="242">
        <f t="shared" si="3"/>
        <v>0</v>
      </c>
    </row>
    <row r="130" spans="1:9" ht="30" customHeight="1" x14ac:dyDescent="0.2">
      <c r="A130" s="571"/>
      <c r="B130" s="572"/>
      <c r="C130" s="572"/>
      <c r="D130" s="563"/>
      <c r="E130" s="564"/>
      <c r="F130" s="564"/>
      <c r="H130" s="565">
        <f>SUMIFS('Sch D'!$D$11:$D$81,'Sch D'!$A$11:$A$81,'Sch D-1'!E130,'Sch D'!$B$11:$B$81,'Sch D-1'!F130)</f>
        <v>0</v>
      </c>
      <c r="I130" s="242">
        <f t="shared" si="3"/>
        <v>0</v>
      </c>
    </row>
    <row r="131" spans="1:9" ht="30" customHeight="1" x14ac:dyDescent="0.2">
      <c r="A131" s="571"/>
      <c r="B131" s="572"/>
      <c r="C131" s="572"/>
      <c r="D131" s="563"/>
      <c r="E131" s="564"/>
      <c r="F131" s="564"/>
      <c r="H131" s="565">
        <f>SUMIFS('Sch D'!$D$11:$D$81,'Sch D'!$A$11:$A$81,'Sch D-1'!E131,'Sch D'!$B$11:$B$81,'Sch D-1'!F131)</f>
        <v>0</v>
      </c>
      <c r="I131" s="242">
        <f t="shared" si="3"/>
        <v>0</v>
      </c>
    </row>
    <row r="132" spans="1:9" ht="30" customHeight="1" x14ac:dyDescent="0.2">
      <c r="A132" s="571"/>
      <c r="B132" s="572"/>
      <c r="C132" s="572"/>
      <c r="D132" s="563"/>
      <c r="E132" s="564"/>
      <c r="F132" s="564"/>
      <c r="H132" s="565">
        <f>SUMIFS('Sch D'!$D$11:$D$81,'Sch D'!$A$11:$A$81,'Sch D-1'!E132,'Sch D'!$B$11:$B$81,'Sch D-1'!F132)</f>
        <v>0</v>
      </c>
      <c r="I132" s="242">
        <f t="shared" si="3"/>
        <v>0</v>
      </c>
    </row>
    <row r="133" spans="1:9" ht="30" customHeight="1" x14ac:dyDescent="0.2">
      <c r="A133" s="571"/>
      <c r="B133" s="572"/>
      <c r="C133" s="572"/>
      <c r="D133" s="563"/>
      <c r="E133" s="564"/>
      <c r="F133" s="564"/>
      <c r="H133" s="565">
        <f>SUMIFS('Sch D'!$D$11:$D$81,'Sch D'!$A$11:$A$81,'Sch D-1'!E133,'Sch D'!$B$11:$B$81,'Sch D-1'!F133)</f>
        <v>0</v>
      </c>
      <c r="I133" s="242">
        <f t="shared" si="3"/>
        <v>0</v>
      </c>
    </row>
    <row r="134" spans="1:9" ht="30" customHeight="1" x14ac:dyDescent="0.2">
      <c r="A134" s="571"/>
      <c r="B134" s="572"/>
      <c r="C134" s="572"/>
      <c r="D134" s="563"/>
      <c r="E134" s="564"/>
      <c r="F134" s="564"/>
      <c r="H134" s="565">
        <f>SUMIFS('Sch D'!$D$11:$D$81,'Sch D'!$A$11:$A$81,'Sch D-1'!E134,'Sch D'!$B$11:$B$81,'Sch D-1'!F134)</f>
        <v>0</v>
      </c>
      <c r="I134" s="242">
        <f t="shared" si="3"/>
        <v>0</v>
      </c>
    </row>
    <row r="135" spans="1:9" ht="30" customHeight="1" x14ac:dyDescent="0.2">
      <c r="A135" s="571"/>
      <c r="B135" s="572"/>
      <c r="C135" s="572"/>
      <c r="D135" s="563"/>
      <c r="E135" s="564"/>
      <c r="F135" s="564"/>
      <c r="H135" s="565">
        <f>SUMIFS('Sch D'!$D$11:$D$81,'Sch D'!$A$11:$A$81,'Sch D-1'!E135,'Sch D'!$B$11:$B$81,'Sch D-1'!F135)</f>
        <v>0</v>
      </c>
      <c r="I135" s="242">
        <f t="shared" si="3"/>
        <v>0</v>
      </c>
    </row>
    <row r="136" spans="1:9" ht="30" customHeight="1" x14ac:dyDescent="0.2">
      <c r="A136" s="571"/>
      <c r="B136" s="572"/>
      <c r="C136" s="572"/>
      <c r="D136" s="563"/>
      <c r="E136" s="564"/>
      <c r="F136" s="564"/>
      <c r="H136" s="565">
        <f>SUMIFS('Sch D'!$D$11:$D$81,'Sch D'!$A$11:$A$81,'Sch D-1'!E136,'Sch D'!$B$11:$B$81,'Sch D-1'!F136)</f>
        <v>0</v>
      </c>
      <c r="I136" s="242">
        <f t="shared" si="3"/>
        <v>0</v>
      </c>
    </row>
    <row r="137" spans="1:9" ht="30" customHeight="1" x14ac:dyDescent="0.2">
      <c r="A137" s="571"/>
      <c r="B137" s="572"/>
      <c r="C137" s="572"/>
      <c r="D137" s="563"/>
      <c r="E137" s="564"/>
      <c r="F137" s="564"/>
      <c r="H137" s="565">
        <f>SUMIFS('Sch D'!$D$11:$D$81,'Sch D'!$A$11:$A$81,'Sch D-1'!E137,'Sch D'!$B$11:$B$81,'Sch D-1'!F137)</f>
        <v>0</v>
      </c>
      <c r="I137" s="242">
        <f t="shared" si="3"/>
        <v>0</v>
      </c>
    </row>
    <row r="138" spans="1:9" ht="30" customHeight="1" x14ac:dyDescent="0.2">
      <c r="A138" s="571"/>
      <c r="B138" s="572"/>
      <c r="C138" s="572"/>
      <c r="D138" s="563"/>
      <c r="E138" s="564"/>
      <c r="F138" s="564"/>
      <c r="H138" s="565">
        <f>SUMIFS('Sch D'!$D$11:$D$81,'Sch D'!$A$11:$A$81,'Sch D-1'!E138,'Sch D'!$B$11:$B$81,'Sch D-1'!F138)</f>
        <v>0</v>
      </c>
      <c r="I138" s="242">
        <f t="shared" si="3"/>
        <v>0</v>
      </c>
    </row>
    <row r="139" spans="1:9" ht="30" customHeight="1" x14ac:dyDescent="0.2">
      <c r="A139" s="571"/>
      <c r="B139" s="572"/>
      <c r="C139" s="572"/>
      <c r="D139" s="563"/>
      <c r="E139" s="564"/>
      <c r="F139" s="564"/>
      <c r="H139" s="565">
        <f>SUMIFS('Sch D'!$D$11:$D$81,'Sch D'!$A$11:$A$81,'Sch D-1'!E139,'Sch D'!$B$11:$B$81,'Sch D-1'!F139)</f>
        <v>0</v>
      </c>
      <c r="I139" s="242">
        <f t="shared" si="3"/>
        <v>0</v>
      </c>
    </row>
    <row r="140" spans="1:9" ht="30" customHeight="1" x14ac:dyDescent="0.2">
      <c r="A140" s="571"/>
      <c r="B140" s="572"/>
      <c r="C140" s="572"/>
      <c r="D140" s="563"/>
      <c r="E140" s="564"/>
      <c r="F140" s="564"/>
      <c r="H140" s="565">
        <f>SUMIFS('Sch D'!$D$11:$D$81,'Sch D'!$A$11:$A$81,'Sch D-1'!E140,'Sch D'!$B$11:$B$81,'Sch D-1'!F140)</f>
        <v>0</v>
      </c>
      <c r="I140" s="242">
        <f t="shared" si="3"/>
        <v>0</v>
      </c>
    </row>
    <row r="141" spans="1:9" ht="30" customHeight="1" x14ac:dyDescent="0.2">
      <c r="A141" s="571"/>
      <c r="B141" s="572"/>
      <c r="C141" s="572"/>
      <c r="D141" s="563"/>
      <c r="E141" s="564"/>
      <c r="F141" s="564"/>
      <c r="H141" s="565">
        <f>SUMIFS('Sch D'!$D$11:$D$81,'Sch D'!$A$11:$A$81,'Sch D-1'!E141,'Sch D'!$B$11:$B$81,'Sch D-1'!F141)</f>
        <v>0</v>
      </c>
      <c r="I141" s="242">
        <f t="shared" si="3"/>
        <v>0</v>
      </c>
    </row>
    <row r="142" spans="1:9" ht="30" customHeight="1" x14ac:dyDescent="0.2">
      <c r="A142" s="571"/>
      <c r="B142" s="572"/>
      <c r="C142" s="572"/>
      <c r="D142" s="563"/>
      <c r="E142" s="564"/>
      <c r="F142" s="564"/>
      <c r="H142" s="565">
        <f>SUMIFS('Sch D'!$D$11:$D$81,'Sch D'!$A$11:$A$81,'Sch D-1'!E142,'Sch D'!$B$11:$B$81,'Sch D-1'!F142)</f>
        <v>0</v>
      </c>
      <c r="I142" s="242">
        <f t="shared" si="3"/>
        <v>0</v>
      </c>
    </row>
    <row r="143" spans="1:9" ht="30" customHeight="1" x14ac:dyDescent="0.2">
      <c r="A143" s="571"/>
      <c r="B143" s="572"/>
      <c r="C143" s="572"/>
      <c r="D143" s="563"/>
      <c r="E143" s="564"/>
      <c r="F143" s="564"/>
      <c r="H143" s="565">
        <f>SUMIFS('Sch D'!$D$11:$D$81,'Sch D'!$A$11:$A$81,'Sch D-1'!E143,'Sch D'!$B$11:$B$81,'Sch D-1'!F143)</f>
        <v>0</v>
      </c>
      <c r="I143" s="242">
        <f t="shared" si="3"/>
        <v>0</v>
      </c>
    </row>
    <row r="144" spans="1:9" ht="30" customHeight="1" x14ac:dyDescent="0.2">
      <c r="A144" s="571"/>
      <c r="B144" s="572"/>
      <c r="C144" s="572"/>
      <c r="D144" s="563"/>
      <c r="E144" s="564"/>
      <c r="F144" s="564"/>
      <c r="H144" s="565">
        <f>SUMIFS('Sch D'!$D$11:$D$81,'Sch D'!$A$11:$A$81,'Sch D-1'!E144,'Sch D'!$B$11:$B$81,'Sch D-1'!F144)</f>
        <v>0</v>
      </c>
      <c r="I144" s="242">
        <f t="shared" si="3"/>
        <v>0</v>
      </c>
    </row>
    <row r="145" spans="1:9" ht="30" customHeight="1" x14ac:dyDescent="0.2">
      <c r="A145" s="571"/>
      <c r="B145" s="572"/>
      <c r="C145" s="572"/>
      <c r="D145" s="563"/>
      <c r="E145" s="564"/>
      <c r="F145" s="564"/>
      <c r="H145" s="565">
        <f>SUMIFS('Sch D'!$D$11:$D$81,'Sch D'!$A$11:$A$81,'Sch D-1'!E145,'Sch D'!$B$11:$B$81,'Sch D-1'!F145)</f>
        <v>0</v>
      </c>
      <c r="I145" s="242">
        <f t="shared" ref="I145:I208" si="4">SUMIFS($D$8:$D$308,$E$8:$E$308,E145,$F$8:$F$308,F145)-H145</f>
        <v>0</v>
      </c>
    </row>
    <row r="146" spans="1:9" ht="30" customHeight="1" x14ac:dyDescent="0.2">
      <c r="A146" s="571"/>
      <c r="B146" s="572"/>
      <c r="C146" s="572"/>
      <c r="D146" s="563"/>
      <c r="E146" s="564"/>
      <c r="F146" s="564"/>
      <c r="H146" s="565">
        <f>SUMIFS('Sch D'!$D$11:$D$81,'Sch D'!$A$11:$A$81,'Sch D-1'!E146,'Sch D'!$B$11:$B$81,'Sch D-1'!F146)</f>
        <v>0</v>
      </c>
      <c r="I146" s="242">
        <f t="shared" si="4"/>
        <v>0</v>
      </c>
    </row>
    <row r="147" spans="1:9" ht="30" customHeight="1" x14ac:dyDescent="0.2">
      <c r="A147" s="571"/>
      <c r="B147" s="572"/>
      <c r="C147" s="572"/>
      <c r="D147" s="563"/>
      <c r="E147" s="564"/>
      <c r="F147" s="564"/>
      <c r="H147" s="565">
        <f>SUMIFS('Sch D'!$D$11:$D$81,'Sch D'!$A$11:$A$81,'Sch D-1'!E147,'Sch D'!$B$11:$B$81,'Sch D-1'!F147)</f>
        <v>0</v>
      </c>
      <c r="I147" s="242">
        <f t="shared" si="4"/>
        <v>0</v>
      </c>
    </row>
    <row r="148" spans="1:9" ht="30" customHeight="1" x14ac:dyDescent="0.2">
      <c r="A148" s="571"/>
      <c r="B148" s="572"/>
      <c r="C148" s="572"/>
      <c r="D148" s="563"/>
      <c r="E148" s="564"/>
      <c r="F148" s="564"/>
      <c r="H148" s="565">
        <f>SUMIFS('Sch D'!$D$11:$D$81,'Sch D'!$A$11:$A$81,'Sch D-1'!E148,'Sch D'!$B$11:$B$81,'Sch D-1'!F148)</f>
        <v>0</v>
      </c>
      <c r="I148" s="242">
        <f t="shared" si="4"/>
        <v>0</v>
      </c>
    </row>
    <row r="149" spans="1:9" ht="30" customHeight="1" x14ac:dyDescent="0.2">
      <c r="A149" s="571"/>
      <c r="B149" s="572"/>
      <c r="C149" s="572"/>
      <c r="D149" s="563"/>
      <c r="E149" s="564"/>
      <c r="F149" s="564"/>
      <c r="H149" s="565">
        <f>SUMIFS('Sch D'!$D$11:$D$81,'Sch D'!$A$11:$A$81,'Sch D-1'!E149,'Sch D'!$B$11:$B$81,'Sch D-1'!F149)</f>
        <v>0</v>
      </c>
      <c r="I149" s="242">
        <f t="shared" si="4"/>
        <v>0</v>
      </c>
    </row>
    <row r="150" spans="1:9" ht="30" customHeight="1" x14ac:dyDescent="0.2">
      <c r="A150" s="571"/>
      <c r="B150" s="572"/>
      <c r="C150" s="572"/>
      <c r="D150" s="563"/>
      <c r="E150" s="564"/>
      <c r="F150" s="564"/>
      <c r="H150" s="565">
        <f>SUMIFS('Sch D'!$D$11:$D$81,'Sch D'!$A$11:$A$81,'Sch D-1'!E150,'Sch D'!$B$11:$B$81,'Sch D-1'!F150)</f>
        <v>0</v>
      </c>
      <c r="I150" s="242">
        <f t="shared" si="4"/>
        <v>0</v>
      </c>
    </row>
    <row r="151" spans="1:9" ht="30" customHeight="1" x14ac:dyDescent="0.2">
      <c r="A151" s="571"/>
      <c r="B151" s="572"/>
      <c r="C151" s="572"/>
      <c r="D151" s="563"/>
      <c r="E151" s="564"/>
      <c r="F151" s="564"/>
      <c r="H151" s="565">
        <f>SUMIFS('Sch D'!$D$11:$D$81,'Sch D'!$A$11:$A$81,'Sch D-1'!E151,'Sch D'!$B$11:$B$81,'Sch D-1'!F151)</f>
        <v>0</v>
      </c>
      <c r="I151" s="242">
        <f t="shared" si="4"/>
        <v>0</v>
      </c>
    </row>
    <row r="152" spans="1:9" ht="30" customHeight="1" x14ac:dyDescent="0.2">
      <c r="A152" s="571"/>
      <c r="B152" s="572"/>
      <c r="C152" s="572"/>
      <c r="D152" s="563"/>
      <c r="E152" s="564"/>
      <c r="F152" s="564"/>
      <c r="H152" s="565">
        <f>SUMIFS('Sch D'!$D$11:$D$81,'Sch D'!$A$11:$A$81,'Sch D-1'!E152,'Sch D'!$B$11:$B$81,'Sch D-1'!F152)</f>
        <v>0</v>
      </c>
      <c r="I152" s="242">
        <f t="shared" si="4"/>
        <v>0</v>
      </c>
    </row>
    <row r="153" spans="1:9" ht="30" customHeight="1" x14ac:dyDescent="0.2">
      <c r="A153" s="571"/>
      <c r="B153" s="572"/>
      <c r="C153" s="572"/>
      <c r="D153" s="563"/>
      <c r="E153" s="564"/>
      <c r="F153" s="564"/>
      <c r="H153" s="565">
        <f>SUMIFS('Sch D'!$D$11:$D$81,'Sch D'!$A$11:$A$81,'Sch D-1'!E153,'Sch D'!$B$11:$B$81,'Sch D-1'!F153)</f>
        <v>0</v>
      </c>
      <c r="I153" s="242">
        <f t="shared" si="4"/>
        <v>0</v>
      </c>
    </row>
    <row r="154" spans="1:9" ht="30" customHeight="1" x14ac:dyDescent="0.2">
      <c r="A154" s="571"/>
      <c r="B154" s="572"/>
      <c r="C154" s="572"/>
      <c r="D154" s="563"/>
      <c r="E154" s="564"/>
      <c r="F154" s="564"/>
      <c r="H154" s="565">
        <f>SUMIFS('Sch D'!$D$11:$D$81,'Sch D'!$A$11:$A$81,'Sch D-1'!E154,'Sch D'!$B$11:$B$81,'Sch D-1'!F154)</f>
        <v>0</v>
      </c>
      <c r="I154" s="242">
        <f t="shared" si="4"/>
        <v>0</v>
      </c>
    </row>
    <row r="155" spans="1:9" ht="30" customHeight="1" x14ac:dyDescent="0.2">
      <c r="A155" s="571"/>
      <c r="B155" s="572"/>
      <c r="C155" s="572"/>
      <c r="D155" s="563"/>
      <c r="E155" s="564"/>
      <c r="F155" s="564"/>
      <c r="H155" s="565">
        <f>SUMIFS('Sch D'!$D$11:$D$81,'Sch D'!$A$11:$A$81,'Sch D-1'!E155,'Sch D'!$B$11:$B$81,'Sch D-1'!F155)</f>
        <v>0</v>
      </c>
      <c r="I155" s="242">
        <f t="shared" si="4"/>
        <v>0</v>
      </c>
    </row>
    <row r="156" spans="1:9" ht="30" customHeight="1" x14ac:dyDescent="0.2">
      <c r="A156" s="571"/>
      <c r="B156" s="572"/>
      <c r="C156" s="572"/>
      <c r="D156" s="563"/>
      <c r="E156" s="564"/>
      <c r="F156" s="564"/>
      <c r="H156" s="565">
        <f>SUMIFS('Sch D'!$D$11:$D$81,'Sch D'!$A$11:$A$81,'Sch D-1'!E156,'Sch D'!$B$11:$B$81,'Sch D-1'!F156)</f>
        <v>0</v>
      </c>
      <c r="I156" s="242">
        <f t="shared" si="4"/>
        <v>0</v>
      </c>
    </row>
    <row r="157" spans="1:9" ht="30" customHeight="1" x14ac:dyDescent="0.2">
      <c r="A157" s="571"/>
      <c r="B157" s="572"/>
      <c r="C157" s="572"/>
      <c r="D157" s="563"/>
      <c r="E157" s="564"/>
      <c r="F157" s="564"/>
      <c r="H157" s="565">
        <f>SUMIFS('Sch D'!$D$11:$D$81,'Sch D'!$A$11:$A$81,'Sch D-1'!E157,'Sch D'!$B$11:$B$81,'Sch D-1'!F157)</f>
        <v>0</v>
      </c>
      <c r="I157" s="242">
        <f t="shared" si="4"/>
        <v>0</v>
      </c>
    </row>
    <row r="158" spans="1:9" ht="30" customHeight="1" x14ac:dyDescent="0.2">
      <c r="A158" s="571"/>
      <c r="B158" s="572"/>
      <c r="C158" s="572"/>
      <c r="D158" s="563"/>
      <c r="E158" s="564"/>
      <c r="F158" s="564"/>
      <c r="H158" s="565">
        <f>SUMIFS('Sch D'!$D$11:$D$81,'Sch D'!$A$11:$A$81,'Sch D-1'!E158,'Sch D'!$B$11:$B$81,'Sch D-1'!F158)</f>
        <v>0</v>
      </c>
      <c r="I158" s="242">
        <f t="shared" si="4"/>
        <v>0</v>
      </c>
    </row>
    <row r="159" spans="1:9" ht="30" customHeight="1" x14ac:dyDescent="0.2">
      <c r="A159" s="571"/>
      <c r="B159" s="572"/>
      <c r="C159" s="572"/>
      <c r="D159" s="563"/>
      <c r="E159" s="564"/>
      <c r="F159" s="564"/>
      <c r="H159" s="565">
        <f>SUMIFS('Sch D'!$D$11:$D$81,'Sch D'!$A$11:$A$81,'Sch D-1'!E159,'Sch D'!$B$11:$B$81,'Sch D-1'!F159)</f>
        <v>0</v>
      </c>
      <c r="I159" s="242">
        <f t="shared" si="4"/>
        <v>0</v>
      </c>
    </row>
    <row r="160" spans="1:9" ht="30" customHeight="1" x14ac:dyDescent="0.2">
      <c r="A160" s="571"/>
      <c r="B160" s="572"/>
      <c r="C160" s="572"/>
      <c r="D160" s="563"/>
      <c r="E160" s="564"/>
      <c r="F160" s="564"/>
      <c r="H160" s="565">
        <f>SUMIFS('Sch D'!$D$11:$D$81,'Sch D'!$A$11:$A$81,'Sch D-1'!E160,'Sch D'!$B$11:$B$81,'Sch D-1'!F160)</f>
        <v>0</v>
      </c>
      <c r="I160" s="242">
        <f t="shared" si="4"/>
        <v>0</v>
      </c>
    </row>
    <row r="161" spans="1:9" ht="30" customHeight="1" x14ac:dyDescent="0.2">
      <c r="A161" s="571"/>
      <c r="B161" s="572"/>
      <c r="C161" s="572"/>
      <c r="D161" s="563"/>
      <c r="E161" s="564"/>
      <c r="F161" s="564"/>
      <c r="H161" s="565">
        <f>SUMIFS('Sch D'!$D$11:$D$81,'Sch D'!$A$11:$A$81,'Sch D-1'!E161,'Sch D'!$B$11:$B$81,'Sch D-1'!F161)</f>
        <v>0</v>
      </c>
      <c r="I161" s="242">
        <f t="shared" si="4"/>
        <v>0</v>
      </c>
    </row>
    <row r="162" spans="1:9" ht="30" customHeight="1" x14ac:dyDescent="0.2">
      <c r="A162" s="571"/>
      <c r="B162" s="572"/>
      <c r="C162" s="572"/>
      <c r="D162" s="563"/>
      <c r="E162" s="564"/>
      <c r="F162" s="564"/>
      <c r="H162" s="565">
        <f>SUMIFS('Sch D'!$D$11:$D$81,'Sch D'!$A$11:$A$81,'Sch D-1'!E162,'Sch D'!$B$11:$B$81,'Sch D-1'!F162)</f>
        <v>0</v>
      </c>
      <c r="I162" s="242">
        <f t="shared" si="4"/>
        <v>0</v>
      </c>
    </row>
    <row r="163" spans="1:9" ht="30" customHeight="1" x14ac:dyDescent="0.2">
      <c r="A163" s="571"/>
      <c r="B163" s="572"/>
      <c r="C163" s="572"/>
      <c r="D163" s="563"/>
      <c r="E163" s="564"/>
      <c r="F163" s="564"/>
      <c r="H163" s="565">
        <f>SUMIFS('Sch D'!$D$11:$D$81,'Sch D'!$A$11:$A$81,'Sch D-1'!E163,'Sch D'!$B$11:$B$81,'Sch D-1'!F163)</f>
        <v>0</v>
      </c>
      <c r="I163" s="242">
        <f t="shared" si="4"/>
        <v>0</v>
      </c>
    </row>
    <row r="164" spans="1:9" ht="30" customHeight="1" x14ac:dyDescent="0.2">
      <c r="A164" s="571"/>
      <c r="B164" s="572"/>
      <c r="C164" s="572"/>
      <c r="D164" s="563"/>
      <c r="E164" s="564"/>
      <c r="F164" s="564"/>
      <c r="H164" s="565">
        <f>SUMIFS('Sch D'!$D$11:$D$81,'Sch D'!$A$11:$A$81,'Sch D-1'!E164,'Sch D'!$B$11:$B$81,'Sch D-1'!F164)</f>
        <v>0</v>
      </c>
      <c r="I164" s="242">
        <f t="shared" si="4"/>
        <v>0</v>
      </c>
    </row>
    <row r="165" spans="1:9" ht="30" customHeight="1" x14ac:dyDescent="0.2">
      <c r="A165" s="571"/>
      <c r="B165" s="572"/>
      <c r="C165" s="572"/>
      <c r="D165" s="563"/>
      <c r="E165" s="564"/>
      <c r="F165" s="564"/>
      <c r="H165" s="565">
        <f>SUMIFS('Sch D'!$D$11:$D$81,'Sch D'!$A$11:$A$81,'Sch D-1'!E165,'Sch D'!$B$11:$B$81,'Sch D-1'!F165)</f>
        <v>0</v>
      </c>
      <c r="I165" s="242">
        <f t="shared" si="4"/>
        <v>0</v>
      </c>
    </row>
    <row r="166" spans="1:9" ht="30" customHeight="1" x14ac:dyDescent="0.2">
      <c r="A166" s="571"/>
      <c r="B166" s="572"/>
      <c r="C166" s="572"/>
      <c r="D166" s="563"/>
      <c r="E166" s="564"/>
      <c r="F166" s="564"/>
      <c r="H166" s="565">
        <f>SUMIFS('Sch D'!$D$11:$D$81,'Sch D'!$A$11:$A$81,'Sch D-1'!E166,'Sch D'!$B$11:$B$81,'Sch D-1'!F166)</f>
        <v>0</v>
      </c>
      <c r="I166" s="242">
        <f t="shared" si="4"/>
        <v>0</v>
      </c>
    </row>
    <row r="167" spans="1:9" ht="30" customHeight="1" x14ac:dyDescent="0.2">
      <c r="A167" s="571"/>
      <c r="B167" s="572"/>
      <c r="C167" s="572"/>
      <c r="D167" s="563"/>
      <c r="E167" s="564"/>
      <c r="F167" s="564"/>
      <c r="H167" s="565">
        <f>SUMIFS('Sch D'!$D$11:$D$81,'Sch D'!$A$11:$A$81,'Sch D-1'!E167,'Sch D'!$B$11:$B$81,'Sch D-1'!F167)</f>
        <v>0</v>
      </c>
      <c r="I167" s="242">
        <f t="shared" si="4"/>
        <v>0</v>
      </c>
    </row>
    <row r="168" spans="1:9" ht="30" customHeight="1" x14ac:dyDescent="0.2">
      <c r="A168" s="571"/>
      <c r="B168" s="572"/>
      <c r="C168" s="572"/>
      <c r="D168" s="563"/>
      <c r="E168" s="564"/>
      <c r="F168" s="564"/>
      <c r="H168" s="565">
        <f>SUMIFS('Sch D'!$D$11:$D$81,'Sch D'!$A$11:$A$81,'Sch D-1'!E168,'Sch D'!$B$11:$B$81,'Sch D-1'!F168)</f>
        <v>0</v>
      </c>
      <c r="I168" s="242">
        <f t="shared" si="4"/>
        <v>0</v>
      </c>
    </row>
    <row r="169" spans="1:9" ht="30" customHeight="1" x14ac:dyDescent="0.2">
      <c r="A169" s="571"/>
      <c r="B169" s="572"/>
      <c r="C169" s="572"/>
      <c r="D169" s="563"/>
      <c r="E169" s="564"/>
      <c r="F169" s="564"/>
      <c r="H169" s="565">
        <f>SUMIFS('Sch D'!$D$11:$D$81,'Sch D'!$A$11:$A$81,'Sch D-1'!E169,'Sch D'!$B$11:$B$81,'Sch D-1'!F169)</f>
        <v>0</v>
      </c>
      <c r="I169" s="242">
        <f t="shared" si="4"/>
        <v>0</v>
      </c>
    </row>
    <row r="170" spans="1:9" ht="30" customHeight="1" x14ac:dyDescent="0.2">
      <c r="A170" s="571"/>
      <c r="B170" s="572"/>
      <c r="C170" s="572"/>
      <c r="D170" s="563"/>
      <c r="E170" s="564"/>
      <c r="F170" s="564"/>
      <c r="H170" s="565">
        <f>SUMIFS('Sch D'!$D$11:$D$81,'Sch D'!$A$11:$A$81,'Sch D-1'!E170,'Sch D'!$B$11:$B$81,'Sch D-1'!F170)</f>
        <v>0</v>
      </c>
      <c r="I170" s="242">
        <f t="shared" si="4"/>
        <v>0</v>
      </c>
    </row>
    <row r="171" spans="1:9" ht="30" customHeight="1" x14ac:dyDescent="0.2">
      <c r="A171" s="571"/>
      <c r="B171" s="572"/>
      <c r="C171" s="572"/>
      <c r="D171" s="563"/>
      <c r="E171" s="564"/>
      <c r="F171" s="564"/>
      <c r="H171" s="565">
        <f>SUMIFS('Sch D'!$D$11:$D$81,'Sch D'!$A$11:$A$81,'Sch D-1'!E171,'Sch D'!$B$11:$B$81,'Sch D-1'!F171)</f>
        <v>0</v>
      </c>
      <c r="I171" s="242">
        <f t="shared" si="4"/>
        <v>0</v>
      </c>
    </row>
    <row r="172" spans="1:9" ht="30" customHeight="1" x14ac:dyDescent="0.2">
      <c r="A172" s="571"/>
      <c r="B172" s="572"/>
      <c r="C172" s="572"/>
      <c r="D172" s="563"/>
      <c r="E172" s="564"/>
      <c r="F172" s="564"/>
      <c r="H172" s="565">
        <f>SUMIFS('Sch D'!$D$11:$D$81,'Sch D'!$A$11:$A$81,'Sch D-1'!E172,'Sch D'!$B$11:$B$81,'Sch D-1'!F172)</f>
        <v>0</v>
      </c>
      <c r="I172" s="242">
        <f t="shared" si="4"/>
        <v>0</v>
      </c>
    </row>
    <row r="173" spans="1:9" ht="30" customHeight="1" x14ac:dyDescent="0.2">
      <c r="A173" s="571"/>
      <c r="B173" s="572"/>
      <c r="C173" s="572"/>
      <c r="D173" s="563"/>
      <c r="E173" s="564"/>
      <c r="F173" s="564"/>
      <c r="H173" s="565">
        <f>SUMIFS('Sch D'!$D$11:$D$81,'Sch D'!$A$11:$A$81,'Sch D-1'!E173,'Sch D'!$B$11:$B$81,'Sch D-1'!F173)</f>
        <v>0</v>
      </c>
      <c r="I173" s="242">
        <f t="shared" si="4"/>
        <v>0</v>
      </c>
    </row>
    <row r="174" spans="1:9" ht="30" customHeight="1" x14ac:dyDescent="0.2">
      <c r="A174" s="571"/>
      <c r="B174" s="572"/>
      <c r="C174" s="572"/>
      <c r="D174" s="563"/>
      <c r="E174" s="564"/>
      <c r="F174" s="564"/>
      <c r="H174" s="565">
        <f>SUMIFS('Sch D'!$D$11:$D$81,'Sch D'!$A$11:$A$81,'Sch D-1'!E174,'Sch D'!$B$11:$B$81,'Sch D-1'!F174)</f>
        <v>0</v>
      </c>
      <c r="I174" s="242">
        <f t="shared" si="4"/>
        <v>0</v>
      </c>
    </row>
    <row r="175" spans="1:9" ht="30" customHeight="1" x14ac:dyDescent="0.2">
      <c r="A175" s="571"/>
      <c r="B175" s="572"/>
      <c r="C175" s="572"/>
      <c r="D175" s="563"/>
      <c r="E175" s="564"/>
      <c r="F175" s="564"/>
      <c r="H175" s="565">
        <f>SUMIFS('Sch D'!$D$11:$D$81,'Sch D'!$A$11:$A$81,'Sch D-1'!E175,'Sch D'!$B$11:$B$81,'Sch D-1'!F175)</f>
        <v>0</v>
      </c>
      <c r="I175" s="242">
        <f t="shared" si="4"/>
        <v>0</v>
      </c>
    </row>
    <row r="176" spans="1:9" ht="30" customHeight="1" x14ac:dyDescent="0.2">
      <c r="A176" s="571"/>
      <c r="B176" s="572"/>
      <c r="C176" s="572"/>
      <c r="D176" s="563"/>
      <c r="E176" s="564"/>
      <c r="F176" s="564"/>
      <c r="H176" s="565">
        <f>SUMIFS('Sch D'!$D$11:$D$81,'Sch D'!$A$11:$A$81,'Sch D-1'!E176,'Sch D'!$B$11:$B$81,'Sch D-1'!F176)</f>
        <v>0</v>
      </c>
      <c r="I176" s="242">
        <f t="shared" si="4"/>
        <v>0</v>
      </c>
    </row>
    <row r="177" spans="1:9" ht="30" customHeight="1" x14ac:dyDescent="0.2">
      <c r="A177" s="571"/>
      <c r="B177" s="572"/>
      <c r="C177" s="572"/>
      <c r="D177" s="563"/>
      <c r="E177" s="564"/>
      <c r="F177" s="564"/>
      <c r="H177" s="565">
        <f>SUMIFS('Sch D'!$D$11:$D$81,'Sch D'!$A$11:$A$81,'Sch D-1'!E177,'Sch D'!$B$11:$B$81,'Sch D-1'!F177)</f>
        <v>0</v>
      </c>
      <c r="I177" s="242">
        <f t="shared" si="4"/>
        <v>0</v>
      </c>
    </row>
    <row r="178" spans="1:9" ht="30" customHeight="1" x14ac:dyDescent="0.2">
      <c r="A178" s="571"/>
      <c r="B178" s="572"/>
      <c r="C178" s="572"/>
      <c r="D178" s="563"/>
      <c r="E178" s="564"/>
      <c r="F178" s="564"/>
      <c r="H178" s="565">
        <f>SUMIFS('Sch D'!$D$11:$D$81,'Sch D'!$A$11:$A$81,'Sch D-1'!E178,'Sch D'!$B$11:$B$81,'Sch D-1'!F178)</f>
        <v>0</v>
      </c>
      <c r="I178" s="242">
        <f t="shared" si="4"/>
        <v>0</v>
      </c>
    </row>
    <row r="179" spans="1:9" ht="30" customHeight="1" x14ac:dyDescent="0.2">
      <c r="A179" s="571"/>
      <c r="B179" s="572"/>
      <c r="C179" s="572"/>
      <c r="D179" s="563"/>
      <c r="E179" s="564"/>
      <c r="F179" s="564"/>
      <c r="H179" s="565">
        <f>SUMIFS('Sch D'!$D$11:$D$81,'Sch D'!$A$11:$A$81,'Sch D-1'!E179,'Sch D'!$B$11:$B$81,'Sch D-1'!F179)</f>
        <v>0</v>
      </c>
      <c r="I179" s="242">
        <f t="shared" si="4"/>
        <v>0</v>
      </c>
    </row>
    <row r="180" spans="1:9" ht="30" customHeight="1" x14ac:dyDescent="0.2">
      <c r="A180" s="571"/>
      <c r="B180" s="572"/>
      <c r="C180" s="572"/>
      <c r="D180" s="563"/>
      <c r="E180" s="564"/>
      <c r="F180" s="564"/>
      <c r="H180" s="565">
        <f>SUMIFS('Sch D'!$D$11:$D$81,'Sch D'!$A$11:$A$81,'Sch D-1'!E180,'Sch D'!$B$11:$B$81,'Sch D-1'!F180)</f>
        <v>0</v>
      </c>
      <c r="I180" s="242">
        <f t="shared" si="4"/>
        <v>0</v>
      </c>
    </row>
    <row r="181" spans="1:9" ht="30" customHeight="1" x14ac:dyDescent="0.2">
      <c r="A181" s="571"/>
      <c r="B181" s="572"/>
      <c r="C181" s="572"/>
      <c r="D181" s="563"/>
      <c r="E181" s="564"/>
      <c r="F181" s="564"/>
      <c r="H181" s="565">
        <f>SUMIFS('Sch D'!$D$11:$D$81,'Sch D'!$A$11:$A$81,'Sch D-1'!E181,'Sch D'!$B$11:$B$81,'Sch D-1'!F181)</f>
        <v>0</v>
      </c>
      <c r="I181" s="242">
        <f t="shared" si="4"/>
        <v>0</v>
      </c>
    </row>
    <row r="182" spans="1:9" ht="30" customHeight="1" x14ac:dyDescent="0.2">
      <c r="A182" s="571"/>
      <c r="B182" s="572"/>
      <c r="C182" s="572"/>
      <c r="D182" s="563"/>
      <c r="E182" s="564"/>
      <c r="F182" s="564"/>
      <c r="H182" s="565">
        <f>SUMIFS('Sch D'!$D$11:$D$81,'Sch D'!$A$11:$A$81,'Sch D-1'!E182,'Sch D'!$B$11:$B$81,'Sch D-1'!F182)</f>
        <v>0</v>
      </c>
      <c r="I182" s="242">
        <f t="shared" si="4"/>
        <v>0</v>
      </c>
    </row>
    <row r="183" spans="1:9" ht="30" customHeight="1" x14ac:dyDescent="0.2">
      <c r="A183" s="571"/>
      <c r="B183" s="572"/>
      <c r="C183" s="572"/>
      <c r="D183" s="563"/>
      <c r="E183" s="564"/>
      <c r="F183" s="564"/>
      <c r="H183" s="565">
        <f>SUMIFS('Sch D'!$D$11:$D$81,'Sch D'!$A$11:$A$81,'Sch D-1'!E183,'Sch D'!$B$11:$B$81,'Sch D-1'!F183)</f>
        <v>0</v>
      </c>
      <c r="I183" s="242">
        <f t="shared" si="4"/>
        <v>0</v>
      </c>
    </row>
    <row r="184" spans="1:9" ht="30" customHeight="1" x14ac:dyDescent="0.2">
      <c r="A184" s="571"/>
      <c r="B184" s="572"/>
      <c r="C184" s="572"/>
      <c r="D184" s="563"/>
      <c r="E184" s="564"/>
      <c r="F184" s="564"/>
      <c r="H184" s="565">
        <f>SUMIFS('Sch D'!$D$11:$D$81,'Sch D'!$A$11:$A$81,'Sch D-1'!E184,'Sch D'!$B$11:$B$81,'Sch D-1'!F184)</f>
        <v>0</v>
      </c>
      <c r="I184" s="242">
        <f t="shared" si="4"/>
        <v>0</v>
      </c>
    </row>
    <row r="185" spans="1:9" ht="30" customHeight="1" x14ac:dyDescent="0.2">
      <c r="A185" s="571"/>
      <c r="B185" s="572"/>
      <c r="C185" s="572"/>
      <c r="D185" s="563"/>
      <c r="E185" s="564"/>
      <c r="F185" s="564"/>
      <c r="H185" s="565">
        <f>SUMIFS('Sch D'!$D$11:$D$81,'Sch D'!$A$11:$A$81,'Sch D-1'!E185,'Sch D'!$B$11:$B$81,'Sch D-1'!F185)</f>
        <v>0</v>
      </c>
      <c r="I185" s="242">
        <f t="shared" si="4"/>
        <v>0</v>
      </c>
    </row>
    <row r="186" spans="1:9" ht="30" customHeight="1" x14ac:dyDescent="0.2">
      <c r="A186" s="571"/>
      <c r="B186" s="572"/>
      <c r="C186" s="572"/>
      <c r="D186" s="563"/>
      <c r="E186" s="564"/>
      <c r="F186" s="564"/>
      <c r="H186" s="565">
        <f>SUMIFS('Sch D'!$D$11:$D$81,'Sch D'!$A$11:$A$81,'Sch D-1'!E186,'Sch D'!$B$11:$B$81,'Sch D-1'!F186)</f>
        <v>0</v>
      </c>
      <c r="I186" s="242">
        <f t="shared" si="4"/>
        <v>0</v>
      </c>
    </row>
    <row r="187" spans="1:9" ht="30" customHeight="1" x14ac:dyDescent="0.2">
      <c r="A187" s="571"/>
      <c r="B187" s="572"/>
      <c r="C187" s="572"/>
      <c r="D187" s="563"/>
      <c r="E187" s="564"/>
      <c r="F187" s="564"/>
      <c r="H187" s="565">
        <f>SUMIFS('Sch D'!$D$11:$D$81,'Sch D'!$A$11:$A$81,'Sch D-1'!E187,'Sch D'!$B$11:$B$81,'Sch D-1'!F187)</f>
        <v>0</v>
      </c>
      <c r="I187" s="242">
        <f t="shared" si="4"/>
        <v>0</v>
      </c>
    </row>
    <row r="188" spans="1:9" ht="30" customHeight="1" x14ac:dyDescent="0.2">
      <c r="A188" s="571"/>
      <c r="B188" s="572"/>
      <c r="C188" s="572"/>
      <c r="D188" s="563"/>
      <c r="E188" s="564"/>
      <c r="F188" s="564"/>
      <c r="H188" s="565">
        <f>SUMIFS('Sch D'!$D$11:$D$81,'Sch D'!$A$11:$A$81,'Sch D-1'!E188,'Sch D'!$B$11:$B$81,'Sch D-1'!F188)</f>
        <v>0</v>
      </c>
      <c r="I188" s="242">
        <f t="shared" si="4"/>
        <v>0</v>
      </c>
    </row>
    <row r="189" spans="1:9" ht="30" customHeight="1" x14ac:dyDescent="0.2">
      <c r="A189" s="571"/>
      <c r="B189" s="572"/>
      <c r="C189" s="572"/>
      <c r="D189" s="563"/>
      <c r="E189" s="564"/>
      <c r="F189" s="564"/>
      <c r="H189" s="565">
        <f>SUMIFS('Sch D'!$D$11:$D$81,'Sch D'!$A$11:$A$81,'Sch D-1'!E189,'Sch D'!$B$11:$B$81,'Sch D-1'!F189)</f>
        <v>0</v>
      </c>
      <c r="I189" s="242">
        <f t="shared" si="4"/>
        <v>0</v>
      </c>
    </row>
    <row r="190" spans="1:9" ht="30" customHeight="1" x14ac:dyDescent="0.2">
      <c r="A190" s="571"/>
      <c r="B190" s="572"/>
      <c r="C190" s="572"/>
      <c r="D190" s="563"/>
      <c r="E190" s="564"/>
      <c r="F190" s="564"/>
      <c r="H190" s="565">
        <f>SUMIFS('Sch D'!$D$11:$D$81,'Sch D'!$A$11:$A$81,'Sch D-1'!E190,'Sch D'!$B$11:$B$81,'Sch D-1'!F190)</f>
        <v>0</v>
      </c>
      <c r="I190" s="242">
        <f t="shared" si="4"/>
        <v>0</v>
      </c>
    </row>
    <row r="191" spans="1:9" ht="30" customHeight="1" x14ac:dyDescent="0.2">
      <c r="A191" s="571"/>
      <c r="B191" s="572"/>
      <c r="C191" s="572"/>
      <c r="D191" s="563"/>
      <c r="E191" s="564"/>
      <c r="F191" s="564"/>
      <c r="H191" s="565">
        <f>SUMIFS('Sch D'!$D$11:$D$81,'Sch D'!$A$11:$A$81,'Sch D-1'!E191,'Sch D'!$B$11:$B$81,'Sch D-1'!F191)</f>
        <v>0</v>
      </c>
      <c r="I191" s="242">
        <f t="shared" si="4"/>
        <v>0</v>
      </c>
    </row>
    <row r="192" spans="1:9" ht="30" customHeight="1" x14ac:dyDescent="0.2">
      <c r="A192" s="571"/>
      <c r="B192" s="572"/>
      <c r="C192" s="572"/>
      <c r="D192" s="563"/>
      <c r="E192" s="564"/>
      <c r="F192" s="564"/>
      <c r="H192" s="565">
        <f>SUMIFS('Sch D'!$D$11:$D$81,'Sch D'!$A$11:$A$81,'Sch D-1'!E192,'Sch D'!$B$11:$B$81,'Sch D-1'!F192)</f>
        <v>0</v>
      </c>
      <c r="I192" s="242">
        <f t="shared" si="4"/>
        <v>0</v>
      </c>
    </row>
    <row r="193" spans="1:9" ht="30" customHeight="1" x14ac:dyDescent="0.2">
      <c r="A193" s="571"/>
      <c r="B193" s="572"/>
      <c r="C193" s="572"/>
      <c r="D193" s="563"/>
      <c r="E193" s="564"/>
      <c r="F193" s="564"/>
      <c r="H193" s="565">
        <f>SUMIFS('Sch D'!$D$11:$D$81,'Sch D'!$A$11:$A$81,'Sch D-1'!E193,'Sch D'!$B$11:$B$81,'Sch D-1'!F193)</f>
        <v>0</v>
      </c>
      <c r="I193" s="242">
        <f t="shared" si="4"/>
        <v>0</v>
      </c>
    </row>
    <row r="194" spans="1:9" ht="30" customHeight="1" x14ac:dyDescent="0.2">
      <c r="A194" s="571"/>
      <c r="B194" s="572"/>
      <c r="C194" s="572"/>
      <c r="D194" s="563"/>
      <c r="E194" s="564"/>
      <c r="F194" s="564"/>
      <c r="H194" s="565">
        <f>SUMIFS('Sch D'!$D$11:$D$81,'Sch D'!$A$11:$A$81,'Sch D-1'!E194,'Sch D'!$B$11:$B$81,'Sch D-1'!F194)</f>
        <v>0</v>
      </c>
      <c r="I194" s="242">
        <f t="shared" si="4"/>
        <v>0</v>
      </c>
    </row>
    <row r="195" spans="1:9" ht="30" customHeight="1" x14ac:dyDescent="0.2">
      <c r="A195" s="571"/>
      <c r="B195" s="572"/>
      <c r="C195" s="572"/>
      <c r="D195" s="563"/>
      <c r="E195" s="564"/>
      <c r="F195" s="564"/>
      <c r="H195" s="565">
        <f>SUMIFS('Sch D'!$D$11:$D$81,'Sch D'!$A$11:$A$81,'Sch D-1'!E195,'Sch D'!$B$11:$B$81,'Sch D-1'!F195)</f>
        <v>0</v>
      </c>
      <c r="I195" s="242">
        <f t="shared" si="4"/>
        <v>0</v>
      </c>
    </row>
    <row r="196" spans="1:9" ht="30" customHeight="1" x14ac:dyDescent="0.2">
      <c r="A196" s="571"/>
      <c r="B196" s="572"/>
      <c r="C196" s="572"/>
      <c r="D196" s="563"/>
      <c r="E196" s="564"/>
      <c r="F196" s="564"/>
      <c r="H196" s="565">
        <f>SUMIFS('Sch D'!$D$11:$D$81,'Sch D'!$A$11:$A$81,'Sch D-1'!E196,'Sch D'!$B$11:$B$81,'Sch D-1'!F196)</f>
        <v>0</v>
      </c>
      <c r="I196" s="242">
        <f t="shared" si="4"/>
        <v>0</v>
      </c>
    </row>
    <row r="197" spans="1:9" ht="30" customHeight="1" x14ac:dyDescent="0.2">
      <c r="A197" s="571"/>
      <c r="B197" s="572"/>
      <c r="C197" s="572"/>
      <c r="D197" s="563"/>
      <c r="E197" s="564"/>
      <c r="F197" s="564"/>
      <c r="H197" s="565">
        <f>SUMIFS('Sch D'!$D$11:$D$81,'Sch D'!$A$11:$A$81,'Sch D-1'!E197,'Sch D'!$B$11:$B$81,'Sch D-1'!F197)</f>
        <v>0</v>
      </c>
      <c r="I197" s="242">
        <f t="shared" si="4"/>
        <v>0</v>
      </c>
    </row>
    <row r="198" spans="1:9" ht="30" customHeight="1" x14ac:dyDescent="0.2">
      <c r="A198" s="571"/>
      <c r="B198" s="572"/>
      <c r="C198" s="572"/>
      <c r="D198" s="563"/>
      <c r="E198" s="564"/>
      <c r="F198" s="564"/>
      <c r="H198" s="565">
        <f>SUMIFS('Sch D'!$D$11:$D$81,'Sch D'!$A$11:$A$81,'Sch D-1'!E198,'Sch D'!$B$11:$B$81,'Sch D-1'!F198)</f>
        <v>0</v>
      </c>
      <c r="I198" s="242">
        <f t="shared" si="4"/>
        <v>0</v>
      </c>
    </row>
    <row r="199" spans="1:9" ht="30" customHeight="1" x14ac:dyDescent="0.2">
      <c r="A199" s="571"/>
      <c r="B199" s="572"/>
      <c r="C199" s="572"/>
      <c r="D199" s="563"/>
      <c r="E199" s="564"/>
      <c r="F199" s="564"/>
      <c r="H199" s="565">
        <f>SUMIFS('Sch D'!$D$11:$D$81,'Sch D'!$A$11:$A$81,'Sch D-1'!E199,'Sch D'!$B$11:$B$81,'Sch D-1'!F199)</f>
        <v>0</v>
      </c>
      <c r="I199" s="242">
        <f t="shared" si="4"/>
        <v>0</v>
      </c>
    </row>
    <row r="200" spans="1:9" ht="30" customHeight="1" x14ac:dyDescent="0.2">
      <c r="A200" s="571"/>
      <c r="B200" s="572"/>
      <c r="C200" s="572"/>
      <c r="D200" s="563"/>
      <c r="E200" s="564"/>
      <c r="F200" s="564"/>
      <c r="H200" s="565">
        <f>SUMIFS('Sch D'!$D$11:$D$81,'Sch D'!$A$11:$A$81,'Sch D-1'!E200,'Sch D'!$B$11:$B$81,'Sch D-1'!F200)</f>
        <v>0</v>
      </c>
      <c r="I200" s="242">
        <f t="shared" si="4"/>
        <v>0</v>
      </c>
    </row>
    <row r="201" spans="1:9" ht="30" customHeight="1" x14ac:dyDescent="0.2">
      <c r="A201" s="571"/>
      <c r="B201" s="572"/>
      <c r="C201" s="572"/>
      <c r="D201" s="563"/>
      <c r="E201" s="564"/>
      <c r="F201" s="564"/>
      <c r="H201" s="565">
        <f>SUMIFS('Sch D'!$D$11:$D$81,'Sch D'!$A$11:$A$81,'Sch D-1'!E201,'Sch D'!$B$11:$B$81,'Sch D-1'!F201)</f>
        <v>0</v>
      </c>
      <c r="I201" s="242">
        <f t="shared" si="4"/>
        <v>0</v>
      </c>
    </row>
    <row r="202" spans="1:9" ht="30" customHeight="1" x14ac:dyDescent="0.2">
      <c r="A202" s="571"/>
      <c r="B202" s="572"/>
      <c r="C202" s="572"/>
      <c r="D202" s="563"/>
      <c r="E202" s="564"/>
      <c r="F202" s="564"/>
      <c r="H202" s="565">
        <f>SUMIFS('Sch D'!$D$11:$D$81,'Sch D'!$A$11:$A$81,'Sch D-1'!E202,'Sch D'!$B$11:$B$81,'Sch D-1'!F202)</f>
        <v>0</v>
      </c>
      <c r="I202" s="242">
        <f t="shared" si="4"/>
        <v>0</v>
      </c>
    </row>
    <row r="203" spans="1:9" ht="30" customHeight="1" x14ac:dyDescent="0.2">
      <c r="A203" s="571"/>
      <c r="B203" s="572"/>
      <c r="C203" s="572"/>
      <c r="D203" s="563"/>
      <c r="E203" s="564"/>
      <c r="F203" s="564"/>
      <c r="H203" s="565">
        <f>SUMIFS('Sch D'!$D$11:$D$81,'Sch D'!$A$11:$A$81,'Sch D-1'!E203,'Sch D'!$B$11:$B$81,'Sch D-1'!F203)</f>
        <v>0</v>
      </c>
      <c r="I203" s="242">
        <f t="shared" si="4"/>
        <v>0</v>
      </c>
    </row>
    <row r="204" spans="1:9" ht="30" customHeight="1" x14ac:dyDescent="0.2">
      <c r="A204" s="571"/>
      <c r="B204" s="572"/>
      <c r="C204" s="572"/>
      <c r="D204" s="563"/>
      <c r="E204" s="564"/>
      <c r="F204" s="564"/>
      <c r="H204" s="565">
        <f>SUMIFS('Sch D'!$D$11:$D$81,'Sch D'!$A$11:$A$81,'Sch D-1'!E204,'Sch D'!$B$11:$B$81,'Sch D-1'!F204)</f>
        <v>0</v>
      </c>
      <c r="I204" s="242">
        <f t="shared" si="4"/>
        <v>0</v>
      </c>
    </row>
    <row r="205" spans="1:9" ht="30" customHeight="1" x14ac:dyDescent="0.2">
      <c r="A205" s="571"/>
      <c r="B205" s="572"/>
      <c r="C205" s="572"/>
      <c r="D205" s="563"/>
      <c r="E205" s="564"/>
      <c r="F205" s="564"/>
      <c r="H205" s="565">
        <f>SUMIFS('Sch D'!$D$11:$D$81,'Sch D'!$A$11:$A$81,'Sch D-1'!E205,'Sch D'!$B$11:$B$81,'Sch D-1'!F205)</f>
        <v>0</v>
      </c>
      <c r="I205" s="242">
        <f t="shared" si="4"/>
        <v>0</v>
      </c>
    </row>
    <row r="206" spans="1:9" ht="30" customHeight="1" x14ac:dyDescent="0.2">
      <c r="A206" s="571"/>
      <c r="B206" s="572"/>
      <c r="C206" s="572"/>
      <c r="D206" s="563"/>
      <c r="E206" s="564"/>
      <c r="F206" s="564"/>
      <c r="H206" s="565">
        <f>SUMIFS('Sch D'!$D$11:$D$81,'Sch D'!$A$11:$A$81,'Sch D-1'!E206,'Sch D'!$B$11:$B$81,'Sch D-1'!F206)</f>
        <v>0</v>
      </c>
      <c r="I206" s="242">
        <f t="shared" si="4"/>
        <v>0</v>
      </c>
    </row>
    <row r="207" spans="1:9" ht="30" customHeight="1" x14ac:dyDescent="0.2">
      <c r="A207" s="571"/>
      <c r="B207" s="572"/>
      <c r="C207" s="572"/>
      <c r="D207" s="563"/>
      <c r="E207" s="564"/>
      <c r="F207" s="564"/>
      <c r="H207" s="565">
        <f>SUMIFS('Sch D'!$D$11:$D$81,'Sch D'!$A$11:$A$81,'Sch D-1'!E207,'Sch D'!$B$11:$B$81,'Sch D-1'!F207)</f>
        <v>0</v>
      </c>
      <c r="I207" s="242">
        <f t="shared" si="4"/>
        <v>0</v>
      </c>
    </row>
    <row r="208" spans="1:9" ht="30" customHeight="1" x14ac:dyDescent="0.2">
      <c r="A208" s="571"/>
      <c r="B208" s="572"/>
      <c r="C208" s="572"/>
      <c r="D208" s="563"/>
      <c r="E208" s="564"/>
      <c r="F208" s="564"/>
      <c r="H208" s="565">
        <f>SUMIFS('Sch D'!$D$11:$D$81,'Sch D'!$A$11:$A$81,'Sch D-1'!E208,'Sch D'!$B$11:$B$81,'Sch D-1'!F208)</f>
        <v>0</v>
      </c>
      <c r="I208" s="242">
        <f t="shared" si="4"/>
        <v>0</v>
      </c>
    </row>
    <row r="209" spans="1:9" ht="30" customHeight="1" x14ac:dyDescent="0.2">
      <c r="A209" s="571"/>
      <c r="B209" s="572"/>
      <c r="C209" s="572"/>
      <c r="D209" s="563"/>
      <c r="E209" s="564"/>
      <c r="F209" s="564"/>
      <c r="H209" s="565">
        <f>SUMIFS('Sch D'!$D$11:$D$81,'Sch D'!$A$11:$A$81,'Sch D-1'!E209,'Sch D'!$B$11:$B$81,'Sch D-1'!F209)</f>
        <v>0</v>
      </c>
      <c r="I209" s="242">
        <f t="shared" ref="I209:I272" si="5">SUMIFS($D$8:$D$308,$E$8:$E$308,E209,$F$8:$F$308,F209)-H209</f>
        <v>0</v>
      </c>
    </row>
    <row r="210" spans="1:9" ht="30" customHeight="1" x14ac:dyDescent="0.2">
      <c r="A210" s="571"/>
      <c r="B210" s="572"/>
      <c r="C210" s="572"/>
      <c r="D210" s="563"/>
      <c r="E210" s="564"/>
      <c r="F210" s="564"/>
      <c r="H210" s="565">
        <f>SUMIFS('Sch D'!$D$11:$D$81,'Sch D'!$A$11:$A$81,'Sch D-1'!E210,'Sch D'!$B$11:$B$81,'Sch D-1'!F210)</f>
        <v>0</v>
      </c>
      <c r="I210" s="242">
        <f t="shared" si="5"/>
        <v>0</v>
      </c>
    </row>
    <row r="211" spans="1:9" ht="30" customHeight="1" x14ac:dyDescent="0.2">
      <c r="A211" s="571"/>
      <c r="B211" s="572"/>
      <c r="C211" s="572"/>
      <c r="D211" s="563"/>
      <c r="E211" s="564"/>
      <c r="F211" s="564"/>
      <c r="H211" s="565">
        <f>SUMIFS('Sch D'!$D$11:$D$81,'Sch D'!$A$11:$A$81,'Sch D-1'!E211,'Sch D'!$B$11:$B$81,'Sch D-1'!F211)</f>
        <v>0</v>
      </c>
      <c r="I211" s="242">
        <f t="shared" si="5"/>
        <v>0</v>
      </c>
    </row>
    <row r="212" spans="1:9" ht="30" customHeight="1" x14ac:dyDescent="0.2">
      <c r="A212" s="571"/>
      <c r="B212" s="572"/>
      <c r="C212" s="572"/>
      <c r="D212" s="563"/>
      <c r="E212" s="564"/>
      <c r="F212" s="564"/>
      <c r="H212" s="565">
        <f>SUMIFS('Sch D'!$D$11:$D$81,'Sch D'!$A$11:$A$81,'Sch D-1'!E212,'Sch D'!$B$11:$B$81,'Sch D-1'!F212)</f>
        <v>0</v>
      </c>
      <c r="I212" s="242">
        <f t="shared" si="5"/>
        <v>0</v>
      </c>
    </row>
    <row r="213" spans="1:9" ht="30" customHeight="1" x14ac:dyDescent="0.2">
      <c r="A213" s="571"/>
      <c r="B213" s="572"/>
      <c r="C213" s="572"/>
      <c r="D213" s="563"/>
      <c r="E213" s="564"/>
      <c r="F213" s="564"/>
      <c r="H213" s="565">
        <f>SUMIFS('Sch D'!$D$11:$D$81,'Sch D'!$A$11:$A$81,'Sch D-1'!E213,'Sch D'!$B$11:$B$81,'Sch D-1'!F213)</f>
        <v>0</v>
      </c>
      <c r="I213" s="242">
        <f t="shared" si="5"/>
        <v>0</v>
      </c>
    </row>
    <row r="214" spans="1:9" ht="30" customHeight="1" x14ac:dyDescent="0.2">
      <c r="A214" s="571"/>
      <c r="B214" s="572"/>
      <c r="C214" s="572"/>
      <c r="D214" s="563"/>
      <c r="E214" s="564"/>
      <c r="F214" s="564"/>
      <c r="H214" s="565">
        <f>SUMIFS('Sch D'!$D$11:$D$81,'Sch D'!$A$11:$A$81,'Sch D-1'!E214,'Sch D'!$B$11:$B$81,'Sch D-1'!F214)</f>
        <v>0</v>
      </c>
      <c r="I214" s="242">
        <f t="shared" si="5"/>
        <v>0</v>
      </c>
    </row>
    <row r="215" spans="1:9" ht="30" customHeight="1" x14ac:dyDescent="0.2">
      <c r="A215" s="571"/>
      <c r="B215" s="572"/>
      <c r="C215" s="572"/>
      <c r="D215" s="563"/>
      <c r="E215" s="564"/>
      <c r="F215" s="564"/>
      <c r="H215" s="565">
        <f>SUMIFS('Sch D'!$D$11:$D$81,'Sch D'!$A$11:$A$81,'Sch D-1'!E215,'Sch D'!$B$11:$B$81,'Sch D-1'!F215)</f>
        <v>0</v>
      </c>
      <c r="I215" s="242">
        <f t="shared" si="5"/>
        <v>0</v>
      </c>
    </row>
    <row r="216" spans="1:9" ht="30" customHeight="1" x14ac:dyDescent="0.2">
      <c r="A216" s="571"/>
      <c r="B216" s="572"/>
      <c r="C216" s="572"/>
      <c r="D216" s="563"/>
      <c r="E216" s="564"/>
      <c r="F216" s="564"/>
      <c r="H216" s="565">
        <f>SUMIFS('Sch D'!$D$11:$D$81,'Sch D'!$A$11:$A$81,'Sch D-1'!E216,'Sch D'!$B$11:$B$81,'Sch D-1'!F216)</f>
        <v>0</v>
      </c>
      <c r="I216" s="242">
        <f t="shared" si="5"/>
        <v>0</v>
      </c>
    </row>
    <row r="217" spans="1:9" ht="30" customHeight="1" x14ac:dyDescent="0.2">
      <c r="A217" s="571"/>
      <c r="B217" s="572"/>
      <c r="C217" s="572"/>
      <c r="D217" s="563"/>
      <c r="E217" s="564"/>
      <c r="F217" s="564"/>
      <c r="H217" s="565">
        <f>SUMIFS('Sch D'!$D$11:$D$81,'Sch D'!$A$11:$A$81,'Sch D-1'!E217,'Sch D'!$B$11:$B$81,'Sch D-1'!F217)</f>
        <v>0</v>
      </c>
      <c r="I217" s="242">
        <f t="shared" si="5"/>
        <v>0</v>
      </c>
    </row>
    <row r="218" spans="1:9" ht="30" customHeight="1" x14ac:dyDescent="0.2">
      <c r="A218" s="571"/>
      <c r="B218" s="572"/>
      <c r="C218" s="572"/>
      <c r="D218" s="563"/>
      <c r="E218" s="564"/>
      <c r="F218" s="564"/>
      <c r="H218" s="565">
        <f>SUMIFS('Sch D'!$D$11:$D$81,'Sch D'!$A$11:$A$81,'Sch D-1'!E218,'Sch D'!$B$11:$B$81,'Sch D-1'!F218)</f>
        <v>0</v>
      </c>
      <c r="I218" s="242">
        <f t="shared" si="5"/>
        <v>0</v>
      </c>
    </row>
    <row r="219" spans="1:9" ht="30" customHeight="1" x14ac:dyDescent="0.2">
      <c r="A219" s="571"/>
      <c r="B219" s="572"/>
      <c r="C219" s="572"/>
      <c r="D219" s="563"/>
      <c r="E219" s="564"/>
      <c r="F219" s="564"/>
      <c r="H219" s="565">
        <f>SUMIFS('Sch D'!$D$11:$D$81,'Sch D'!$A$11:$A$81,'Sch D-1'!E219,'Sch D'!$B$11:$B$81,'Sch D-1'!F219)</f>
        <v>0</v>
      </c>
      <c r="I219" s="242">
        <f t="shared" si="5"/>
        <v>0</v>
      </c>
    </row>
    <row r="220" spans="1:9" ht="30" customHeight="1" x14ac:dyDescent="0.2">
      <c r="A220" s="571"/>
      <c r="B220" s="572"/>
      <c r="C220" s="572"/>
      <c r="D220" s="563"/>
      <c r="E220" s="564"/>
      <c r="F220" s="564"/>
      <c r="H220" s="565">
        <f>SUMIFS('Sch D'!$D$11:$D$81,'Sch D'!$A$11:$A$81,'Sch D-1'!E220,'Sch D'!$B$11:$B$81,'Sch D-1'!F220)</f>
        <v>0</v>
      </c>
      <c r="I220" s="242">
        <f t="shared" si="5"/>
        <v>0</v>
      </c>
    </row>
    <row r="221" spans="1:9" ht="30" customHeight="1" x14ac:dyDescent="0.2">
      <c r="A221" s="571"/>
      <c r="B221" s="572"/>
      <c r="C221" s="572"/>
      <c r="D221" s="563"/>
      <c r="E221" s="564"/>
      <c r="F221" s="564"/>
      <c r="H221" s="565">
        <f>SUMIFS('Sch D'!$D$11:$D$81,'Sch D'!$A$11:$A$81,'Sch D-1'!E221,'Sch D'!$B$11:$B$81,'Sch D-1'!F221)</f>
        <v>0</v>
      </c>
      <c r="I221" s="242">
        <f t="shared" si="5"/>
        <v>0</v>
      </c>
    </row>
    <row r="222" spans="1:9" ht="30" customHeight="1" x14ac:dyDescent="0.2">
      <c r="A222" s="571"/>
      <c r="B222" s="572"/>
      <c r="C222" s="572"/>
      <c r="D222" s="563"/>
      <c r="E222" s="564"/>
      <c r="F222" s="564"/>
      <c r="H222" s="565">
        <f>SUMIFS('Sch D'!$D$11:$D$81,'Sch D'!$A$11:$A$81,'Sch D-1'!E222,'Sch D'!$B$11:$B$81,'Sch D-1'!F222)</f>
        <v>0</v>
      </c>
      <c r="I222" s="242">
        <f t="shared" si="5"/>
        <v>0</v>
      </c>
    </row>
    <row r="223" spans="1:9" ht="30" customHeight="1" x14ac:dyDescent="0.2">
      <c r="A223" s="571"/>
      <c r="B223" s="572"/>
      <c r="C223" s="572"/>
      <c r="D223" s="563"/>
      <c r="E223" s="564"/>
      <c r="F223" s="564"/>
      <c r="H223" s="565">
        <f>SUMIFS('Sch D'!$D$11:$D$81,'Sch D'!$A$11:$A$81,'Sch D-1'!E223,'Sch D'!$B$11:$B$81,'Sch D-1'!F223)</f>
        <v>0</v>
      </c>
      <c r="I223" s="242">
        <f t="shared" si="5"/>
        <v>0</v>
      </c>
    </row>
    <row r="224" spans="1:9" ht="30" customHeight="1" x14ac:dyDescent="0.2">
      <c r="A224" s="571"/>
      <c r="B224" s="572"/>
      <c r="C224" s="572"/>
      <c r="D224" s="563"/>
      <c r="E224" s="564"/>
      <c r="F224" s="564"/>
      <c r="H224" s="565">
        <f>SUMIFS('Sch D'!$D$11:$D$81,'Sch D'!$A$11:$A$81,'Sch D-1'!E224,'Sch D'!$B$11:$B$81,'Sch D-1'!F224)</f>
        <v>0</v>
      </c>
      <c r="I224" s="242">
        <f t="shared" si="5"/>
        <v>0</v>
      </c>
    </row>
    <row r="225" spans="1:9" ht="30" customHeight="1" x14ac:dyDescent="0.2">
      <c r="A225" s="571"/>
      <c r="B225" s="572"/>
      <c r="C225" s="572"/>
      <c r="D225" s="563"/>
      <c r="E225" s="564"/>
      <c r="F225" s="564"/>
      <c r="H225" s="565">
        <f>SUMIFS('Sch D'!$D$11:$D$81,'Sch D'!$A$11:$A$81,'Sch D-1'!E225,'Sch D'!$B$11:$B$81,'Sch D-1'!F225)</f>
        <v>0</v>
      </c>
      <c r="I225" s="242">
        <f t="shared" si="5"/>
        <v>0</v>
      </c>
    </row>
    <row r="226" spans="1:9" ht="30" customHeight="1" x14ac:dyDescent="0.2">
      <c r="A226" s="571"/>
      <c r="B226" s="572"/>
      <c r="C226" s="572"/>
      <c r="D226" s="563"/>
      <c r="E226" s="564"/>
      <c r="F226" s="564"/>
      <c r="H226" s="565">
        <f>SUMIFS('Sch D'!$D$11:$D$81,'Sch D'!$A$11:$A$81,'Sch D-1'!E226,'Sch D'!$B$11:$B$81,'Sch D-1'!F226)</f>
        <v>0</v>
      </c>
      <c r="I226" s="242">
        <f t="shared" si="5"/>
        <v>0</v>
      </c>
    </row>
    <row r="227" spans="1:9" ht="30" customHeight="1" x14ac:dyDescent="0.2">
      <c r="A227" s="571"/>
      <c r="B227" s="572"/>
      <c r="C227" s="572"/>
      <c r="D227" s="563"/>
      <c r="E227" s="564"/>
      <c r="F227" s="564"/>
      <c r="H227" s="565">
        <f>SUMIFS('Sch D'!$D$11:$D$81,'Sch D'!$A$11:$A$81,'Sch D-1'!E227,'Sch D'!$B$11:$B$81,'Sch D-1'!F227)</f>
        <v>0</v>
      </c>
      <c r="I227" s="242">
        <f t="shared" si="5"/>
        <v>0</v>
      </c>
    </row>
    <row r="228" spans="1:9" ht="30" customHeight="1" x14ac:dyDescent="0.2">
      <c r="A228" s="571"/>
      <c r="B228" s="572"/>
      <c r="C228" s="572"/>
      <c r="D228" s="563"/>
      <c r="E228" s="564"/>
      <c r="F228" s="564"/>
      <c r="H228" s="565">
        <f>SUMIFS('Sch D'!$D$11:$D$81,'Sch D'!$A$11:$A$81,'Sch D-1'!E228,'Sch D'!$B$11:$B$81,'Sch D-1'!F228)</f>
        <v>0</v>
      </c>
      <c r="I228" s="242">
        <f t="shared" si="5"/>
        <v>0</v>
      </c>
    </row>
    <row r="229" spans="1:9" ht="30" customHeight="1" x14ac:dyDescent="0.2">
      <c r="A229" s="571"/>
      <c r="B229" s="572"/>
      <c r="C229" s="572"/>
      <c r="D229" s="563"/>
      <c r="E229" s="564"/>
      <c r="F229" s="564"/>
      <c r="H229" s="565">
        <f>SUMIFS('Sch D'!$D$11:$D$81,'Sch D'!$A$11:$A$81,'Sch D-1'!E229,'Sch D'!$B$11:$B$81,'Sch D-1'!F229)</f>
        <v>0</v>
      </c>
      <c r="I229" s="242">
        <f t="shared" si="5"/>
        <v>0</v>
      </c>
    </row>
    <row r="230" spans="1:9" ht="30" customHeight="1" x14ac:dyDescent="0.2">
      <c r="A230" s="571"/>
      <c r="B230" s="572"/>
      <c r="C230" s="572"/>
      <c r="D230" s="563"/>
      <c r="E230" s="564"/>
      <c r="F230" s="564"/>
      <c r="H230" s="565">
        <f>SUMIFS('Sch D'!$D$11:$D$81,'Sch D'!$A$11:$A$81,'Sch D-1'!E230,'Sch D'!$B$11:$B$81,'Sch D-1'!F230)</f>
        <v>0</v>
      </c>
      <c r="I230" s="242">
        <f t="shared" si="5"/>
        <v>0</v>
      </c>
    </row>
    <row r="231" spans="1:9" ht="30" customHeight="1" x14ac:dyDescent="0.2">
      <c r="A231" s="571"/>
      <c r="B231" s="572"/>
      <c r="C231" s="572"/>
      <c r="D231" s="563"/>
      <c r="E231" s="564"/>
      <c r="F231" s="564"/>
      <c r="H231" s="565">
        <f>SUMIFS('Sch D'!$D$11:$D$81,'Sch D'!$A$11:$A$81,'Sch D-1'!E231,'Sch D'!$B$11:$B$81,'Sch D-1'!F231)</f>
        <v>0</v>
      </c>
      <c r="I231" s="242">
        <f t="shared" si="5"/>
        <v>0</v>
      </c>
    </row>
    <row r="232" spans="1:9" ht="30" customHeight="1" x14ac:dyDescent="0.2">
      <c r="A232" s="571"/>
      <c r="B232" s="572"/>
      <c r="C232" s="572"/>
      <c r="D232" s="563"/>
      <c r="E232" s="564"/>
      <c r="F232" s="564"/>
      <c r="H232" s="565">
        <f>SUMIFS('Sch D'!$D$11:$D$81,'Sch D'!$A$11:$A$81,'Sch D-1'!E232,'Sch D'!$B$11:$B$81,'Sch D-1'!F232)</f>
        <v>0</v>
      </c>
      <c r="I232" s="242">
        <f t="shared" si="5"/>
        <v>0</v>
      </c>
    </row>
    <row r="233" spans="1:9" ht="30" customHeight="1" x14ac:dyDescent="0.2">
      <c r="A233" s="571"/>
      <c r="B233" s="572"/>
      <c r="C233" s="572"/>
      <c r="D233" s="563"/>
      <c r="E233" s="564"/>
      <c r="F233" s="564"/>
      <c r="H233" s="565">
        <f>SUMIFS('Sch D'!$D$11:$D$81,'Sch D'!$A$11:$A$81,'Sch D-1'!E233,'Sch D'!$B$11:$B$81,'Sch D-1'!F233)</f>
        <v>0</v>
      </c>
      <c r="I233" s="242">
        <f t="shared" si="5"/>
        <v>0</v>
      </c>
    </row>
    <row r="234" spans="1:9" ht="30" customHeight="1" x14ac:dyDescent="0.2">
      <c r="A234" s="571"/>
      <c r="B234" s="572"/>
      <c r="C234" s="572"/>
      <c r="D234" s="563"/>
      <c r="E234" s="564"/>
      <c r="F234" s="564"/>
      <c r="H234" s="565">
        <f>SUMIFS('Sch D'!$D$11:$D$81,'Sch D'!$A$11:$A$81,'Sch D-1'!E234,'Sch D'!$B$11:$B$81,'Sch D-1'!F234)</f>
        <v>0</v>
      </c>
      <c r="I234" s="242">
        <f t="shared" si="5"/>
        <v>0</v>
      </c>
    </row>
    <row r="235" spans="1:9" ht="30" customHeight="1" x14ac:dyDescent="0.2">
      <c r="A235" s="571"/>
      <c r="B235" s="572"/>
      <c r="C235" s="572"/>
      <c r="D235" s="563"/>
      <c r="E235" s="564"/>
      <c r="F235" s="564"/>
      <c r="H235" s="565">
        <f>SUMIFS('Sch D'!$D$11:$D$81,'Sch D'!$A$11:$A$81,'Sch D-1'!E235,'Sch D'!$B$11:$B$81,'Sch D-1'!F235)</f>
        <v>0</v>
      </c>
      <c r="I235" s="242">
        <f t="shared" si="5"/>
        <v>0</v>
      </c>
    </row>
    <row r="236" spans="1:9" ht="30" customHeight="1" x14ac:dyDescent="0.2">
      <c r="A236" s="571"/>
      <c r="B236" s="572"/>
      <c r="C236" s="572"/>
      <c r="D236" s="563"/>
      <c r="E236" s="564"/>
      <c r="F236" s="564"/>
      <c r="H236" s="565">
        <f>SUMIFS('Sch D'!$D$11:$D$81,'Sch D'!$A$11:$A$81,'Sch D-1'!E236,'Sch D'!$B$11:$B$81,'Sch D-1'!F236)</f>
        <v>0</v>
      </c>
      <c r="I236" s="242">
        <f t="shared" si="5"/>
        <v>0</v>
      </c>
    </row>
    <row r="237" spans="1:9" ht="30" customHeight="1" x14ac:dyDescent="0.2">
      <c r="A237" s="571"/>
      <c r="B237" s="572"/>
      <c r="C237" s="572"/>
      <c r="D237" s="563"/>
      <c r="E237" s="564"/>
      <c r="F237" s="564"/>
      <c r="H237" s="565">
        <f>SUMIFS('Sch D'!$D$11:$D$81,'Sch D'!$A$11:$A$81,'Sch D-1'!E237,'Sch D'!$B$11:$B$81,'Sch D-1'!F237)</f>
        <v>0</v>
      </c>
      <c r="I237" s="242">
        <f t="shared" si="5"/>
        <v>0</v>
      </c>
    </row>
    <row r="238" spans="1:9" ht="30" customHeight="1" x14ac:dyDescent="0.2">
      <c r="A238" s="571"/>
      <c r="B238" s="572"/>
      <c r="C238" s="572"/>
      <c r="D238" s="563"/>
      <c r="E238" s="564"/>
      <c r="F238" s="564"/>
      <c r="H238" s="565">
        <f>SUMIFS('Sch D'!$D$11:$D$81,'Sch D'!$A$11:$A$81,'Sch D-1'!E238,'Sch D'!$B$11:$B$81,'Sch D-1'!F238)</f>
        <v>0</v>
      </c>
      <c r="I238" s="242">
        <f t="shared" si="5"/>
        <v>0</v>
      </c>
    </row>
    <row r="239" spans="1:9" ht="30" customHeight="1" x14ac:dyDescent="0.2">
      <c r="A239" s="571"/>
      <c r="B239" s="572"/>
      <c r="C239" s="572"/>
      <c r="D239" s="563"/>
      <c r="E239" s="564"/>
      <c r="F239" s="564"/>
      <c r="H239" s="565">
        <f>SUMIFS('Sch D'!$D$11:$D$81,'Sch D'!$A$11:$A$81,'Sch D-1'!E239,'Sch D'!$B$11:$B$81,'Sch D-1'!F239)</f>
        <v>0</v>
      </c>
      <c r="I239" s="242">
        <f t="shared" si="5"/>
        <v>0</v>
      </c>
    </row>
    <row r="240" spans="1:9" ht="30" customHeight="1" x14ac:dyDescent="0.2">
      <c r="A240" s="571"/>
      <c r="B240" s="572"/>
      <c r="C240" s="572"/>
      <c r="D240" s="563"/>
      <c r="E240" s="564"/>
      <c r="F240" s="564"/>
      <c r="H240" s="565">
        <f>SUMIFS('Sch D'!$D$11:$D$81,'Sch D'!$A$11:$A$81,'Sch D-1'!E240,'Sch D'!$B$11:$B$81,'Sch D-1'!F240)</f>
        <v>0</v>
      </c>
      <c r="I240" s="242">
        <f t="shared" si="5"/>
        <v>0</v>
      </c>
    </row>
    <row r="241" spans="1:9" ht="30" customHeight="1" x14ac:dyDescent="0.2">
      <c r="A241" s="571"/>
      <c r="B241" s="572"/>
      <c r="C241" s="572"/>
      <c r="D241" s="563"/>
      <c r="E241" s="564"/>
      <c r="F241" s="564"/>
      <c r="H241" s="565">
        <f>SUMIFS('Sch D'!$D$11:$D$81,'Sch D'!$A$11:$A$81,'Sch D-1'!E241,'Sch D'!$B$11:$B$81,'Sch D-1'!F241)</f>
        <v>0</v>
      </c>
      <c r="I241" s="242">
        <f t="shared" si="5"/>
        <v>0</v>
      </c>
    </row>
    <row r="242" spans="1:9" ht="30" customHeight="1" x14ac:dyDescent="0.2">
      <c r="A242" s="571"/>
      <c r="B242" s="572"/>
      <c r="C242" s="572"/>
      <c r="D242" s="563"/>
      <c r="E242" s="564"/>
      <c r="F242" s="564"/>
      <c r="H242" s="565">
        <f>SUMIFS('Sch D'!$D$11:$D$81,'Sch D'!$A$11:$A$81,'Sch D-1'!E242,'Sch D'!$B$11:$B$81,'Sch D-1'!F242)</f>
        <v>0</v>
      </c>
      <c r="I242" s="242">
        <f t="shared" si="5"/>
        <v>0</v>
      </c>
    </row>
    <row r="243" spans="1:9" ht="30" customHeight="1" x14ac:dyDescent="0.2">
      <c r="A243" s="571"/>
      <c r="B243" s="572"/>
      <c r="C243" s="572"/>
      <c r="D243" s="563"/>
      <c r="E243" s="564"/>
      <c r="F243" s="564"/>
      <c r="H243" s="565">
        <f>SUMIFS('Sch D'!$D$11:$D$81,'Sch D'!$A$11:$A$81,'Sch D-1'!E243,'Sch D'!$B$11:$B$81,'Sch D-1'!F243)</f>
        <v>0</v>
      </c>
      <c r="I243" s="242">
        <f t="shared" si="5"/>
        <v>0</v>
      </c>
    </row>
    <row r="244" spans="1:9" ht="30" customHeight="1" x14ac:dyDescent="0.2">
      <c r="A244" s="571"/>
      <c r="B244" s="572"/>
      <c r="C244" s="572"/>
      <c r="D244" s="563"/>
      <c r="E244" s="564"/>
      <c r="F244" s="564"/>
      <c r="H244" s="565">
        <f>SUMIFS('Sch D'!$D$11:$D$81,'Sch D'!$A$11:$A$81,'Sch D-1'!E244,'Sch D'!$B$11:$B$81,'Sch D-1'!F244)</f>
        <v>0</v>
      </c>
      <c r="I244" s="242">
        <f t="shared" si="5"/>
        <v>0</v>
      </c>
    </row>
    <row r="245" spans="1:9" ht="30" customHeight="1" x14ac:dyDescent="0.2">
      <c r="A245" s="571"/>
      <c r="B245" s="572"/>
      <c r="C245" s="572"/>
      <c r="D245" s="563"/>
      <c r="E245" s="564"/>
      <c r="F245" s="564"/>
      <c r="H245" s="565">
        <f>SUMIFS('Sch D'!$D$11:$D$81,'Sch D'!$A$11:$A$81,'Sch D-1'!E245,'Sch D'!$B$11:$B$81,'Sch D-1'!F245)</f>
        <v>0</v>
      </c>
      <c r="I245" s="242">
        <f t="shared" si="5"/>
        <v>0</v>
      </c>
    </row>
    <row r="246" spans="1:9" ht="30" customHeight="1" x14ac:dyDescent="0.2">
      <c r="A246" s="571"/>
      <c r="B246" s="572"/>
      <c r="C246" s="572"/>
      <c r="D246" s="563"/>
      <c r="E246" s="564"/>
      <c r="F246" s="564"/>
      <c r="H246" s="565">
        <f>SUMIFS('Sch D'!$D$11:$D$81,'Sch D'!$A$11:$A$81,'Sch D-1'!E246,'Sch D'!$B$11:$B$81,'Sch D-1'!F246)</f>
        <v>0</v>
      </c>
      <c r="I246" s="242">
        <f t="shared" si="5"/>
        <v>0</v>
      </c>
    </row>
    <row r="247" spans="1:9" ht="30" customHeight="1" x14ac:dyDescent="0.2">
      <c r="A247" s="571"/>
      <c r="B247" s="572"/>
      <c r="C247" s="572"/>
      <c r="D247" s="563"/>
      <c r="E247" s="564"/>
      <c r="F247" s="564"/>
      <c r="H247" s="565">
        <f>SUMIFS('Sch D'!$D$11:$D$81,'Sch D'!$A$11:$A$81,'Sch D-1'!E247,'Sch D'!$B$11:$B$81,'Sch D-1'!F247)</f>
        <v>0</v>
      </c>
      <c r="I247" s="242">
        <f t="shared" si="5"/>
        <v>0</v>
      </c>
    </row>
    <row r="248" spans="1:9" ht="30" customHeight="1" x14ac:dyDescent="0.2">
      <c r="A248" s="571"/>
      <c r="B248" s="572"/>
      <c r="C248" s="572"/>
      <c r="D248" s="563"/>
      <c r="E248" s="564"/>
      <c r="F248" s="564"/>
      <c r="H248" s="565">
        <f>SUMIFS('Sch D'!$D$11:$D$81,'Sch D'!$A$11:$A$81,'Sch D-1'!E248,'Sch D'!$B$11:$B$81,'Sch D-1'!F248)</f>
        <v>0</v>
      </c>
      <c r="I248" s="242">
        <f t="shared" si="5"/>
        <v>0</v>
      </c>
    </row>
    <row r="249" spans="1:9" ht="30" customHeight="1" x14ac:dyDescent="0.2">
      <c r="A249" s="571"/>
      <c r="B249" s="572"/>
      <c r="C249" s="572"/>
      <c r="D249" s="563"/>
      <c r="E249" s="564"/>
      <c r="F249" s="564"/>
      <c r="H249" s="565">
        <f>SUMIFS('Sch D'!$D$11:$D$81,'Sch D'!$A$11:$A$81,'Sch D-1'!E249,'Sch D'!$B$11:$B$81,'Sch D-1'!F249)</f>
        <v>0</v>
      </c>
      <c r="I249" s="242">
        <f t="shared" si="5"/>
        <v>0</v>
      </c>
    </row>
    <row r="250" spans="1:9" ht="30" customHeight="1" x14ac:dyDescent="0.2">
      <c r="A250" s="571"/>
      <c r="B250" s="572"/>
      <c r="C250" s="572"/>
      <c r="D250" s="563"/>
      <c r="E250" s="564"/>
      <c r="F250" s="564"/>
      <c r="H250" s="565">
        <f>SUMIFS('Sch D'!$D$11:$D$81,'Sch D'!$A$11:$A$81,'Sch D-1'!E250,'Sch D'!$B$11:$B$81,'Sch D-1'!F250)</f>
        <v>0</v>
      </c>
      <c r="I250" s="242">
        <f t="shared" si="5"/>
        <v>0</v>
      </c>
    </row>
    <row r="251" spans="1:9" ht="30" customHeight="1" x14ac:dyDescent="0.2">
      <c r="A251" s="571"/>
      <c r="B251" s="572"/>
      <c r="C251" s="572"/>
      <c r="D251" s="563"/>
      <c r="E251" s="564"/>
      <c r="F251" s="564"/>
      <c r="H251" s="565">
        <f>SUMIFS('Sch D'!$D$11:$D$81,'Sch D'!$A$11:$A$81,'Sch D-1'!E251,'Sch D'!$B$11:$B$81,'Sch D-1'!F251)</f>
        <v>0</v>
      </c>
      <c r="I251" s="242">
        <f t="shared" si="5"/>
        <v>0</v>
      </c>
    </row>
    <row r="252" spans="1:9" ht="30" customHeight="1" x14ac:dyDescent="0.2">
      <c r="A252" s="571"/>
      <c r="B252" s="572"/>
      <c r="C252" s="572"/>
      <c r="D252" s="563"/>
      <c r="E252" s="564"/>
      <c r="F252" s="564"/>
      <c r="H252" s="565">
        <f>SUMIFS('Sch D'!$D$11:$D$81,'Sch D'!$A$11:$A$81,'Sch D-1'!E252,'Sch D'!$B$11:$B$81,'Sch D-1'!F252)</f>
        <v>0</v>
      </c>
      <c r="I252" s="242">
        <f t="shared" si="5"/>
        <v>0</v>
      </c>
    </row>
    <row r="253" spans="1:9" ht="30" customHeight="1" x14ac:dyDescent="0.2">
      <c r="A253" s="571"/>
      <c r="B253" s="572"/>
      <c r="C253" s="572"/>
      <c r="D253" s="563"/>
      <c r="E253" s="564"/>
      <c r="F253" s="564"/>
      <c r="H253" s="565">
        <f>SUMIFS('Sch D'!$D$11:$D$81,'Sch D'!$A$11:$A$81,'Sch D-1'!E253,'Sch D'!$B$11:$B$81,'Sch D-1'!F253)</f>
        <v>0</v>
      </c>
      <c r="I253" s="242">
        <f t="shared" si="5"/>
        <v>0</v>
      </c>
    </row>
    <row r="254" spans="1:9" ht="30" customHeight="1" x14ac:dyDescent="0.2">
      <c r="A254" s="571"/>
      <c r="B254" s="572"/>
      <c r="C254" s="572"/>
      <c r="D254" s="563"/>
      <c r="E254" s="564"/>
      <c r="F254" s="564"/>
      <c r="H254" s="565">
        <f>SUMIFS('Sch D'!$D$11:$D$81,'Sch D'!$A$11:$A$81,'Sch D-1'!E254,'Sch D'!$B$11:$B$81,'Sch D-1'!F254)</f>
        <v>0</v>
      </c>
      <c r="I254" s="242">
        <f t="shared" si="5"/>
        <v>0</v>
      </c>
    </row>
    <row r="255" spans="1:9" ht="30" customHeight="1" x14ac:dyDescent="0.2">
      <c r="A255" s="571"/>
      <c r="B255" s="572"/>
      <c r="C255" s="572"/>
      <c r="D255" s="563"/>
      <c r="E255" s="564"/>
      <c r="F255" s="564"/>
      <c r="H255" s="565">
        <f>SUMIFS('Sch D'!$D$11:$D$81,'Sch D'!$A$11:$A$81,'Sch D-1'!E255,'Sch D'!$B$11:$B$81,'Sch D-1'!F255)</f>
        <v>0</v>
      </c>
      <c r="I255" s="242">
        <f t="shared" si="5"/>
        <v>0</v>
      </c>
    </row>
    <row r="256" spans="1:9" ht="30" customHeight="1" x14ac:dyDescent="0.2">
      <c r="A256" s="571"/>
      <c r="B256" s="572"/>
      <c r="C256" s="572"/>
      <c r="D256" s="563"/>
      <c r="E256" s="564"/>
      <c r="F256" s="564"/>
      <c r="H256" s="565">
        <f>SUMIFS('Sch D'!$D$11:$D$81,'Sch D'!$A$11:$A$81,'Sch D-1'!E256,'Sch D'!$B$11:$B$81,'Sch D-1'!F256)</f>
        <v>0</v>
      </c>
      <c r="I256" s="242">
        <f t="shared" si="5"/>
        <v>0</v>
      </c>
    </row>
    <row r="257" spans="1:9" ht="30" customHeight="1" x14ac:dyDescent="0.2">
      <c r="A257" s="571"/>
      <c r="B257" s="572"/>
      <c r="C257" s="572"/>
      <c r="D257" s="563"/>
      <c r="E257" s="564"/>
      <c r="F257" s="564"/>
      <c r="H257" s="565">
        <f>SUMIFS('Sch D'!$D$11:$D$81,'Sch D'!$A$11:$A$81,'Sch D-1'!E257,'Sch D'!$B$11:$B$81,'Sch D-1'!F257)</f>
        <v>0</v>
      </c>
      <c r="I257" s="242">
        <f t="shared" si="5"/>
        <v>0</v>
      </c>
    </row>
    <row r="258" spans="1:9" ht="30" customHeight="1" x14ac:dyDescent="0.2">
      <c r="A258" s="571"/>
      <c r="B258" s="572"/>
      <c r="C258" s="572"/>
      <c r="D258" s="563"/>
      <c r="E258" s="564"/>
      <c r="F258" s="564"/>
      <c r="H258" s="565">
        <f>SUMIFS('Sch D'!$D$11:$D$81,'Sch D'!$A$11:$A$81,'Sch D-1'!E258,'Sch D'!$B$11:$B$81,'Sch D-1'!F258)</f>
        <v>0</v>
      </c>
      <c r="I258" s="242">
        <f t="shared" si="5"/>
        <v>0</v>
      </c>
    </row>
    <row r="259" spans="1:9" ht="30" customHeight="1" x14ac:dyDescent="0.2">
      <c r="A259" s="571"/>
      <c r="B259" s="572"/>
      <c r="C259" s="572"/>
      <c r="D259" s="563"/>
      <c r="E259" s="564"/>
      <c r="F259" s="564"/>
      <c r="H259" s="565">
        <f>SUMIFS('Sch D'!$D$11:$D$81,'Sch D'!$A$11:$A$81,'Sch D-1'!E259,'Sch D'!$B$11:$B$81,'Sch D-1'!F259)</f>
        <v>0</v>
      </c>
      <c r="I259" s="242">
        <f t="shared" si="5"/>
        <v>0</v>
      </c>
    </row>
    <row r="260" spans="1:9" ht="30" customHeight="1" x14ac:dyDescent="0.2">
      <c r="A260" s="571"/>
      <c r="B260" s="572"/>
      <c r="C260" s="572"/>
      <c r="D260" s="563"/>
      <c r="E260" s="564"/>
      <c r="F260" s="564"/>
      <c r="H260" s="565">
        <f>SUMIFS('Sch D'!$D$11:$D$81,'Sch D'!$A$11:$A$81,'Sch D-1'!E260,'Sch D'!$B$11:$B$81,'Sch D-1'!F260)</f>
        <v>0</v>
      </c>
      <c r="I260" s="242">
        <f t="shared" si="5"/>
        <v>0</v>
      </c>
    </row>
    <row r="261" spans="1:9" ht="30" customHeight="1" x14ac:dyDescent="0.2">
      <c r="A261" s="571"/>
      <c r="B261" s="572"/>
      <c r="C261" s="572"/>
      <c r="D261" s="563"/>
      <c r="E261" s="564"/>
      <c r="F261" s="564"/>
      <c r="H261" s="565">
        <f>SUMIFS('Sch D'!$D$11:$D$81,'Sch D'!$A$11:$A$81,'Sch D-1'!E261,'Sch D'!$B$11:$B$81,'Sch D-1'!F261)</f>
        <v>0</v>
      </c>
      <c r="I261" s="242">
        <f t="shared" si="5"/>
        <v>0</v>
      </c>
    </row>
    <row r="262" spans="1:9" ht="30" customHeight="1" x14ac:dyDescent="0.2">
      <c r="A262" s="571"/>
      <c r="B262" s="572"/>
      <c r="C262" s="572"/>
      <c r="D262" s="563"/>
      <c r="E262" s="564"/>
      <c r="F262" s="564"/>
      <c r="H262" s="565">
        <f>SUMIFS('Sch D'!$D$11:$D$81,'Sch D'!$A$11:$A$81,'Sch D-1'!E262,'Sch D'!$B$11:$B$81,'Sch D-1'!F262)</f>
        <v>0</v>
      </c>
      <c r="I262" s="242">
        <f t="shared" si="5"/>
        <v>0</v>
      </c>
    </row>
    <row r="263" spans="1:9" ht="30" customHeight="1" x14ac:dyDescent="0.2">
      <c r="A263" s="571"/>
      <c r="B263" s="572"/>
      <c r="C263" s="572"/>
      <c r="D263" s="563"/>
      <c r="E263" s="564"/>
      <c r="F263" s="564"/>
      <c r="H263" s="565">
        <f>SUMIFS('Sch D'!$D$11:$D$81,'Sch D'!$A$11:$A$81,'Sch D-1'!E263,'Sch D'!$B$11:$B$81,'Sch D-1'!F263)</f>
        <v>0</v>
      </c>
      <c r="I263" s="242">
        <f t="shared" si="5"/>
        <v>0</v>
      </c>
    </row>
    <row r="264" spans="1:9" ht="30" customHeight="1" x14ac:dyDescent="0.2">
      <c r="A264" s="571"/>
      <c r="B264" s="572"/>
      <c r="C264" s="572"/>
      <c r="D264" s="563"/>
      <c r="E264" s="564"/>
      <c r="F264" s="564"/>
      <c r="H264" s="565">
        <f>SUMIFS('Sch D'!$D$11:$D$81,'Sch D'!$A$11:$A$81,'Sch D-1'!E264,'Sch D'!$B$11:$B$81,'Sch D-1'!F264)</f>
        <v>0</v>
      </c>
      <c r="I264" s="242">
        <f t="shared" si="5"/>
        <v>0</v>
      </c>
    </row>
    <row r="265" spans="1:9" ht="30" customHeight="1" x14ac:dyDescent="0.2">
      <c r="A265" s="571"/>
      <c r="B265" s="572"/>
      <c r="C265" s="572"/>
      <c r="D265" s="563"/>
      <c r="E265" s="564"/>
      <c r="F265" s="564"/>
      <c r="H265" s="565">
        <f>SUMIFS('Sch D'!$D$11:$D$81,'Sch D'!$A$11:$A$81,'Sch D-1'!E265,'Sch D'!$B$11:$B$81,'Sch D-1'!F265)</f>
        <v>0</v>
      </c>
      <c r="I265" s="242">
        <f t="shared" si="5"/>
        <v>0</v>
      </c>
    </row>
    <row r="266" spans="1:9" ht="30" customHeight="1" x14ac:dyDescent="0.2">
      <c r="A266" s="571"/>
      <c r="B266" s="572"/>
      <c r="C266" s="572"/>
      <c r="D266" s="563"/>
      <c r="E266" s="564"/>
      <c r="F266" s="564"/>
      <c r="H266" s="565">
        <f>SUMIFS('Sch D'!$D$11:$D$81,'Sch D'!$A$11:$A$81,'Sch D-1'!E266,'Sch D'!$B$11:$B$81,'Sch D-1'!F266)</f>
        <v>0</v>
      </c>
      <c r="I266" s="242">
        <f t="shared" si="5"/>
        <v>0</v>
      </c>
    </row>
    <row r="267" spans="1:9" ht="30" customHeight="1" x14ac:dyDescent="0.2">
      <c r="A267" s="571"/>
      <c r="B267" s="572"/>
      <c r="C267" s="572"/>
      <c r="D267" s="563"/>
      <c r="E267" s="564"/>
      <c r="F267" s="564"/>
      <c r="H267" s="565">
        <f>SUMIFS('Sch D'!$D$11:$D$81,'Sch D'!$A$11:$A$81,'Sch D-1'!E267,'Sch D'!$B$11:$B$81,'Sch D-1'!F267)</f>
        <v>0</v>
      </c>
      <c r="I267" s="242">
        <f t="shared" si="5"/>
        <v>0</v>
      </c>
    </row>
    <row r="268" spans="1:9" ht="30" customHeight="1" x14ac:dyDescent="0.2">
      <c r="A268" s="571"/>
      <c r="B268" s="572"/>
      <c r="C268" s="572"/>
      <c r="D268" s="563"/>
      <c r="E268" s="564"/>
      <c r="F268" s="564"/>
      <c r="H268" s="565">
        <f>SUMIFS('Sch D'!$D$11:$D$81,'Sch D'!$A$11:$A$81,'Sch D-1'!E268,'Sch D'!$B$11:$B$81,'Sch D-1'!F268)</f>
        <v>0</v>
      </c>
      <c r="I268" s="242">
        <f t="shared" si="5"/>
        <v>0</v>
      </c>
    </row>
    <row r="269" spans="1:9" ht="30" customHeight="1" x14ac:dyDescent="0.2">
      <c r="A269" s="571"/>
      <c r="B269" s="572"/>
      <c r="C269" s="572"/>
      <c r="D269" s="563"/>
      <c r="E269" s="564"/>
      <c r="F269" s="564"/>
      <c r="H269" s="565">
        <f>SUMIFS('Sch D'!$D$11:$D$81,'Sch D'!$A$11:$A$81,'Sch D-1'!E269,'Sch D'!$B$11:$B$81,'Sch D-1'!F269)</f>
        <v>0</v>
      </c>
      <c r="I269" s="242">
        <f t="shared" si="5"/>
        <v>0</v>
      </c>
    </row>
    <row r="270" spans="1:9" ht="30" customHeight="1" x14ac:dyDescent="0.2">
      <c r="A270" s="571"/>
      <c r="B270" s="572"/>
      <c r="C270" s="572"/>
      <c r="D270" s="563"/>
      <c r="E270" s="564"/>
      <c r="F270" s="564"/>
      <c r="H270" s="565">
        <f>SUMIFS('Sch D'!$D$11:$D$81,'Sch D'!$A$11:$A$81,'Sch D-1'!E270,'Sch D'!$B$11:$B$81,'Sch D-1'!F270)</f>
        <v>0</v>
      </c>
      <c r="I270" s="242">
        <f t="shared" si="5"/>
        <v>0</v>
      </c>
    </row>
    <row r="271" spans="1:9" ht="30" customHeight="1" x14ac:dyDescent="0.2">
      <c r="A271" s="571"/>
      <c r="B271" s="572"/>
      <c r="C271" s="572"/>
      <c r="D271" s="563"/>
      <c r="E271" s="564"/>
      <c r="F271" s="564"/>
      <c r="H271" s="565">
        <f>SUMIFS('Sch D'!$D$11:$D$81,'Sch D'!$A$11:$A$81,'Sch D-1'!E271,'Sch D'!$B$11:$B$81,'Sch D-1'!F271)</f>
        <v>0</v>
      </c>
      <c r="I271" s="242">
        <f t="shared" si="5"/>
        <v>0</v>
      </c>
    </row>
    <row r="272" spans="1:9" ht="30" customHeight="1" x14ac:dyDescent="0.2">
      <c r="A272" s="571"/>
      <c r="B272" s="572"/>
      <c r="C272" s="572"/>
      <c r="D272" s="563"/>
      <c r="E272" s="564"/>
      <c r="F272" s="564"/>
      <c r="H272" s="565">
        <f>SUMIFS('Sch D'!$D$11:$D$81,'Sch D'!$A$11:$A$81,'Sch D-1'!E272,'Sch D'!$B$11:$B$81,'Sch D-1'!F272)</f>
        <v>0</v>
      </c>
      <c r="I272" s="242">
        <f t="shared" si="5"/>
        <v>0</v>
      </c>
    </row>
    <row r="273" spans="1:9" ht="30" customHeight="1" x14ac:dyDescent="0.2">
      <c r="A273" s="571"/>
      <c r="B273" s="572"/>
      <c r="C273" s="572"/>
      <c r="D273" s="563"/>
      <c r="E273" s="564"/>
      <c r="F273" s="564"/>
      <c r="H273" s="565">
        <f>SUMIFS('Sch D'!$D$11:$D$81,'Sch D'!$A$11:$A$81,'Sch D-1'!E273,'Sch D'!$B$11:$B$81,'Sch D-1'!F273)</f>
        <v>0</v>
      </c>
      <c r="I273" s="242">
        <f t="shared" ref="I273:I308" si="6">SUMIFS($D$8:$D$308,$E$8:$E$308,E273,$F$8:$F$308,F273)-H273</f>
        <v>0</v>
      </c>
    </row>
    <row r="274" spans="1:9" ht="30" customHeight="1" x14ac:dyDescent="0.2">
      <c r="A274" s="571"/>
      <c r="B274" s="572"/>
      <c r="C274" s="572"/>
      <c r="D274" s="563"/>
      <c r="E274" s="564"/>
      <c r="F274" s="564"/>
      <c r="H274" s="565">
        <f>SUMIFS('Sch D'!$D$11:$D$81,'Sch D'!$A$11:$A$81,'Sch D-1'!E274,'Sch D'!$B$11:$B$81,'Sch D-1'!F274)</f>
        <v>0</v>
      </c>
      <c r="I274" s="242">
        <f t="shared" si="6"/>
        <v>0</v>
      </c>
    </row>
    <row r="275" spans="1:9" ht="30" customHeight="1" x14ac:dyDescent="0.2">
      <c r="A275" s="571"/>
      <c r="B275" s="572"/>
      <c r="C275" s="572"/>
      <c r="D275" s="563"/>
      <c r="E275" s="564"/>
      <c r="F275" s="564"/>
      <c r="H275" s="565">
        <f>SUMIFS('Sch D'!$D$11:$D$81,'Sch D'!$A$11:$A$81,'Sch D-1'!E275,'Sch D'!$B$11:$B$81,'Sch D-1'!F275)</f>
        <v>0</v>
      </c>
      <c r="I275" s="242">
        <f t="shared" si="6"/>
        <v>0</v>
      </c>
    </row>
    <row r="276" spans="1:9" ht="30" customHeight="1" x14ac:dyDescent="0.2">
      <c r="A276" s="571"/>
      <c r="B276" s="572"/>
      <c r="C276" s="572"/>
      <c r="D276" s="563"/>
      <c r="E276" s="564"/>
      <c r="F276" s="564"/>
      <c r="H276" s="565">
        <f>SUMIFS('Sch D'!$D$11:$D$81,'Sch D'!$A$11:$A$81,'Sch D-1'!E276,'Sch D'!$B$11:$B$81,'Sch D-1'!F276)</f>
        <v>0</v>
      </c>
      <c r="I276" s="242">
        <f t="shared" si="6"/>
        <v>0</v>
      </c>
    </row>
    <row r="277" spans="1:9" ht="30" customHeight="1" x14ac:dyDescent="0.2">
      <c r="A277" s="571"/>
      <c r="B277" s="572"/>
      <c r="C277" s="572"/>
      <c r="D277" s="563"/>
      <c r="E277" s="564"/>
      <c r="F277" s="564"/>
      <c r="H277" s="565">
        <f>SUMIFS('Sch D'!$D$11:$D$81,'Sch D'!$A$11:$A$81,'Sch D-1'!E277,'Sch D'!$B$11:$B$81,'Sch D-1'!F277)</f>
        <v>0</v>
      </c>
      <c r="I277" s="242">
        <f t="shared" si="6"/>
        <v>0</v>
      </c>
    </row>
    <row r="278" spans="1:9" ht="30" customHeight="1" x14ac:dyDescent="0.2">
      <c r="A278" s="571"/>
      <c r="B278" s="572"/>
      <c r="C278" s="572"/>
      <c r="D278" s="563"/>
      <c r="E278" s="564"/>
      <c r="F278" s="564"/>
      <c r="H278" s="565">
        <f>SUMIFS('Sch D'!$D$11:$D$81,'Sch D'!$A$11:$A$81,'Sch D-1'!E278,'Sch D'!$B$11:$B$81,'Sch D-1'!F278)</f>
        <v>0</v>
      </c>
      <c r="I278" s="242">
        <f t="shared" si="6"/>
        <v>0</v>
      </c>
    </row>
    <row r="279" spans="1:9" ht="30" customHeight="1" x14ac:dyDescent="0.2">
      <c r="A279" s="571"/>
      <c r="B279" s="572"/>
      <c r="C279" s="572"/>
      <c r="D279" s="563"/>
      <c r="E279" s="564"/>
      <c r="F279" s="564"/>
      <c r="H279" s="565">
        <f>SUMIFS('Sch D'!$D$11:$D$81,'Sch D'!$A$11:$A$81,'Sch D-1'!E279,'Sch D'!$B$11:$B$81,'Sch D-1'!F279)</f>
        <v>0</v>
      </c>
      <c r="I279" s="242">
        <f t="shared" si="6"/>
        <v>0</v>
      </c>
    </row>
    <row r="280" spans="1:9" ht="30" customHeight="1" x14ac:dyDescent="0.2">
      <c r="A280" s="571"/>
      <c r="B280" s="572"/>
      <c r="C280" s="572"/>
      <c r="D280" s="563"/>
      <c r="E280" s="564"/>
      <c r="F280" s="564"/>
      <c r="H280" s="565">
        <f>SUMIFS('Sch D'!$D$11:$D$81,'Sch D'!$A$11:$A$81,'Sch D-1'!E280,'Sch D'!$B$11:$B$81,'Sch D-1'!F280)</f>
        <v>0</v>
      </c>
      <c r="I280" s="242">
        <f t="shared" si="6"/>
        <v>0</v>
      </c>
    </row>
    <row r="281" spans="1:9" ht="30" customHeight="1" x14ac:dyDescent="0.2">
      <c r="A281" s="571"/>
      <c r="B281" s="572"/>
      <c r="C281" s="572"/>
      <c r="D281" s="563"/>
      <c r="E281" s="564"/>
      <c r="F281" s="564"/>
      <c r="H281" s="565">
        <f>SUMIFS('Sch D'!$D$11:$D$81,'Sch D'!$A$11:$A$81,'Sch D-1'!E281,'Sch D'!$B$11:$B$81,'Sch D-1'!F281)</f>
        <v>0</v>
      </c>
      <c r="I281" s="242">
        <f t="shared" si="6"/>
        <v>0</v>
      </c>
    </row>
    <row r="282" spans="1:9" ht="30" customHeight="1" x14ac:dyDescent="0.2">
      <c r="A282" s="571"/>
      <c r="B282" s="572"/>
      <c r="C282" s="572"/>
      <c r="D282" s="563"/>
      <c r="E282" s="564"/>
      <c r="F282" s="564"/>
      <c r="H282" s="565">
        <f>SUMIFS('Sch D'!$D$11:$D$81,'Sch D'!$A$11:$A$81,'Sch D-1'!E282,'Sch D'!$B$11:$B$81,'Sch D-1'!F282)</f>
        <v>0</v>
      </c>
      <c r="I282" s="242">
        <f t="shared" si="6"/>
        <v>0</v>
      </c>
    </row>
    <row r="283" spans="1:9" ht="30" customHeight="1" x14ac:dyDescent="0.2">
      <c r="A283" s="571"/>
      <c r="B283" s="572"/>
      <c r="C283" s="572"/>
      <c r="D283" s="563"/>
      <c r="E283" s="564"/>
      <c r="F283" s="564"/>
      <c r="H283" s="565">
        <f>SUMIFS('Sch D'!$D$11:$D$81,'Sch D'!$A$11:$A$81,'Sch D-1'!E283,'Sch D'!$B$11:$B$81,'Sch D-1'!F283)</f>
        <v>0</v>
      </c>
      <c r="I283" s="242">
        <f t="shared" si="6"/>
        <v>0</v>
      </c>
    </row>
    <row r="284" spans="1:9" ht="30" customHeight="1" x14ac:dyDescent="0.2">
      <c r="A284" s="571"/>
      <c r="B284" s="572"/>
      <c r="C284" s="572"/>
      <c r="D284" s="563"/>
      <c r="E284" s="564"/>
      <c r="F284" s="564"/>
      <c r="H284" s="565">
        <f>SUMIFS('Sch D'!$D$11:$D$81,'Sch D'!$A$11:$A$81,'Sch D-1'!E284,'Sch D'!$B$11:$B$81,'Sch D-1'!F284)</f>
        <v>0</v>
      </c>
      <c r="I284" s="242">
        <f t="shared" si="6"/>
        <v>0</v>
      </c>
    </row>
    <row r="285" spans="1:9" ht="30" customHeight="1" x14ac:dyDescent="0.2">
      <c r="A285" s="571"/>
      <c r="B285" s="572"/>
      <c r="C285" s="572"/>
      <c r="D285" s="563"/>
      <c r="E285" s="564"/>
      <c r="F285" s="564"/>
      <c r="H285" s="565">
        <f>SUMIFS('Sch D'!$D$11:$D$81,'Sch D'!$A$11:$A$81,'Sch D-1'!E285,'Sch D'!$B$11:$B$81,'Sch D-1'!F285)</f>
        <v>0</v>
      </c>
      <c r="I285" s="242">
        <f t="shared" si="6"/>
        <v>0</v>
      </c>
    </row>
    <row r="286" spans="1:9" ht="30" customHeight="1" x14ac:dyDescent="0.2">
      <c r="A286" s="571"/>
      <c r="B286" s="572"/>
      <c r="C286" s="572"/>
      <c r="D286" s="563"/>
      <c r="E286" s="564"/>
      <c r="F286" s="564"/>
      <c r="H286" s="565">
        <f>SUMIFS('Sch D'!$D$11:$D$81,'Sch D'!$A$11:$A$81,'Sch D-1'!E286,'Sch D'!$B$11:$B$81,'Sch D-1'!F286)</f>
        <v>0</v>
      </c>
      <c r="I286" s="242">
        <f t="shared" si="6"/>
        <v>0</v>
      </c>
    </row>
    <row r="287" spans="1:9" ht="30" customHeight="1" x14ac:dyDescent="0.2">
      <c r="A287" s="571"/>
      <c r="B287" s="572"/>
      <c r="C287" s="572"/>
      <c r="D287" s="563"/>
      <c r="E287" s="564"/>
      <c r="F287" s="564"/>
      <c r="H287" s="565">
        <f>SUMIFS('Sch D'!$D$11:$D$81,'Sch D'!$A$11:$A$81,'Sch D-1'!E287,'Sch D'!$B$11:$B$81,'Sch D-1'!F287)</f>
        <v>0</v>
      </c>
      <c r="I287" s="242">
        <f t="shared" si="6"/>
        <v>0</v>
      </c>
    </row>
    <row r="288" spans="1:9" ht="30" customHeight="1" x14ac:dyDescent="0.2">
      <c r="A288" s="571"/>
      <c r="B288" s="572"/>
      <c r="C288" s="572"/>
      <c r="D288" s="563"/>
      <c r="E288" s="564"/>
      <c r="F288" s="564"/>
      <c r="H288" s="565">
        <f>SUMIFS('Sch D'!$D$11:$D$81,'Sch D'!$A$11:$A$81,'Sch D-1'!E288,'Sch D'!$B$11:$B$81,'Sch D-1'!F288)</f>
        <v>0</v>
      </c>
      <c r="I288" s="242">
        <f t="shared" si="6"/>
        <v>0</v>
      </c>
    </row>
    <row r="289" spans="1:9" ht="30" customHeight="1" x14ac:dyDescent="0.2">
      <c r="A289" s="571"/>
      <c r="B289" s="572"/>
      <c r="C289" s="572"/>
      <c r="D289" s="563"/>
      <c r="E289" s="564"/>
      <c r="F289" s="564"/>
      <c r="H289" s="565">
        <f>SUMIFS('Sch D'!$D$11:$D$81,'Sch D'!$A$11:$A$81,'Sch D-1'!E289,'Sch D'!$B$11:$B$81,'Sch D-1'!F289)</f>
        <v>0</v>
      </c>
      <c r="I289" s="242">
        <f t="shared" si="6"/>
        <v>0</v>
      </c>
    </row>
    <row r="290" spans="1:9" ht="30" customHeight="1" x14ac:dyDescent="0.2">
      <c r="A290" s="571"/>
      <c r="B290" s="572"/>
      <c r="C290" s="572"/>
      <c r="D290" s="563"/>
      <c r="E290" s="564"/>
      <c r="F290" s="564"/>
      <c r="H290" s="565">
        <f>SUMIFS('Sch D'!$D$11:$D$81,'Sch D'!$A$11:$A$81,'Sch D-1'!E290,'Sch D'!$B$11:$B$81,'Sch D-1'!F290)</f>
        <v>0</v>
      </c>
      <c r="I290" s="242">
        <f t="shared" si="6"/>
        <v>0</v>
      </c>
    </row>
    <row r="291" spans="1:9" ht="30" customHeight="1" x14ac:dyDescent="0.2">
      <c r="A291" s="571"/>
      <c r="B291" s="572"/>
      <c r="C291" s="572"/>
      <c r="D291" s="563"/>
      <c r="E291" s="564"/>
      <c r="F291" s="564"/>
      <c r="H291" s="565">
        <f>SUMIFS('Sch D'!$D$11:$D$81,'Sch D'!$A$11:$A$81,'Sch D-1'!E291,'Sch D'!$B$11:$B$81,'Sch D-1'!F291)</f>
        <v>0</v>
      </c>
      <c r="I291" s="242">
        <f t="shared" si="6"/>
        <v>0</v>
      </c>
    </row>
    <row r="292" spans="1:9" ht="30" customHeight="1" x14ac:dyDescent="0.2">
      <c r="A292" s="571"/>
      <c r="B292" s="572"/>
      <c r="C292" s="572"/>
      <c r="D292" s="563"/>
      <c r="E292" s="564"/>
      <c r="F292" s="564"/>
      <c r="H292" s="565">
        <f>SUMIFS('Sch D'!$D$11:$D$81,'Sch D'!$A$11:$A$81,'Sch D-1'!E292,'Sch D'!$B$11:$B$81,'Sch D-1'!F292)</f>
        <v>0</v>
      </c>
      <c r="I292" s="242">
        <f t="shared" si="6"/>
        <v>0</v>
      </c>
    </row>
    <row r="293" spans="1:9" ht="30" customHeight="1" x14ac:dyDescent="0.2">
      <c r="A293" s="571"/>
      <c r="B293" s="572"/>
      <c r="C293" s="572"/>
      <c r="D293" s="563"/>
      <c r="E293" s="564"/>
      <c r="F293" s="564"/>
      <c r="H293" s="565">
        <f>SUMIFS('Sch D'!$D$11:$D$81,'Sch D'!$A$11:$A$81,'Sch D-1'!E293,'Sch D'!$B$11:$B$81,'Sch D-1'!F293)</f>
        <v>0</v>
      </c>
      <c r="I293" s="242">
        <f t="shared" si="6"/>
        <v>0</v>
      </c>
    </row>
    <row r="294" spans="1:9" ht="30" customHeight="1" x14ac:dyDescent="0.2">
      <c r="A294" s="571"/>
      <c r="B294" s="572"/>
      <c r="C294" s="572"/>
      <c r="D294" s="563"/>
      <c r="E294" s="564"/>
      <c r="F294" s="564"/>
      <c r="H294" s="565">
        <f>SUMIFS('Sch D'!$D$11:$D$81,'Sch D'!$A$11:$A$81,'Sch D-1'!E294,'Sch D'!$B$11:$B$81,'Sch D-1'!F294)</f>
        <v>0</v>
      </c>
      <c r="I294" s="242">
        <f t="shared" si="6"/>
        <v>0</v>
      </c>
    </row>
    <row r="295" spans="1:9" ht="30" customHeight="1" x14ac:dyDescent="0.2">
      <c r="A295" s="571"/>
      <c r="B295" s="572"/>
      <c r="C295" s="572"/>
      <c r="D295" s="563"/>
      <c r="E295" s="564"/>
      <c r="F295" s="564"/>
      <c r="H295" s="565">
        <f>SUMIFS('Sch D'!$D$11:$D$81,'Sch D'!$A$11:$A$81,'Sch D-1'!E295,'Sch D'!$B$11:$B$81,'Sch D-1'!F295)</f>
        <v>0</v>
      </c>
      <c r="I295" s="242">
        <f t="shared" si="6"/>
        <v>0</v>
      </c>
    </row>
    <row r="296" spans="1:9" ht="30" customHeight="1" x14ac:dyDescent="0.2">
      <c r="A296" s="571"/>
      <c r="B296" s="572"/>
      <c r="C296" s="572"/>
      <c r="D296" s="563"/>
      <c r="E296" s="564"/>
      <c r="F296" s="564"/>
      <c r="H296" s="565">
        <f>SUMIFS('Sch D'!$D$11:$D$81,'Sch D'!$A$11:$A$81,'Sch D-1'!E296,'Sch D'!$B$11:$B$81,'Sch D-1'!F296)</f>
        <v>0</v>
      </c>
      <c r="I296" s="242">
        <f t="shared" si="6"/>
        <v>0</v>
      </c>
    </row>
    <row r="297" spans="1:9" ht="30" customHeight="1" x14ac:dyDescent="0.2">
      <c r="A297" s="571"/>
      <c r="B297" s="572"/>
      <c r="C297" s="572"/>
      <c r="D297" s="563"/>
      <c r="E297" s="564"/>
      <c r="F297" s="564"/>
      <c r="H297" s="565">
        <f>SUMIFS('Sch D'!$D$11:$D$81,'Sch D'!$A$11:$A$81,'Sch D-1'!E297,'Sch D'!$B$11:$B$81,'Sch D-1'!F297)</f>
        <v>0</v>
      </c>
      <c r="I297" s="242">
        <f t="shared" si="6"/>
        <v>0</v>
      </c>
    </row>
    <row r="298" spans="1:9" ht="30" customHeight="1" x14ac:dyDescent="0.2">
      <c r="A298" s="571"/>
      <c r="B298" s="572"/>
      <c r="C298" s="572"/>
      <c r="D298" s="563"/>
      <c r="E298" s="564"/>
      <c r="F298" s="564"/>
      <c r="H298" s="565">
        <f>SUMIFS('Sch D'!$D$11:$D$81,'Sch D'!$A$11:$A$81,'Sch D-1'!E298,'Sch D'!$B$11:$B$81,'Sch D-1'!F298)</f>
        <v>0</v>
      </c>
      <c r="I298" s="242">
        <f t="shared" si="6"/>
        <v>0</v>
      </c>
    </row>
    <row r="299" spans="1:9" ht="30" customHeight="1" x14ac:dyDescent="0.2">
      <c r="A299" s="571"/>
      <c r="B299" s="572"/>
      <c r="C299" s="572"/>
      <c r="D299" s="563"/>
      <c r="E299" s="564"/>
      <c r="F299" s="564"/>
      <c r="H299" s="565">
        <f>SUMIFS('Sch D'!$D$11:$D$81,'Sch D'!$A$11:$A$81,'Sch D-1'!E299,'Sch D'!$B$11:$B$81,'Sch D-1'!F299)</f>
        <v>0</v>
      </c>
      <c r="I299" s="242">
        <f t="shared" si="6"/>
        <v>0</v>
      </c>
    </row>
    <row r="300" spans="1:9" ht="30" customHeight="1" x14ac:dyDescent="0.2">
      <c r="A300" s="571"/>
      <c r="B300" s="572"/>
      <c r="C300" s="572"/>
      <c r="D300" s="563"/>
      <c r="E300" s="564"/>
      <c r="F300" s="564"/>
      <c r="H300" s="565">
        <f>SUMIFS('Sch D'!$D$11:$D$81,'Sch D'!$A$11:$A$81,'Sch D-1'!E300,'Sch D'!$B$11:$B$81,'Sch D-1'!F300)</f>
        <v>0</v>
      </c>
      <c r="I300" s="242">
        <f t="shared" si="6"/>
        <v>0</v>
      </c>
    </row>
    <row r="301" spans="1:9" ht="30" customHeight="1" x14ac:dyDescent="0.2">
      <c r="A301" s="571"/>
      <c r="B301" s="572"/>
      <c r="C301" s="572"/>
      <c r="D301" s="563"/>
      <c r="E301" s="564"/>
      <c r="F301" s="564"/>
      <c r="H301" s="565">
        <f>SUMIFS('Sch D'!$D$11:$D$81,'Sch D'!$A$11:$A$81,'Sch D-1'!E301,'Sch D'!$B$11:$B$81,'Sch D-1'!F301)</f>
        <v>0</v>
      </c>
      <c r="I301" s="242">
        <f t="shared" si="6"/>
        <v>0</v>
      </c>
    </row>
    <row r="302" spans="1:9" ht="30" customHeight="1" x14ac:dyDescent="0.2">
      <c r="A302" s="571"/>
      <c r="B302" s="572"/>
      <c r="C302" s="572"/>
      <c r="D302" s="563"/>
      <c r="E302" s="564"/>
      <c r="F302" s="564"/>
      <c r="H302" s="565">
        <f>SUMIFS('Sch D'!$D$11:$D$81,'Sch D'!$A$11:$A$81,'Sch D-1'!E302,'Sch D'!$B$11:$B$81,'Sch D-1'!F302)</f>
        <v>0</v>
      </c>
      <c r="I302" s="242">
        <f t="shared" si="6"/>
        <v>0</v>
      </c>
    </row>
    <row r="303" spans="1:9" ht="30" customHeight="1" x14ac:dyDescent="0.2">
      <c r="A303" s="571"/>
      <c r="B303" s="572"/>
      <c r="C303" s="572"/>
      <c r="D303" s="563"/>
      <c r="E303" s="564"/>
      <c r="F303" s="564"/>
      <c r="H303" s="565">
        <f>SUMIFS('Sch D'!$D$11:$D$81,'Sch D'!$A$11:$A$81,'Sch D-1'!E303,'Sch D'!$B$11:$B$81,'Sch D-1'!F303)</f>
        <v>0</v>
      </c>
      <c r="I303" s="242">
        <f t="shared" si="6"/>
        <v>0</v>
      </c>
    </row>
    <row r="304" spans="1:9" ht="30" customHeight="1" x14ac:dyDescent="0.2">
      <c r="A304" s="571"/>
      <c r="B304" s="572"/>
      <c r="C304" s="572"/>
      <c r="D304" s="563"/>
      <c r="E304" s="564"/>
      <c r="F304" s="564"/>
      <c r="H304" s="565">
        <f>SUMIFS('Sch D'!$D$11:$D$81,'Sch D'!$A$11:$A$81,'Sch D-1'!E304,'Sch D'!$B$11:$B$81,'Sch D-1'!F304)</f>
        <v>0</v>
      </c>
      <c r="I304" s="242">
        <f t="shared" si="6"/>
        <v>0</v>
      </c>
    </row>
    <row r="305" spans="1:9" ht="30" customHeight="1" x14ac:dyDescent="0.2">
      <c r="A305" s="571"/>
      <c r="B305" s="572"/>
      <c r="C305" s="572"/>
      <c r="D305" s="563"/>
      <c r="E305" s="564"/>
      <c r="F305" s="564"/>
      <c r="H305" s="565">
        <f>SUMIFS('Sch D'!$D$11:$D$81,'Sch D'!$A$11:$A$81,'Sch D-1'!E305,'Sch D'!$B$11:$B$81,'Sch D-1'!F305)</f>
        <v>0</v>
      </c>
      <c r="I305" s="242">
        <f t="shared" si="6"/>
        <v>0</v>
      </c>
    </row>
    <row r="306" spans="1:9" ht="30" customHeight="1" x14ac:dyDescent="0.2">
      <c r="A306" s="571"/>
      <c r="B306" s="572"/>
      <c r="C306" s="572"/>
      <c r="D306" s="563"/>
      <c r="E306" s="564"/>
      <c r="F306" s="564"/>
      <c r="H306" s="565">
        <f>SUMIFS('Sch D'!$D$11:$D$81,'Sch D'!$A$11:$A$81,'Sch D-1'!E306,'Sch D'!$B$11:$B$81,'Sch D-1'!F306)</f>
        <v>0</v>
      </c>
      <c r="I306" s="242">
        <f t="shared" si="6"/>
        <v>0</v>
      </c>
    </row>
    <row r="307" spans="1:9" ht="30" customHeight="1" x14ac:dyDescent="0.2">
      <c r="A307" s="571"/>
      <c r="B307" s="572"/>
      <c r="C307" s="572"/>
      <c r="D307" s="563"/>
      <c r="E307" s="564"/>
      <c r="F307" s="564"/>
      <c r="H307" s="565">
        <f>SUMIFS('Sch D'!$D$11:$D$81,'Sch D'!$A$11:$A$81,'Sch D-1'!E307,'Sch D'!$B$11:$B$81,'Sch D-1'!F307)</f>
        <v>0</v>
      </c>
      <c r="I307" s="242">
        <f t="shared" si="6"/>
        <v>0</v>
      </c>
    </row>
    <row r="308" spans="1:9" ht="30" customHeight="1" x14ac:dyDescent="0.2">
      <c r="A308" s="571"/>
      <c r="B308" s="1649"/>
      <c r="C308" s="1649"/>
      <c r="D308" s="563"/>
      <c r="E308" s="564"/>
      <c r="F308" s="564"/>
      <c r="H308" s="565">
        <f>SUMIFS('Sch D'!$D$11:$D$81,'Sch D'!$A$11:$A$81,'Sch D-1'!E308,'Sch D'!$B$11:$B$81,'Sch D-1'!F308)</f>
        <v>0</v>
      </c>
      <c r="I308" s="242">
        <f t="shared" si="6"/>
        <v>0</v>
      </c>
    </row>
    <row r="309" spans="1:9" ht="15.75" thickBot="1" x14ac:dyDescent="0.25">
      <c r="C309" s="520" t="s">
        <v>626</v>
      </c>
      <c r="D309" s="573">
        <f>SUM(D8:D308)</f>
        <v>0</v>
      </c>
    </row>
    <row r="310" spans="1:9" ht="15.75" thickTop="1" x14ac:dyDescent="0.2"/>
  </sheetData>
  <sheetProtection algorithmName="SHA-512" hashValue="fuO80ERceVd8r6GyZTAQkCRwtSiqBI8hcSSUegbsnNUwQVZOQZiyiOzrHnU4ZngFW8CP+mPYebdDQRiTP1o+xg==" saltValue="1Eia/cGkzTBAzoGx08ceqA==" spinCount="100000" sheet="1" objects="1" scenarios="1"/>
  <mergeCells count="35">
    <mergeCell ref="B44:C44"/>
    <mergeCell ref="B8:C8"/>
    <mergeCell ref="B9:C9"/>
    <mergeCell ref="B11:C11"/>
    <mergeCell ref="B18:C18"/>
    <mergeCell ref="B25:C25"/>
    <mergeCell ref="B28:C28"/>
    <mergeCell ref="B33:C33"/>
    <mergeCell ref="B36:C36"/>
    <mergeCell ref="B38:C38"/>
    <mergeCell ref="B41:C41"/>
    <mergeCell ref="B42:C42"/>
    <mergeCell ref="B19:C19"/>
    <mergeCell ref="B20:C20"/>
    <mergeCell ref="B97:C97"/>
    <mergeCell ref="B55:C55"/>
    <mergeCell ref="B60:C60"/>
    <mergeCell ref="B86:C86"/>
    <mergeCell ref="B87:C87"/>
    <mergeCell ref="B88:C88"/>
    <mergeCell ref="B89:C89"/>
    <mergeCell ref="B91:C91"/>
    <mergeCell ref="B92:C92"/>
    <mergeCell ref="B93:C93"/>
    <mergeCell ref="B94:C94"/>
    <mergeCell ref="B96:C96"/>
    <mergeCell ref="B106:C106"/>
    <mergeCell ref="B107:C107"/>
    <mergeCell ref="B308:C308"/>
    <mergeCell ref="B98:C98"/>
    <mergeCell ref="B100:C100"/>
    <mergeCell ref="B101:C101"/>
    <mergeCell ref="B103:C103"/>
    <mergeCell ref="B104:C104"/>
    <mergeCell ref="B105:C105"/>
  </mergeCells>
  <conditionalFormatting sqref="H8:H308">
    <cfRule type="expression" dxfId="1" priority="1">
      <formula>I8&lt;&gt;0</formula>
    </cfRule>
  </conditionalFormatting>
  <printOptions horizontalCentered="1"/>
  <pageMargins left="0.5" right="0.5" top="1" bottom="0.75" header="0.5" footer="0.25"/>
  <pageSetup scale="79"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E94A474-6175-488D-B60E-364D67A32A51}">
          <x14:formula1>
            <xm:f>'Input List'!$B$2:$B$17</xm:f>
          </x14:formula1>
          <xm:sqref>F30:F61 F65 F8:F17 F21:F28 F70:F72 F76:F84 F86 F100:F102 F108:F308 F104:F106 F88:F93 F98</xm:sqref>
        </x14:dataValidation>
        <x14:dataValidation type="list" allowBlank="1" showInputMessage="1" showErrorMessage="1" xr:uid="{F3605852-1BD1-4A70-9337-3C1071C22019}">
          <x14:formula1>
            <xm:f>'Input List'!$A$2:$A$20</xm:f>
          </x14:formula1>
          <xm:sqref>E30:E61 E65 E8:E17 E21:E28 E70:E72 E76:E84 E86 E100:E102 E108:E308 E104:E106 E88:E93 E98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C805-94BD-4B54-A2E2-F87D32D2F563}">
  <sheetPr>
    <pageSetUpPr fitToPage="1"/>
  </sheetPr>
  <dimension ref="A1:I128"/>
  <sheetViews>
    <sheetView workbookViewId="0"/>
  </sheetViews>
  <sheetFormatPr defaultColWidth="8.875" defaultRowHeight="15" x14ac:dyDescent="0.2"/>
  <cols>
    <col min="1" max="1" width="9.75" style="2" customWidth="1"/>
    <col min="2" max="2" width="40.625" style="2" customWidth="1"/>
    <col min="3" max="6" width="16.25" style="2" customWidth="1"/>
    <col min="7" max="7" width="2.25" style="2" customWidth="1"/>
    <col min="8" max="8" width="16.25" style="2" customWidth="1"/>
    <col min="9" max="9" width="18.375" style="2" customWidth="1"/>
    <col min="10" max="11" width="8.875" style="2"/>
    <col min="12" max="12" width="9.875" style="2" customWidth="1"/>
    <col min="13" max="16384" width="8.875" style="2"/>
  </cols>
  <sheetData>
    <row r="1" spans="1:9" ht="15.75" x14ac:dyDescent="0.25">
      <c r="A1" s="7" t="s">
        <v>627</v>
      </c>
    </row>
    <row r="2" spans="1:9" x14ac:dyDescent="0.2">
      <c r="A2" s="1490" t="s">
        <v>42</v>
      </c>
      <c r="B2" s="1493"/>
      <c r="C2" s="429" t="s">
        <v>43</v>
      </c>
      <c r="D2" s="430"/>
      <c r="E2" s="430"/>
      <c r="F2" s="431"/>
    </row>
    <row r="3" spans="1:9" x14ac:dyDescent="0.2">
      <c r="A3" s="1490" t="s">
        <v>1459</v>
      </c>
      <c r="B3" s="1491"/>
      <c r="C3" s="132">
        <f>+'Sch A'!$A$6</f>
        <v>0</v>
      </c>
      <c r="D3" s="433"/>
      <c r="E3" s="433"/>
      <c r="F3" s="434"/>
      <c r="G3" s="10"/>
      <c r="H3" s="10"/>
      <c r="I3" s="10"/>
    </row>
    <row r="4" spans="1:9" x14ac:dyDescent="0.2">
      <c r="A4" s="10"/>
      <c r="B4" s="43"/>
      <c r="C4" s="18" t="s">
        <v>131</v>
      </c>
      <c r="D4" s="10"/>
      <c r="E4" s="10"/>
      <c r="F4" s="19"/>
      <c r="G4" s="10"/>
      <c r="H4" s="10"/>
      <c r="I4" s="10"/>
    </row>
    <row r="5" spans="1:9" x14ac:dyDescent="0.2">
      <c r="A5" s="10"/>
      <c r="B5" s="43"/>
      <c r="C5" s="135" t="s">
        <v>132</v>
      </c>
      <c r="D5" s="136">
        <f>+'Sch A'!$F$12</f>
        <v>0</v>
      </c>
      <c r="E5" s="135" t="s">
        <v>133</v>
      </c>
      <c r="F5" s="136">
        <f>+'Sch A'!$H$12</f>
        <v>0</v>
      </c>
      <c r="G5" s="10"/>
      <c r="H5" s="10"/>
      <c r="I5" s="10"/>
    </row>
    <row r="6" spans="1:9" x14ac:dyDescent="0.2">
      <c r="A6" s="10"/>
      <c r="B6" s="10"/>
      <c r="C6" s="10"/>
      <c r="D6" s="10"/>
      <c r="E6" s="10"/>
      <c r="F6" s="10"/>
      <c r="G6" s="10"/>
      <c r="H6" s="10"/>
      <c r="I6" s="10"/>
    </row>
    <row r="7" spans="1:9" ht="38.25" x14ac:dyDescent="0.2">
      <c r="A7" s="34" t="s">
        <v>443</v>
      </c>
      <c r="B7" s="28" t="s">
        <v>50</v>
      </c>
      <c r="C7" s="29"/>
      <c r="D7" s="34" t="s">
        <v>427</v>
      </c>
      <c r="E7" s="34" t="s">
        <v>444</v>
      </c>
      <c r="F7" s="34" t="s">
        <v>445</v>
      </c>
      <c r="H7" s="560" t="s">
        <v>446</v>
      </c>
      <c r="I7" s="561" t="s">
        <v>628</v>
      </c>
    </row>
    <row r="8" spans="1:9" ht="30" customHeight="1" x14ac:dyDescent="0.2">
      <c r="A8" s="574"/>
      <c r="B8" s="1653"/>
      <c r="C8" s="1654"/>
      <c r="D8" s="563"/>
      <c r="E8" s="575"/>
      <c r="F8" s="575"/>
      <c r="H8" s="565">
        <f>SUMIFS('Sch D'!$E$11:$E$81,'Sch D'!$A$11:$A$81,'Sch D-2'!E8,'Sch D'!$B$11:$B$81,'Sch D-2'!F8)</f>
        <v>0</v>
      </c>
      <c r="I8" s="242">
        <f t="shared" ref="I8:I39" si="0">SUMIFS($D$8:$D$125,$E$8:$E$125,E8,$F$8:$F$125,F8)-H8</f>
        <v>0</v>
      </c>
    </row>
    <row r="9" spans="1:9" ht="30" customHeight="1" x14ac:dyDescent="0.2">
      <c r="A9" s="574"/>
      <c r="B9" s="1653"/>
      <c r="C9" s="1654"/>
      <c r="D9" s="563"/>
      <c r="E9" s="575"/>
      <c r="F9" s="575"/>
      <c r="H9" s="565">
        <f>SUMIFS('Sch D'!$E$11:$E$81,'Sch D'!$A$11:$A$81,'Sch D-2'!E9,'Sch D'!$B$11:$B$81,'Sch D-2'!F9)</f>
        <v>0</v>
      </c>
      <c r="I9" s="242">
        <f t="shared" si="0"/>
        <v>0</v>
      </c>
    </row>
    <row r="10" spans="1:9" ht="30" customHeight="1" x14ac:dyDescent="0.2">
      <c r="A10" s="574"/>
      <c r="B10" s="1653"/>
      <c r="C10" s="1654"/>
      <c r="D10" s="563"/>
      <c r="E10" s="575"/>
      <c r="F10" s="575"/>
      <c r="H10" s="565">
        <f>SUMIFS('Sch D'!$E$11:$E$81,'Sch D'!$A$11:$A$81,'Sch D-2'!E10,'Sch D'!$B$11:$B$81,'Sch D-2'!F10)</f>
        <v>0</v>
      </c>
      <c r="I10" s="242">
        <f t="shared" si="0"/>
        <v>0</v>
      </c>
    </row>
    <row r="11" spans="1:9" ht="30" customHeight="1" x14ac:dyDescent="0.2">
      <c r="A11" s="574"/>
      <c r="B11" s="1653"/>
      <c r="C11" s="1654"/>
      <c r="D11" s="563"/>
      <c r="E11" s="575"/>
      <c r="F11" s="575"/>
      <c r="H11" s="565">
        <f>SUMIFS('Sch D'!$E$11:$E$81,'Sch D'!$A$11:$A$81,'Sch D-2'!E11,'Sch D'!$B$11:$B$81,'Sch D-2'!F11)</f>
        <v>0</v>
      </c>
      <c r="I11" s="242">
        <f t="shared" si="0"/>
        <v>0</v>
      </c>
    </row>
    <row r="12" spans="1:9" ht="30" customHeight="1" x14ac:dyDescent="0.2">
      <c r="A12" s="574"/>
      <c r="B12" s="1653"/>
      <c r="C12" s="1654"/>
      <c r="D12" s="563"/>
      <c r="E12" s="575"/>
      <c r="F12" s="575"/>
      <c r="H12" s="565">
        <f>SUMIFS('Sch D'!$E$11:$E$81,'Sch D'!$A$11:$A$81,'Sch D-2'!E12,'Sch D'!$B$11:$B$81,'Sch D-2'!F12)</f>
        <v>0</v>
      </c>
      <c r="I12" s="242">
        <f t="shared" si="0"/>
        <v>0</v>
      </c>
    </row>
    <row r="13" spans="1:9" ht="30" customHeight="1" x14ac:dyDescent="0.2">
      <c r="A13" s="574"/>
      <c r="B13" s="1653"/>
      <c r="C13" s="1654"/>
      <c r="D13" s="563"/>
      <c r="E13" s="575"/>
      <c r="F13" s="575"/>
      <c r="H13" s="565">
        <f>SUMIFS('Sch D'!$E$11:$E$81,'Sch D'!$A$11:$A$81,'Sch D-2'!E13,'Sch D'!$B$11:$B$81,'Sch D-2'!F13)</f>
        <v>0</v>
      </c>
      <c r="I13" s="242">
        <f t="shared" si="0"/>
        <v>0</v>
      </c>
    </row>
    <row r="14" spans="1:9" ht="30" customHeight="1" x14ac:dyDescent="0.2">
      <c r="A14" s="574"/>
      <c r="B14" s="1653"/>
      <c r="C14" s="1654"/>
      <c r="D14" s="563"/>
      <c r="E14" s="575"/>
      <c r="F14" s="575"/>
      <c r="H14" s="565">
        <f>SUMIFS('Sch D'!$E$11:$E$81,'Sch D'!$A$11:$A$81,'Sch D-2'!E14,'Sch D'!$B$11:$B$81,'Sch D-2'!F14)</f>
        <v>0</v>
      </c>
      <c r="I14" s="242">
        <f t="shared" si="0"/>
        <v>0</v>
      </c>
    </row>
    <row r="15" spans="1:9" ht="30" customHeight="1" x14ac:dyDescent="0.2">
      <c r="A15" s="574"/>
      <c r="B15" s="1653"/>
      <c r="C15" s="1654"/>
      <c r="D15" s="563"/>
      <c r="E15" s="575"/>
      <c r="F15" s="575"/>
      <c r="H15" s="565">
        <f>SUMIFS('Sch D'!$E$11:$E$81,'Sch D'!$A$11:$A$81,'Sch D-2'!E15,'Sch D'!$B$11:$B$81,'Sch D-2'!F15)</f>
        <v>0</v>
      </c>
      <c r="I15" s="242">
        <f t="shared" si="0"/>
        <v>0</v>
      </c>
    </row>
    <row r="16" spans="1:9" ht="30" customHeight="1" x14ac:dyDescent="0.2">
      <c r="A16" s="574"/>
      <c r="B16" s="1653"/>
      <c r="C16" s="1654"/>
      <c r="D16" s="563"/>
      <c r="E16" s="575"/>
      <c r="F16" s="575"/>
      <c r="H16" s="565">
        <f>SUMIFS('Sch D'!$E$11:$E$81,'Sch D'!$A$11:$A$81,'Sch D-2'!E16,'Sch D'!$B$11:$B$81,'Sch D-2'!F16)</f>
        <v>0</v>
      </c>
      <c r="I16" s="242">
        <f t="shared" si="0"/>
        <v>0</v>
      </c>
    </row>
    <row r="17" spans="1:9" ht="30" customHeight="1" x14ac:dyDescent="0.2">
      <c r="A17" s="574"/>
      <c r="B17" s="1653"/>
      <c r="C17" s="1654"/>
      <c r="D17" s="563"/>
      <c r="E17" s="575"/>
      <c r="F17" s="575"/>
      <c r="H17" s="565">
        <f>SUMIFS('Sch D'!$E$11:$E$81,'Sch D'!$A$11:$A$81,'Sch D-2'!E17,'Sch D'!$B$11:$B$81,'Sch D-2'!F17)</f>
        <v>0</v>
      </c>
      <c r="I17" s="242">
        <f t="shared" si="0"/>
        <v>0</v>
      </c>
    </row>
    <row r="18" spans="1:9" ht="30" customHeight="1" x14ac:dyDescent="0.2">
      <c r="A18" s="574"/>
      <c r="B18" s="1653"/>
      <c r="C18" s="1654"/>
      <c r="D18" s="563"/>
      <c r="E18" s="575"/>
      <c r="F18" s="575"/>
      <c r="H18" s="565">
        <f>SUMIFS('Sch D'!$E$11:$E$81,'Sch D'!$A$11:$A$81,'Sch D-2'!E18,'Sch D'!$B$11:$B$81,'Sch D-2'!F18)</f>
        <v>0</v>
      </c>
      <c r="I18" s="242">
        <f t="shared" si="0"/>
        <v>0</v>
      </c>
    </row>
    <row r="19" spans="1:9" ht="30" customHeight="1" x14ac:dyDescent="0.2">
      <c r="A19" s="574"/>
      <c r="B19" s="1653"/>
      <c r="C19" s="1654"/>
      <c r="D19" s="563"/>
      <c r="E19" s="575"/>
      <c r="F19" s="575"/>
      <c r="H19" s="565">
        <f>SUMIFS('Sch D'!$E$11:$E$81,'Sch D'!$A$11:$A$81,'Sch D-2'!E19,'Sch D'!$B$11:$B$81,'Sch D-2'!F19)</f>
        <v>0</v>
      </c>
      <c r="I19" s="242">
        <f t="shared" si="0"/>
        <v>0</v>
      </c>
    </row>
    <row r="20" spans="1:9" ht="30" customHeight="1" x14ac:dyDescent="0.2">
      <c r="A20" s="574"/>
      <c r="B20" s="1653"/>
      <c r="C20" s="1654"/>
      <c r="D20" s="563"/>
      <c r="E20" s="575"/>
      <c r="F20" s="575"/>
      <c r="H20" s="565">
        <f>SUMIFS('Sch D'!$E$11:$E$81,'Sch D'!$A$11:$A$81,'Sch D-2'!E20,'Sch D'!$B$11:$B$81,'Sch D-2'!F20)</f>
        <v>0</v>
      </c>
      <c r="I20" s="242">
        <f t="shared" si="0"/>
        <v>0</v>
      </c>
    </row>
    <row r="21" spans="1:9" ht="30" customHeight="1" x14ac:dyDescent="0.2">
      <c r="A21" s="574"/>
      <c r="B21" s="1653"/>
      <c r="C21" s="1654"/>
      <c r="D21" s="563"/>
      <c r="E21" s="575"/>
      <c r="F21" s="575"/>
      <c r="H21" s="565">
        <f>SUMIFS('Sch D'!$E$11:$E$81,'Sch D'!$A$11:$A$81,'Sch D-2'!E21,'Sch D'!$B$11:$B$81,'Sch D-2'!F21)</f>
        <v>0</v>
      </c>
      <c r="I21" s="242">
        <f t="shared" si="0"/>
        <v>0</v>
      </c>
    </row>
    <row r="22" spans="1:9" ht="30" customHeight="1" x14ac:dyDescent="0.2">
      <c r="A22" s="574"/>
      <c r="B22" s="1653"/>
      <c r="C22" s="1654"/>
      <c r="D22" s="563"/>
      <c r="E22" s="575"/>
      <c r="F22" s="575"/>
      <c r="H22" s="565">
        <f>SUMIFS('Sch D'!$E$11:$E$81,'Sch D'!$A$11:$A$81,'Sch D-2'!E22,'Sch D'!$B$11:$B$81,'Sch D-2'!F22)</f>
        <v>0</v>
      </c>
      <c r="I22" s="242">
        <f t="shared" si="0"/>
        <v>0</v>
      </c>
    </row>
    <row r="23" spans="1:9" ht="30" customHeight="1" x14ac:dyDescent="0.2">
      <c r="A23" s="574"/>
      <c r="B23" s="1653"/>
      <c r="C23" s="1654"/>
      <c r="D23" s="563"/>
      <c r="E23" s="575"/>
      <c r="F23" s="575"/>
      <c r="H23" s="565">
        <f>SUMIFS('Sch D'!$E$11:$E$81,'Sch D'!$A$11:$A$81,'Sch D-2'!E23,'Sch D'!$B$11:$B$81,'Sch D-2'!F23)</f>
        <v>0</v>
      </c>
      <c r="I23" s="242">
        <f t="shared" si="0"/>
        <v>0</v>
      </c>
    </row>
    <row r="24" spans="1:9" ht="30" customHeight="1" x14ac:dyDescent="0.2">
      <c r="A24" s="574"/>
      <c r="B24" s="1653"/>
      <c r="C24" s="1654"/>
      <c r="D24" s="563"/>
      <c r="E24" s="575"/>
      <c r="F24" s="575"/>
      <c r="H24" s="565">
        <f>SUMIFS('Sch D'!$E$11:$E$81,'Sch D'!$A$11:$A$81,'Sch D-2'!E24,'Sch D'!$B$11:$B$81,'Sch D-2'!F24)</f>
        <v>0</v>
      </c>
      <c r="I24" s="242">
        <f t="shared" si="0"/>
        <v>0</v>
      </c>
    </row>
    <row r="25" spans="1:9" ht="30" customHeight="1" x14ac:dyDescent="0.2">
      <c r="A25" s="574"/>
      <c r="B25" s="1653"/>
      <c r="C25" s="1654"/>
      <c r="D25" s="563"/>
      <c r="E25" s="575"/>
      <c r="F25" s="575"/>
      <c r="H25" s="565">
        <f>SUMIFS('Sch D'!$E$11:$E$81,'Sch D'!$A$11:$A$81,'Sch D-2'!E25,'Sch D'!$B$11:$B$81,'Sch D-2'!F25)</f>
        <v>0</v>
      </c>
      <c r="I25" s="242">
        <f t="shared" si="0"/>
        <v>0</v>
      </c>
    </row>
    <row r="26" spans="1:9" ht="30" customHeight="1" x14ac:dyDescent="0.2">
      <c r="A26" s="574"/>
      <c r="B26" s="1653"/>
      <c r="C26" s="1654"/>
      <c r="D26" s="563"/>
      <c r="E26" s="575"/>
      <c r="F26" s="575"/>
      <c r="H26" s="565">
        <f>SUMIFS('Sch D'!$E$11:$E$81,'Sch D'!$A$11:$A$81,'Sch D-2'!E26,'Sch D'!$B$11:$B$81,'Sch D-2'!F26)</f>
        <v>0</v>
      </c>
      <c r="I26" s="242">
        <f t="shared" si="0"/>
        <v>0</v>
      </c>
    </row>
    <row r="27" spans="1:9" ht="30" customHeight="1" x14ac:dyDescent="0.2">
      <c r="A27" s="574"/>
      <c r="B27" s="1653"/>
      <c r="C27" s="1654"/>
      <c r="D27" s="563"/>
      <c r="E27" s="575"/>
      <c r="F27" s="575"/>
      <c r="H27" s="565">
        <f>SUMIFS('Sch D'!$E$11:$E$81,'Sch D'!$A$11:$A$81,'Sch D-2'!E27,'Sch D'!$B$11:$B$81,'Sch D-2'!F27)</f>
        <v>0</v>
      </c>
      <c r="I27" s="242">
        <f t="shared" si="0"/>
        <v>0</v>
      </c>
    </row>
    <row r="28" spans="1:9" ht="30" customHeight="1" x14ac:dyDescent="0.2">
      <c r="A28" s="574"/>
      <c r="B28" s="1653"/>
      <c r="C28" s="1654"/>
      <c r="D28" s="563"/>
      <c r="E28" s="575"/>
      <c r="F28" s="575"/>
      <c r="H28" s="565">
        <f>SUMIFS('Sch D'!$E$11:$E$81,'Sch D'!$A$11:$A$81,'Sch D-2'!E28,'Sch D'!$B$11:$B$81,'Sch D-2'!F28)</f>
        <v>0</v>
      </c>
      <c r="I28" s="242">
        <f t="shared" si="0"/>
        <v>0</v>
      </c>
    </row>
    <row r="29" spans="1:9" ht="30" customHeight="1" x14ac:dyDescent="0.2">
      <c r="A29" s="574"/>
      <c r="B29" s="1653"/>
      <c r="C29" s="1654"/>
      <c r="D29" s="563"/>
      <c r="E29" s="575"/>
      <c r="F29" s="575"/>
      <c r="H29" s="565">
        <f>SUMIFS('Sch D'!$E$11:$E$81,'Sch D'!$A$11:$A$81,'Sch D-2'!E29,'Sch D'!$B$11:$B$81,'Sch D-2'!F29)</f>
        <v>0</v>
      </c>
      <c r="I29" s="242">
        <f t="shared" si="0"/>
        <v>0</v>
      </c>
    </row>
    <row r="30" spans="1:9" ht="30" customHeight="1" x14ac:dyDescent="0.2">
      <c r="A30" s="574"/>
      <c r="B30" s="1653"/>
      <c r="C30" s="1654"/>
      <c r="D30" s="563"/>
      <c r="E30" s="575"/>
      <c r="F30" s="575"/>
      <c r="H30" s="565">
        <f>SUMIFS('Sch D'!$E$11:$E$81,'Sch D'!$A$11:$A$81,'Sch D-2'!E30,'Sch D'!$B$11:$B$81,'Sch D-2'!F30)</f>
        <v>0</v>
      </c>
      <c r="I30" s="242">
        <f t="shared" si="0"/>
        <v>0</v>
      </c>
    </row>
    <row r="31" spans="1:9" ht="30" customHeight="1" x14ac:dyDescent="0.2">
      <c r="A31" s="574"/>
      <c r="B31" s="1653"/>
      <c r="C31" s="1654"/>
      <c r="D31" s="563"/>
      <c r="E31" s="575"/>
      <c r="F31" s="575"/>
      <c r="H31" s="565">
        <f>SUMIFS('Sch D'!$E$11:$E$81,'Sch D'!$A$11:$A$81,'Sch D-2'!E31,'Sch D'!$B$11:$B$81,'Sch D-2'!F31)</f>
        <v>0</v>
      </c>
      <c r="I31" s="242">
        <f t="shared" si="0"/>
        <v>0</v>
      </c>
    </row>
    <row r="32" spans="1:9" ht="30" customHeight="1" x14ac:dyDescent="0.2">
      <c r="A32" s="574"/>
      <c r="B32" s="1653"/>
      <c r="C32" s="1654"/>
      <c r="D32" s="563"/>
      <c r="E32" s="575"/>
      <c r="F32" s="575"/>
      <c r="H32" s="565">
        <f>SUMIFS('Sch D'!$E$11:$E$81,'Sch D'!$A$11:$A$81,'Sch D-2'!E32,'Sch D'!$B$11:$B$81,'Sch D-2'!F32)</f>
        <v>0</v>
      </c>
      <c r="I32" s="242">
        <f t="shared" si="0"/>
        <v>0</v>
      </c>
    </row>
    <row r="33" spans="1:9" ht="30" customHeight="1" x14ac:dyDescent="0.2">
      <c r="A33" s="574"/>
      <c r="B33" s="1653"/>
      <c r="C33" s="1654"/>
      <c r="D33" s="563"/>
      <c r="E33" s="575"/>
      <c r="F33" s="575"/>
      <c r="H33" s="565">
        <f>SUMIFS('Sch D'!$E$11:$E$81,'Sch D'!$A$11:$A$81,'Sch D-2'!E33,'Sch D'!$B$11:$B$81,'Sch D-2'!F33)</f>
        <v>0</v>
      </c>
      <c r="I33" s="242">
        <f t="shared" si="0"/>
        <v>0</v>
      </c>
    </row>
    <row r="34" spans="1:9" ht="30" customHeight="1" x14ac:dyDescent="0.2">
      <c r="A34" s="574"/>
      <c r="B34" s="1653"/>
      <c r="C34" s="1654"/>
      <c r="D34" s="563"/>
      <c r="E34" s="575"/>
      <c r="F34" s="575"/>
      <c r="H34" s="565">
        <f>SUMIFS('Sch D'!$E$11:$E$81,'Sch D'!$A$11:$A$81,'Sch D-2'!E34,'Sch D'!$B$11:$B$81,'Sch D-2'!F34)</f>
        <v>0</v>
      </c>
      <c r="I34" s="242">
        <f t="shared" si="0"/>
        <v>0</v>
      </c>
    </row>
    <row r="35" spans="1:9" ht="30" customHeight="1" x14ac:dyDescent="0.2">
      <c r="A35" s="574"/>
      <c r="B35" s="1653"/>
      <c r="C35" s="1654"/>
      <c r="D35" s="563"/>
      <c r="E35" s="575"/>
      <c r="F35" s="575"/>
      <c r="G35" s="201"/>
      <c r="H35" s="565">
        <f>SUMIFS('Sch D'!$E$11:$E$81,'Sch D'!$A$11:$A$81,'Sch D-2'!E35,'Sch D'!$B$11:$B$81,'Sch D-2'!F35)</f>
        <v>0</v>
      </c>
      <c r="I35" s="242">
        <f t="shared" si="0"/>
        <v>0</v>
      </c>
    </row>
    <row r="36" spans="1:9" ht="30" customHeight="1" x14ac:dyDescent="0.2">
      <c r="A36" s="574"/>
      <c r="B36" s="1653"/>
      <c r="C36" s="1654"/>
      <c r="D36" s="563"/>
      <c r="E36" s="575"/>
      <c r="F36" s="575"/>
      <c r="H36" s="565">
        <f>SUMIFS('Sch D'!$E$11:$E$81,'Sch D'!$A$11:$A$81,'Sch D-2'!E36,'Sch D'!$B$11:$B$81,'Sch D-2'!F36)</f>
        <v>0</v>
      </c>
      <c r="I36" s="242">
        <f t="shared" si="0"/>
        <v>0</v>
      </c>
    </row>
    <row r="37" spans="1:9" ht="30" customHeight="1" x14ac:dyDescent="0.2">
      <c r="A37" s="574"/>
      <c r="B37" s="1653"/>
      <c r="C37" s="1654"/>
      <c r="D37" s="563"/>
      <c r="E37" s="575"/>
      <c r="F37" s="575"/>
      <c r="H37" s="565">
        <f>SUMIFS('Sch D'!$E$11:$E$81,'Sch D'!$A$11:$A$81,'Sch D-2'!E37,'Sch D'!$B$11:$B$81,'Sch D-2'!F37)</f>
        <v>0</v>
      </c>
      <c r="I37" s="242">
        <f t="shared" si="0"/>
        <v>0</v>
      </c>
    </row>
    <row r="38" spans="1:9" ht="30" customHeight="1" x14ac:dyDescent="0.2">
      <c r="A38" s="574"/>
      <c r="B38" s="1653"/>
      <c r="C38" s="1654"/>
      <c r="D38" s="563"/>
      <c r="E38" s="575"/>
      <c r="F38" s="575"/>
      <c r="H38" s="565">
        <f>SUMIFS('Sch D'!$E$11:$E$81,'Sch D'!$A$11:$A$81,'Sch D-2'!E38,'Sch D'!$B$11:$B$81,'Sch D-2'!F38)</f>
        <v>0</v>
      </c>
      <c r="I38" s="242">
        <f t="shared" si="0"/>
        <v>0</v>
      </c>
    </row>
    <row r="39" spans="1:9" ht="30" customHeight="1" x14ac:dyDescent="0.2">
      <c r="A39" s="574"/>
      <c r="B39" s="1653"/>
      <c r="C39" s="1654"/>
      <c r="D39" s="563"/>
      <c r="E39" s="575"/>
      <c r="F39" s="575"/>
      <c r="H39" s="565">
        <f>SUMIFS('Sch D'!$E$11:$E$81,'Sch D'!$A$11:$A$81,'Sch D-2'!E39,'Sch D'!$B$11:$B$81,'Sch D-2'!F39)</f>
        <v>0</v>
      </c>
      <c r="I39" s="242">
        <f t="shared" si="0"/>
        <v>0</v>
      </c>
    </row>
    <row r="40" spans="1:9" ht="30" customHeight="1" x14ac:dyDescent="0.2">
      <c r="A40" s="574"/>
      <c r="B40" s="1653"/>
      <c r="C40" s="1654"/>
      <c r="D40" s="563"/>
      <c r="E40" s="575"/>
      <c r="F40" s="575"/>
      <c r="H40" s="565">
        <f>SUMIFS('Sch D'!$E$11:$E$81,'Sch D'!$A$11:$A$81,'Sch D-2'!E40,'Sch D'!$B$11:$B$81,'Sch D-2'!F40)</f>
        <v>0</v>
      </c>
      <c r="I40" s="242">
        <f t="shared" ref="I40:I71" si="1">SUMIFS($D$8:$D$125,$E$8:$E$125,E40,$F$8:$F$125,F40)-H40</f>
        <v>0</v>
      </c>
    </row>
    <row r="41" spans="1:9" ht="30" customHeight="1" x14ac:dyDescent="0.2">
      <c r="A41" s="574"/>
      <c r="B41" s="1653"/>
      <c r="C41" s="1654"/>
      <c r="D41" s="563"/>
      <c r="E41" s="575"/>
      <c r="F41" s="575"/>
      <c r="H41" s="565">
        <f>SUMIFS('Sch D'!$E$11:$E$81,'Sch D'!$A$11:$A$81,'Sch D-2'!E41,'Sch D'!$B$11:$B$81,'Sch D-2'!F41)</f>
        <v>0</v>
      </c>
      <c r="I41" s="242">
        <f t="shared" si="1"/>
        <v>0</v>
      </c>
    </row>
    <row r="42" spans="1:9" ht="30" customHeight="1" x14ac:dyDescent="0.2">
      <c r="A42" s="574"/>
      <c r="B42" s="1653"/>
      <c r="C42" s="1654"/>
      <c r="D42" s="563"/>
      <c r="E42" s="575"/>
      <c r="F42" s="575"/>
      <c r="H42" s="565">
        <f>SUMIFS('Sch D'!$E$11:$E$81,'Sch D'!$A$11:$A$81,'Sch D-2'!E42,'Sch D'!$B$11:$B$81,'Sch D-2'!F42)</f>
        <v>0</v>
      </c>
      <c r="I42" s="242">
        <f t="shared" si="1"/>
        <v>0</v>
      </c>
    </row>
    <row r="43" spans="1:9" ht="30" customHeight="1" x14ac:dyDescent="0.2">
      <c r="A43" s="574"/>
      <c r="B43" s="1653"/>
      <c r="C43" s="1654"/>
      <c r="D43" s="563"/>
      <c r="E43" s="575"/>
      <c r="F43" s="575"/>
      <c r="H43" s="565">
        <f>SUMIFS('Sch D'!$E$11:$E$81,'Sch D'!$A$11:$A$81,'Sch D-2'!E43,'Sch D'!$B$11:$B$81,'Sch D-2'!F43)</f>
        <v>0</v>
      </c>
      <c r="I43" s="242">
        <f t="shared" si="1"/>
        <v>0</v>
      </c>
    </row>
    <row r="44" spans="1:9" ht="30" customHeight="1" x14ac:dyDescent="0.2">
      <c r="A44" s="574"/>
      <c r="B44" s="1653"/>
      <c r="C44" s="1654"/>
      <c r="D44" s="563"/>
      <c r="E44" s="575"/>
      <c r="F44" s="575"/>
      <c r="H44" s="565">
        <f>SUMIFS('Sch D'!$E$11:$E$81,'Sch D'!$A$11:$A$81,'Sch D-2'!E44,'Sch D'!$B$11:$B$81,'Sch D-2'!F44)</f>
        <v>0</v>
      </c>
      <c r="I44" s="242">
        <f t="shared" si="1"/>
        <v>0</v>
      </c>
    </row>
    <row r="45" spans="1:9" ht="30" customHeight="1" x14ac:dyDescent="0.2">
      <c r="A45" s="574"/>
      <c r="B45" s="1653"/>
      <c r="C45" s="1654"/>
      <c r="D45" s="563"/>
      <c r="E45" s="575"/>
      <c r="F45" s="575"/>
      <c r="H45" s="565">
        <f>SUMIFS('Sch D'!$E$11:$E$81,'Sch D'!$A$11:$A$81,'Sch D-2'!E45,'Sch D'!$B$11:$B$81,'Sch D-2'!F45)</f>
        <v>0</v>
      </c>
      <c r="I45" s="242">
        <f t="shared" si="1"/>
        <v>0</v>
      </c>
    </row>
    <row r="46" spans="1:9" ht="30" customHeight="1" x14ac:dyDescent="0.2">
      <c r="A46" s="574"/>
      <c r="B46" s="1653"/>
      <c r="C46" s="1654"/>
      <c r="D46" s="563"/>
      <c r="E46" s="575"/>
      <c r="F46" s="575"/>
      <c r="H46" s="565">
        <f>SUMIFS('Sch D'!$E$11:$E$81,'Sch D'!$A$11:$A$81,'Sch D-2'!E46,'Sch D'!$B$11:$B$81,'Sch D-2'!F46)</f>
        <v>0</v>
      </c>
      <c r="I46" s="242">
        <f t="shared" si="1"/>
        <v>0</v>
      </c>
    </row>
    <row r="47" spans="1:9" ht="30" customHeight="1" x14ac:dyDescent="0.2">
      <c r="A47" s="574"/>
      <c r="B47" s="1653"/>
      <c r="C47" s="1654"/>
      <c r="D47" s="563"/>
      <c r="E47" s="575"/>
      <c r="F47" s="575"/>
      <c r="H47" s="565">
        <f>SUMIFS('Sch D'!$E$11:$E$81,'Sch D'!$A$11:$A$81,'Sch D-2'!E47,'Sch D'!$B$11:$B$81,'Sch D-2'!F47)</f>
        <v>0</v>
      </c>
      <c r="I47" s="242">
        <f t="shared" si="1"/>
        <v>0</v>
      </c>
    </row>
    <row r="48" spans="1:9" ht="30" customHeight="1" x14ac:dyDescent="0.2">
      <c r="A48" s="574"/>
      <c r="B48" s="1653"/>
      <c r="C48" s="1654"/>
      <c r="D48" s="563"/>
      <c r="E48" s="575"/>
      <c r="F48" s="575"/>
      <c r="H48" s="565">
        <f>SUMIFS('Sch D'!$E$11:$E$81,'Sch D'!$A$11:$A$81,'Sch D-2'!E48,'Sch D'!$B$11:$B$81,'Sch D-2'!F48)</f>
        <v>0</v>
      </c>
      <c r="I48" s="242">
        <f t="shared" si="1"/>
        <v>0</v>
      </c>
    </row>
    <row r="49" spans="1:9" ht="30" customHeight="1" x14ac:dyDescent="0.2">
      <c r="A49" s="574"/>
      <c r="B49" s="1653"/>
      <c r="C49" s="1654"/>
      <c r="D49" s="563"/>
      <c r="E49" s="575"/>
      <c r="F49" s="575"/>
      <c r="H49" s="565">
        <f>SUMIFS('Sch D'!$E$11:$E$81,'Sch D'!$A$11:$A$81,'Sch D-2'!E49,'Sch D'!$B$11:$B$81,'Sch D-2'!F49)</f>
        <v>0</v>
      </c>
      <c r="I49" s="242">
        <f t="shared" si="1"/>
        <v>0</v>
      </c>
    </row>
    <row r="50" spans="1:9" ht="30" customHeight="1" x14ac:dyDescent="0.2">
      <c r="A50" s="574"/>
      <c r="B50" s="1653"/>
      <c r="C50" s="1654"/>
      <c r="D50" s="563"/>
      <c r="E50" s="575"/>
      <c r="F50" s="575"/>
      <c r="H50" s="565">
        <f>SUMIFS('Sch D'!$E$11:$E$81,'Sch D'!$A$11:$A$81,'Sch D-2'!E50,'Sch D'!$B$11:$B$81,'Sch D-2'!F50)</f>
        <v>0</v>
      </c>
      <c r="I50" s="242">
        <f t="shared" si="1"/>
        <v>0</v>
      </c>
    </row>
    <row r="51" spans="1:9" ht="30" customHeight="1" x14ac:dyDescent="0.2">
      <c r="A51" s="574"/>
      <c r="B51" s="1653"/>
      <c r="C51" s="1654"/>
      <c r="D51" s="563"/>
      <c r="E51" s="575"/>
      <c r="F51" s="575"/>
      <c r="H51" s="565">
        <f>SUMIFS('Sch D'!$E$11:$E$81,'Sch D'!$A$11:$A$81,'Sch D-2'!E51,'Sch D'!$B$11:$B$81,'Sch D-2'!F51)</f>
        <v>0</v>
      </c>
      <c r="I51" s="242">
        <f t="shared" si="1"/>
        <v>0</v>
      </c>
    </row>
    <row r="52" spans="1:9" ht="30" customHeight="1" x14ac:dyDescent="0.2">
      <c r="A52" s="574"/>
      <c r="B52" s="1653"/>
      <c r="C52" s="1654"/>
      <c r="D52" s="563"/>
      <c r="E52" s="575"/>
      <c r="F52" s="575"/>
      <c r="H52" s="565">
        <f>SUMIFS('Sch D'!$E$11:$E$81,'Sch D'!$A$11:$A$81,'Sch D-2'!E52,'Sch D'!$B$11:$B$81,'Sch D-2'!F52)</f>
        <v>0</v>
      </c>
      <c r="I52" s="242">
        <f t="shared" si="1"/>
        <v>0</v>
      </c>
    </row>
    <row r="53" spans="1:9" ht="30" customHeight="1" x14ac:dyDescent="0.2">
      <c r="A53" s="574"/>
      <c r="B53" s="1653"/>
      <c r="C53" s="1654"/>
      <c r="D53" s="563"/>
      <c r="E53" s="575"/>
      <c r="F53" s="575"/>
      <c r="H53" s="565">
        <f>SUMIFS('Sch D'!$E$11:$E$81,'Sch D'!$A$11:$A$81,'Sch D-2'!E53,'Sch D'!$B$11:$B$81,'Sch D-2'!F53)</f>
        <v>0</v>
      </c>
      <c r="I53" s="242">
        <f t="shared" si="1"/>
        <v>0</v>
      </c>
    </row>
    <row r="54" spans="1:9" ht="30" customHeight="1" x14ac:dyDescent="0.2">
      <c r="A54" s="574"/>
      <c r="B54" s="1653"/>
      <c r="C54" s="1654"/>
      <c r="D54" s="563"/>
      <c r="E54" s="575"/>
      <c r="F54" s="575"/>
      <c r="H54" s="565">
        <f>SUMIFS('Sch D'!$E$11:$E$81,'Sch D'!$A$11:$A$81,'Sch D-2'!E54,'Sch D'!$B$11:$B$81,'Sch D-2'!F54)</f>
        <v>0</v>
      </c>
      <c r="I54" s="242">
        <f t="shared" si="1"/>
        <v>0</v>
      </c>
    </row>
    <row r="55" spans="1:9" ht="30" customHeight="1" x14ac:dyDescent="0.2">
      <c r="A55" s="574"/>
      <c r="B55" s="1653"/>
      <c r="C55" s="1654"/>
      <c r="D55" s="563"/>
      <c r="E55" s="575"/>
      <c r="F55" s="575"/>
      <c r="H55" s="565">
        <f>SUMIFS('Sch D'!$E$11:$E$81,'Sch D'!$A$11:$A$81,'Sch D-2'!E55,'Sch D'!$B$11:$B$81,'Sch D-2'!F55)</f>
        <v>0</v>
      </c>
      <c r="I55" s="242">
        <f t="shared" si="1"/>
        <v>0</v>
      </c>
    </row>
    <row r="56" spans="1:9" ht="30" customHeight="1" x14ac:dyDescent="0.2">
      <c r="A56" s="574"/>
      <c r="B56" s="1653"/>
      <c r="C56" s="1654"/>
      <c r="D56" s="563"/>
      <c r="E56" s="575"/>
      <c r="F56" s="575"/>
      <c r="H56" s="565">
        <f>SUMIFS('Sch D'!$E$11:$E$81,'Sch D'!$A$11:$A$81,'Sch D-2'!E56,'Sch D'!$B$11:$B$81,'Sch D-2'!F56)</f>
        <v>0</v>
      </c>
      <c r="I56" s="242">
        <f t="shared" si="1"/>
        <v>0</v>
      </c>
    </row>
    <row r="57" spans="1:9" ht="30" customHeight="1" x14ac:dyDescent="0.2">
      <c r="A57" s="574"/>
      <c r="B57" s="1653"/>
      <c r="C57" s="1654"/>
      <c r="D57" s="563"/>
      <c r="E57" s="575"/>
      <c r="F57" s="575"/>
      <c r="H57" s="565">
        <f>SUMIFS('Sch D'!$E$11:$E$81,'Sch D'!$A$11:$A$81,'Sch D-2'!E57,'Sch D'!$B$11:$B$81,'Sch D-2'!F57)</f>
        <v>0</v>
      </c>
      <c r="I57" s="242">
        <f t="shared" si="1"/>
        <v>0</v>
      </c>
    </row>
    <row r="58" spans="1:9" ht="30" customHeight="1" x14ac:dyDescent="0.2">
      <c r="A58" s="574"/>
      <c r="B58" s="1653"/>
      <c r="C58" s="1654"/>
      <c r="D58" s="563"/>
      <c r="E58" s="575"/>
      <c r="F58" s="575"/>
      <c r="H58" s="565">
        <f>SUMIFS('Sch D'!$E$11:$E$81,'Sch D'!$A$11:$A$81,'Sch D-2'!E58,'Sch D'!$B$11:$B$81,'Sch D-2'!F58)</f>
        <v>0</v>
      </c>
      <c r="I58" s="242">
        <f t="shared" si="1"/>
        <v>0</v>
      </c>
    </row>
    <row r="59" spans="1:9" ht="30" customHeight="1" x14ac:dyDescent="0.2">
      <c r="A59" s="574"/>
      <c r="B59" s="1653"/>
      <c r="C59" s="1654"/>
      <c r="D59" s="563"/>
      <c r="E59" s="575"/>
      <c r="F59" s="575"/>
      <c r="H59" s="565">
        <f>SUMIFS('Sch D'!$E$11:$E$81,'Sch D'!$A$11:$A$81,'Sch D-2'!E59,'Sch D'!$B$11:$B$81,'Sch D-2'!F59)</f>
        <v>0</v>
      </c>
      <c r="I59" s="242">
        <f t="shared" si="1"/>
        <v>0</v>
      </c>
    </row>
    <row r="60" spans="1:9" ht="30" customHeight="1" x14ac:dyDescent="0.2">
      <c r="A60" s="574"/>
      <c r="B60" s="1653"/>
      <c r="C60" s="1654"/>
      <c r="D60" s="563"/>
      <c r="E60" s="575"/>
      <c r="F60" s="575"/>
      <c r="H60" s="565">
        <f>SUMIFS('Sch D'!$E$11:$E$81,'Sch D'!$A$11:$A$81,'Sch D-2'!E60,'Sch D'!$B$11:$B$81,'Sch D-2'!F60)</f>
        <v>0</v>
      </c>
      <c r="I60" s="242">
        <f t="shared" si="1"/>
        <v>0</v>
      </c>
    </row>
    <row r="61" spans="1:9" ht="30" customHeight="1" x14ac:dyDescent="0.2">
      <c r="A61" s="574"/>
      <c r="B61" s="1653"/>
      <c r="C61" s="1654"/>
      <c r="D61" s="563"/>
      <c r="E61" s="575"/>
      <c r="F61" s="575"/>
      <c r="H61" s="565">
        <f>SUMIFS('Sch D'!$E$11:$E$81,'Sch D'!$A$11:$A$81,'Sch D-2'!E61,'Sch D'!$B$11:$B$81,'Sch D-2'!F61)</f>
        <v>0</v>
      </c>
      <c r="I61" s="242">
        <f t="shared" si="1"/>
        <v>0</v>
      </c>
    </row>
    <row r="62" spans="1:9" ht="30" customHeight="1" x14ac:dyDescent="0.2">
      <c r="A62" s="574"/>
      <c r="B62" s="1653"/>
      <c r="C62" s="1654"/>
      <c r="D62" s="563"/>
      <c r="E62" s="575"/>
      <c r="F62" s="575"/>
      <c r="H62" s="565">
        <f>SUMIFS('Sch D'!$E$11:$E$81,'Sch D'!$A$11:$A$81,'Sch D-2'!E62,'Sch D'!$B$11:$B$81,'Sch D-2'!F62)</f>
        <v>0</v>
      </c>
      <c r="I62" s="242">
        <f t="shared" si="1"/>
        <v>0</v>
      </c>
    </row>
    <row r="63" spans="1:9" ht="30" customHeight="1" x14ac:dyDescent="0.2">
      <c r="A63" s="574"/>
      <c r="B63" s="1653"/>
      <c r="C63" s="1654"/>
      <c r="D63" s="563"/>
      <c r="E63" s="575"/>
      <c r="F63" s="575"/>
      <c r="H63" s="565">
        <f>SUMIFS('Sch D'!$E$11:$E$81,'Sch D'!$A$11:$A$81,'Sch D-2'!E63,'Sch D'!$B$11:$B$81,'Sch D-2'!F63)</f>
        <v>0</v>
      </c>
      <c r="I63" s="242">
        <f t="shared" si="1"/>
        <v>0</v>
      </c>
    </row>
    <row r="64" spans="1:9" ht="30" customHeight="1" x14ac:dyDescent="0.2">
      <c r="A64" s="574"/>
      <c r="B64" s="1653"/>
      <c r="C64" s="1654"/>
      <c r="D64" s="563"/>
      <c r="E64" s="575"/>
      <c r="F64" s="575"/>
      <c r="H64" s="565">
        <f>SUMIFS('Sch D'!$E$11:$E$81,'Sch D'!$A$11:$A$81,'Sch D-2'!E64,'Sch D'!$B$11:$B$81,'Sch D-2'!F64)</f>
        <v>0</v>
      </c>
      <c r="I64" s="242">
        <f t="shared" si="1"/>
        <v>0</v>
      </c>
    </row>
    <row r="65" spans="1:9" ht="30" customHeight="1" x14ac:dyDescent="0.2">
      <c r="A65" s="574"/>
      <c r="B65" s="1653"/>
      <c r="C65" s="1654"/>
      <c r="D65" s="563"/>
      <c r="E65" s="575"/>
      <c r="F65" s="575"/>
      <c r="H65" s="565">
        <f>SUMIFS('Sch D'!$E$11:$E$81,'Sch D'!$A$11:$A$81,'Sch D-2'!E65,'Sch D'!$B$11:$B$81,'Sch D-2'!F65)</f>
        <v>0</v>
      </c>
      <c r="I65" s="242">
        <f t="shared" si="1"/>
        <v>0</v>
      </c>
    </row>
    <row r="66" spans="1:9" ht="30" customHeight="1" x14ac:dyDescent="0.2">
      <c r="A66" s="574"/>
      <c r="B66" s="1653"/>
      <c r="C66" s="1654"/>
      <c r="D66" s="563"/>
      <c r="E66" s="575"/>
      <c r="F66" s="575"/>
      <c r="H66" s="565">
        <f>SUMIFS('Sch D'!$E$11:$E$81,'Sch D'!$A$11:$A$81,'Sch D-2'!E66,'Sch D'!$B$11:$B$81,'Sch D-2'!F66)</f>
        <v>0</v>
      </c>
      <c r="I66" s="242">
        <f t="shared" si="1"/>
        <v>0</v>
      </c>
    </row>
    <row r="67" spans="1:9" ht="30" customHeight="1" x14ac:dyDescent="0.2">
      <c r="A67" s="574"/>
      <c r="B67" s="1653"/>
      <c r="C67" s="1654"/>
      <c r="D67" s="563"/>
      <c r="E67" s="575"/>
      <c r="F67" s="575"/>
      <c r="H67" s="565">
        <f>SUMIFS('Sch D'!$E$11:$E$81,'Sch D'!$A$11:$A$81,'Sch D-2'!E67,'Sch D'!$B$11:$B$81,'Sch D-2'!F67)</f>
        <v>0</v>
      </c>
      <c r="I67" s="242">
        <f t="shared" si="1"/>
        <v>0</v>
      </c>
    </row>
    <row r="68" spans="1:9" ht="30" customHeight="1" x14ac:dyDescent="0.2">
      <c r="A68" s="574"/>
      <c r="B68" s="1653"/>
      <c r="C68" s="1654"/>
      <c r="D68" s="563"/>
      <c r="E68" s="575"/>
      <c r="F68" s="575"/>
      <c r="H68" s="565">
        <f>SUMIFS('Sch D'!$E$11:$E$81,'Sch D'!$A$11:$A$81,'Sch D-2'!E68,'Sch D'!$B$11:$B$81,'Sch D-2'!F68)</f>
        <v>0</v>
      </c>
      <c r="I68" s="242">
        <f t="shared" si="1"/>
        <v>0</v>
      </c>
    </row>
    <row r="69" spans="1:9" ht="30" customHeight="1" x14ac:dyDescent="0.2">
      <c r="A69" s="574"/>
      <c r="B69" s="1653"/>
      <c r="C69" s="1654"/>
      <c r="D69" s="563"/>
      <c r="E69" s="575"/>
      <c r="F69" s="575"/>
      <c r="H69" s="565">
        <f>SUMIFS('Sch D'!$E$11:$E$81,'Sch D'!$A$11:$A$81,'Sch D-2'!E69,'Sch D'!$B$11:$B$81,'Sch D-2'!F69)</f>
        <v>0</v>
      </c>
      <c r="I69" s="242">
        <f t="shared" si="1"/>
        <v>0</v>
      </c>
    </row>
    <row r="70" spans="1:9" ht="30" customHeight="1" x14ac:dyDescent="0.2">
      <c r="A70" s="574"/>
      <c r="B70" s="1653"/>
      <c r="C70" s="1654"/>
      <c r="D70" s="563"/>
      <c r="E70" s="575"/>
      <c r="F70" s="575"/>
      <c r="H70" s="565">
        <f>SUMIFS('Sch D'!$E$11:$E$81,'Sch D'!$A$11:$A$81,'Sch D-2'!E70,'Sch D'!$B$11:$B$81,'Sch D-2'!F70)</f>
        <v>0</v>
      </c>
      <c r="I70" s="242">
        <f t="shared" si="1"/>
        <v>0</v>
      </c>
    </row>
    <row r="71" spans="1:9" ht="30" customHeight="1" x14ac:dyDescent="0.2">
      <c r="A71" s="574"/>
      <c r="B71" s="1653"/>
      <c r="C71" s="1654"/>
      <c r="D71" s="563"/>
      <c r="E71" s="575"/>
      <c r="F71" s="575"/>
      <c r="H71" s="565">
        <f>SUMIFS('Sch D'!$E$11:$E$81,'Sch D'!$A$11:$A$81,'Sch D-2'!E71,'Sch D'!$B$11:$B$81,'Sch D-2'!F71)</f>
        <v>0</v>
      </c>
      <c r="I71" s="242">
        <f t="shared" si="1"/>
        <v>0</v>
      </c>
    </row>
    <row r="72" spans="1:9" ht="30" customHeight="1" x14ac:dyDescent="0.2">
      <c r="A72" s="574"/>
      <c r="B72" s="1653"/>
      <c r="C72" s="1654"/>
      <c r="D72" s="563"/>
      <c r="E72" s="575"/>
      <c r="F72" s="575"/>
      <c r="H72" s="565">
        <f>SUMIFS('Sch D'!$E$11:$E$81,'Sch D'!$A$11:$A$81,'Sch D-2'!E72,'Sch D'!$B$11:$B$81,'Sch D-2'!F72)</f>
        <v>0</v>
      </c>
      <c r="I72" s="242">
        <f t="shared" ref="I72:I103" si="2">SUMIFS($D$8:$D$125,$E$8:$E$125,E72,$F$8:$F$125,F72)-H72</f>
        <v>0</v>
      </c>
    </row>
    <row r="73" spans="1:9" ht="30" customHeight="1" x14ac:dyDescent="0.2">
      <c r="A73" s="574"/>
      <c r="B73" s="1653"/>
      <c r="C73" s="1654"/>
      <c r="D73" s="563"/>
      <c r="E73" s="575"/>
      <c r="F73" s="575"/>
      <c r="H73" s="565">
        <f>SUMIFS('Sch D'!$E$11:$E$81,'Sch D'!$A$11:$A$81,'Sch D-2'!E73,'Sch D'!$B$11:$B$81,'Sch D-2'!F73)</f>
        <v>0</v>
      </c>
      <c r="I73" s="242">
        <f t="shared" si="2"/>
        <v>0</v>
      </c>
    </row>
    <row r="74" spans="1:9" ht="30" customHeight="1" x14ac:dyDescent="0.2">
      <c r="A74" s="574"/>
      <c r="B74" s="1653"/>
      <c r="C74" s="1654"/>
      <c r="D74" s="563"/>
      <c r="E74" s="575"/>
      <c r="F74" s="575"/>
      <c r="H74" s="565">
        <f>SUMIFS('Sch D'!$E$11:$E$81,'Sch D'!$A$11:$A$81,'Sch D-2'!E74,'Sch D'!$B$11:$B$81,'Sch D-2'!F74)</f>
        <v>0</v>
      </c>
      <c r="I74" s="242">
        <f t="shared" si="2"/>
        <v>0</v>
      </c>
    </row>
    <row r="75" spans="1:9" ht="30" customHeight="1" x14ac:dyDescent="0.2">
      <c r="A75" s="574"/>
      <c r="B75" s="1653"/>
      <c r="C75" s="1654"/>
      <c r="D75" s="563"/>
      <c r="E75" s="575"/>
      <c r="F75" s="575"/>
      <c r="H75" s="565">
        <f>SUMIFS('Sch D'!$E$11:$E$81,'Sch D'!$A$11:$A$81,'Sch D-2'!E75,'Sch D'!$B$11:$B$81,'Sch D-2'!F75)</f>
        <v>0</v>
      </c>
      <c r="I75" s="242">
        <f t="shared" si="2"/>
        <v>0</v>
      </c>
    </row>
    <row r="76" spans="1:9" ht="30" customHeight="1" x14ac:dyDescent="0.2">
      <c r="A76" s="574"/>
      <c r="B76" s="1653"/>
      <c r="C76" s="1654"/>
      <c r="D76" s="563"/>
      <c r="E76" s="575"/>
      <c r="F76" s="575"/>
      <c r="H76" s="565">
        <f>SUMIFS('Sch D'!$E$11:$E$81,'Sch D'!$A$11:$A$81,'Sch D-2'!E76,'Sch D'!$B$11:$B$81,'Sch D-2'!F76)</f>
        <v>0</v>
      </c>
      <c r="I76" s="242">
        <f t="shared" si="2"/>
        <v>0</v>
      </c>
    </row>
    <row r="77" spans="1:9" ht="30" customHeight="1" x14ac:dyDescent="0.2">
      <c r="A77" s="574"/>
      <c r="B77" s="1653"/>
      <c r="C77" s="1654"/>
      <c r="D77" s="563"/>
      <c r="E77" s="575"/>
      <c r="F77" s="575"/>
      <c r="H77" s="565">
        <f>SUMIFS('Sch D'!$E$11:$E$81,'Sch D'!$A$11:$A$81,'Sch D-2'!E77,'Sch D'!$B$11:$B$81,'Sch D-2'!F77)</f>
        <v>0</v>
      </c>
      <c r="I77" s="242">
        <f t="shared" si="2"/>
        <v>0</v>
      </c>
    </row>
    <row r="78" spans="1:9" ht="30" customHeight="1" x14ac:dyDescent="0.2">
      <c r="A78" s="574"/>
      <c r="B78" s="1653"/>
      <c r="C78" s="1654"/>
      <c r="D78" s="563"/>
      <c r="E78" s="575"/>
      <c r="F78" s="575"/>
      <c r="H78" s="565">
        <f>SUMIFS('Sch D'!$E$11:$E$81,'Sch D'!$A$11:$A$81,'Sch D-2'!E78,'Sch D'!$B$11:$B$81,'Sch D-2'!F78)</f>
        <v>0</v>
      </c>
      <c r="I78" s="242">
        <f t="shared" si="2"/>
        <v>0</v>
      </c>
    </row>
    <row r="79" spans="1:9" ht="30" customHeight="1" x14ac:dyDescent="0.2">
      <c r="A79" s="574"/>
      <c r="B79" s="1653"/>
      <c r="C79" s="1654"/>
      <c r="D79" s="563"/>
      <c r="E79" s="575"/>
      <c r="F79" s="575"/>
      <c r="H79" s="565">
        <f>SUMIFS('Sch D'!$E$11:$E$81,'Sch D'!$A$11:$A$81,'Sch D-2'!E79,'Sch D'!$B$11:$B$81,'Sch D-2'!F79)</f>
        <v>0</v>
      </c>
      <c r="I79" s="242">
        <f t="shared" si="2"/>
        <v>0</v>
      </c>
    </row>
    <row r="80" spans="1:9" ht="30" customHeight="1" x14ac:dyDescent="0.2">
      <c r="A80" s="574"/>
      <c r="B80" s="1653"/>
      <c r="C80" s="1654"/>
      <c r="D80" s="563"/>
      <c r="E80" s="575"/>
      <c r="F80" s="575"/>
      <c r="H80" s="565">
        <f>SUMIFS('Sch D'!$E$11:$E$81,'Sch D'!$A$11:$A$81,'Sch D-2'!E80,'Sch D'!$B$11:$B$81,'Sch D-2'!F80)</f>
        <v>0</v>
      </c>
      <c r="I80" s="242">
        <f t="shared" si="2"/>
        <v>0</v>
      </c>
    </row>
    <row r="81" spans="1:9" ht="30" customHeight="1" x14ac:dyDescent="0.2">
      <c r="A81" s="574"/>
      <c r="B81" s="1653"/>
      <c r="C81" s="1654"/>
      <c r="D81" s="563"/>
      <c r="E81" s="575"/>
      <c r="F81" s="575"/>
      <c r="H81" s="565">
        <f>SUMIFS('Sch D'!$E$11:$E$81,'Sch D'!$A$11:$A$81,'Sch D-2'!E81,'Sch D'!$B$11:$B$81,'Sch D-2'!F81)</f>
        <v>0</v>
      </c>
      <c r="I81" s="242">
        <f t="shared" si="2"/>
        <v>0</v>
      </c>
    </row>
    <row r="82" spans="1:9" ht="30" customHeight="1" x14ac:dyDescent="0.2">
      <c r="A82" s="574"/>
      <c r="B82" s="1653"/>
      <c r="C82" s="1654"/>
      <c r="D82" s="563"/>
      <c r="E82" s="575"/>
      <c r="F82" s="575"/>
      <c r="H82" s="565">
        <f>SUMIFS('Sch D'!$E$11:$E$81,'Sch D'!$A$11:$A$81,'Sch D-2'!E82,'Sch D'!$B$11:$B$81,'Sch D-2'!F82)</f>
        <v>0</v>
      </c>
      <c r="I82" s="242">
        <f t="shared" si="2"/>
        <v>0</v>
      </c>
    </row>
    <row r="83" spans="1:9" ht="30" customHeight="1" x14ac:dyDescent="0.2">
      <c r="A83" s="574"/>
      <c r="B83" s="1653"/>
      <c r="C83" s="1654"/>
      <c r="D83" s="563"/>
      <c r="E83" s="575"/>
      <c r="F83" s="575"/>
      <c r="H83" s="565">
        <f>SUMIFS('Sch D'!$E$11:$E$81,'Sch D'!$A$11:$A$81,'Sch D-2'!E83,'Sch D'!$B$11:$B$81,'Sch D-2'!F83)</f>
        <v>0</v>
      </c>
      <c r="I83" s="242">
        <f t="shared" si="2"/>
        <v>0</v>
      </c>
    </row>
    <row r="84" spans="1:9" ht="30" customHeight="1" x14ac:dyDescent="0.2">
      <c r="A84" s="574"/>
      <c r="B84" s="1653"/>
      <c r="C84" s="1654"/>
      <c r="D84" s="563"/>
      <c r="E84" s="575"/>
      <c r="F84" s="575"/>
      <c r="H84" s="565">
        <f>SUMIFS('Sch D'!$E$11:$E$81,'Sch D'!$A$11:$A$81,'Sch D-2'!E84,'Sch D'!$B$11:$B$81,'Sch D-2'!F84)</f>
        <v>0</v>
      </c>
      <c r="I84" s="242">
        <f t="shared" si="2"/>
        <v>0</v>
      </c>
    </row>
    <row r="85" spans="1:9" ht="30" customHeight="1" x14ac:dyDescent="0.2">
      <c r="A85" s="574"/>
      <c r="B85" s="1653"/>
      <c r="C85" s="1654"/>
      <c r="D85" s="563"/>
      <c r="E85" s="575"/>
      <c r="F85" s="575"/>
      <c r="H85" s="565">
        <f>SUMIFS('Sch D'!$E$11:$E$81,'Sch D'!$A$11:$A$81,'Sch D-2'!E85,'Sch D'!$B$11:$B$81,'Sch D-2'!F85)</f>
        <v>0</v>
      </c>
      <c r="I85" s="242">
        <f t="shared" si="2"/>
        <v>0</v>
      </c>
    </row>
    <row r="86" spans="1:9" ht="30" customHeight="1" x14ac:dyDescent="0.2">
      <c r="A86" s="574"/>
      <c r="B86" s="1653"/>
      <c r="C86" s="1654"/>
      <c r="D86" s="563"/>
      <c r="E86" s="575"/>
      <c r="F86" s="575"/>
      <c r="H86" s="565">
        <f>SUMIFS('Sch D'!$E$11:$E$81,'Sch D'!$A$11:$A$81,'Sch D-2'!E86,'Sch D'!$B$11:$B$81,'Sch D-2'!F86)</f>
        <v>0</v>
      </c>
      <c r="I86" s="242">
        <f t="shared" si="2"/>
        <v>0</v>
      </c>
    </row>
    <row r="87" spans="1:9" ht="30" customHeight="1" x14ac:dyDescent="0.2">
      <c r="A87" s="574"/>
      <c r="B87" s="1653"/>
      <c r="C87" s="1654"/>
      <c r="D87" s="563"/>
      <c r="E87" s="575"/>
      <c r="F87" s="575"/>
      <c r="H87" s="565">
        <f>SUMIFS('Sch D'!$E$11:$E$81,'Sch D'!$A$11:$A$81,'Sch D-2'!E87,'Sch D'!$B$11:$B$81,'Sch D-2'!F87)</f>
        <v>0</v>
      </c>
      <c r="I87" s="242">
        <f t="shared" si="2"/>
        <v>0</v>
      </c>
    </row>
    <row r="88" spans="1:9" ht="30" customHeight="1" x14ac:dyDescent="0.2">
      <c r="A88" s="574"/>
      <c r="B88" s="1653"/>
      <c r="C88" s="1654"/>
      <c r="D88" s="563"/>
      <c r="E88" s="575"/>
      <c r="F88" s="575"/>
      <c r="H88" s="565">
        <f>SUMIFS('Sch D'!$E$11:$E$81,'Sch D'!$A$11:$A$81,'Sch D-2'!E88,'Sch D'!$B$11:$B$81,'Sch D-2'!F88)</f>
        <v>0</v>
      </c>
      <c r="I88" s="242">
        <f t="shared" si="2"/>
        <v>0</v>
      </c>
    </row>
    <row r="89" spans="1:9" ht="30" customHeight="1" x14ac:dyDescent="0.2">
      <c r="A89" s="574"/>
      <c r="B89" s="1653"/>
      <c r="C89" s="1654"/>
      <c r="D89" s="563"/>
      <c r="E89" s="575"/>
      <c r="F89" s="575"/>
      <c r="H89" s="565">
        <f>SUMIFS('Sch D'!$E$11:$E$81,'Sch D'!$A$11:$A$81,'Sch D-2'!E89,'Sch D'!$B$11:$B$81,'Sch D-2'!F89)</f>
        <v>0</v>
      </c>
      <c r="I89" s="242">
        <f t="shared" si="2"/>
        <v>0</v>
      </c>
    </row>
    <row r="90" spans="1:9" ht="30" customHeight="1" x14ac:dyDescent="0.2">
      <c r="A90" s="574"/>
      <c r="B90" s="1653"/>
      <c r="C90" s="1654"/>
      <c r="D90" s="563"/>
      <c r="E90" s="575"/>
      <c r="F90" s="575"/>
      <c r="H90" s="565">
        <f>SUMIFS('Sch D'!$E$11:$E$81,'Sch D'!$A$11:$A$81,'Sch D-2'!E90,'Sch D'!$B$11:$B$81,'Sch D-2'!F90)</f>
        <v>0</v>
      </c>
      <c r="I90" s="242">
        <f t="shared" si="2"/>
        <v>0</v>
      </c>
    </row>
    <row r="91" spans="1:9" ht="30" customHeight="1" x14ac:dyDescent="0.2">
      <c r="A91" s="574"/>
      <c r="B91" s="1653"/>
      <c r="C91" s="1654"/>
      <c r="D91" s="563"/>
      <c r="E91" s="575"/>
      <c r="F91" s="575"/>
      <c r="H91" s="565">
        <f>SUMIFS('Sch D'!$E$11:$E$81,'Sch D'!$A$11:$A$81,'Sch D-2'!E91,'Sch D'!$B$11:$B$81,'Sch D-2'!F91)</f>
        <v>0</v>
      </c>
      <c r="I91" s="242">
        <f t="shared" si="2"/>
        <v>0</v>
      </c>
    </row>
    <row r="92" spans="1:9" ht="30" customHeight="1" x14ac:dyDescent="0.2">
      <c r="A92" s="574"/>
      <c r="B92" s="1653"/>
      <c r="C92" s="1654"/>
      <c r="D92" s="563"/>
      <c r="E92" s="575"/>
      <c r="F92" s="575"/>
      <c r="H92" s="565">
        <f>SUMIFS('Sch D'!$E$11:$E$81,'Sch D'!$A$11:$A$81,'Sch D-2'!E92,'Sch D'!$B$11:$B$81,'Sch D-2'!F92)</f>
        <v>0</v>
      </c>
      <c r="I92" s="242">
        <f t="shared" si="2"/>
        <v>0</v>
      </c>
    </row>
    <row r="93" spans="1:9" ht="30" customHeight="1" x14ac:dyDescent="0.2">
      <c r="A93" s="574"/>
      <c r="B93" s="1653"/>
      <c r="C93" s="1654"/>
      <c r="D93" s="563"/>
      <c r="E93" s="575"/>
      <c r="F93" s="575"/>
      <c r="H93" s="565">
        <f>SUMIFS('Sch D'!$E$11:$E$81,'Sch D'!$A$11:$A$81,'Sch D-2'!E93,'Sch D'!$B$11:$B$81,'Sch D-2'!F93)</f>
        <v>0</v>
      </c>
      <c r="I93" s="242">
        <f t="shared" si="2"/>
        <v>0</v>
      </c>
    </row>
    <row r="94" spans="1:9" ht="30" customHeight="1" x14ac:dyDescent="0.2">
      <c r="A94" s="574"/>
      <c r="B94" s="1653"/>
      <c r="C94" s="1654"/>
      <c r="D94" s="563"/>
      <c r="E94" s="575"/>
      <c r="F94" s="575"/>
      <c r="H94" s="565">
        <f>SUMIFS('Sch D'!$E$11:$E$81,'Sch D'!$A$11:$A$81,'Sch D-2'!E94,'Sch D'!$B$11:$B$81,'Sch D-2'!F94)</f>
        <v>0</v>
      </c>
      <c r="I94" s="242">
        <f t="shared" si="2"/>
        <v>0</v>
      </c>
    </row>
    <row r="95" spans="1:9" ht="30" customHeight="1" x14ac:dyDescent="0.2">
      <c r="A95" s="574"/>
      <c r="B95" s="1653"/>
      <c r="C95" s="1654"/>
      <c r="D95" s="563"/>
      <c r="E95" s="575"/>
      <c r="F95" s="575"/>
      <c r="H95" s="565">
        <f>SUMIFS('Sch D'!$E$11:$E$81,'Sch D'!$A$11:$A$81,'Sch D-2'!E95,'Sch D'!$B$11:$B$81,'Sch D-2'!F95)</f>
        <v>0</v>
      </c>
      <c r="I95" s="242">
        <f t="shared" si="2"/>
        <v>0</v>
      </c>
    </row>
    <row r="96" spans="1:9" ht="30" customHeight="1" x14ac:dyDescent="0.2">
      <c r="A96" s="574"/>
      <c r="B96" s="1653"/>
      <c r="C96" s="1654"/>
      <c r="D96" s="563"/>
      <c r="E96" s="575"/>
      <c r="F96" s="575"/>
      <c r="H96" s="565">
        <f>SUMIFS('Sch D'!$E$11:$E$81,'Sch D'!$A$11:$A$81,'Sch D-2'!E96,'Sch D'!$B$11:$B$81,'Sch D-2'!F96)</f>
        <v>0</v>
      </c>
      <c r="I96" s="242">
        <f t="shared" si="2"/>
        <v>0</v>
      </c>
    </row>
    <row r="97" spans="1:9" ht="30" customHeight="1" x14ac:dyDescent="0.2">
      <c r="A97" s="574"/>
      <c r="B97" s="1653"/>
      <c r="C97" s="1654"/>
      <c r="D97" s="563"/>
      <c r="E97" s="575"/>
      <c r="F97" s="575"/>
      <c r="H97" s="565">
        <f>SUMIFS('Sch D'!$E$11:$E$81,'Sch D'!$A$11:$A$81,'Sch D-2'!E97,'Sch D'!$B$11:$B$81,'Sch D-2'!F97)</f>
        <v>0</v>
      </c>
      <c r="I97" s="242">
        <f t="shared" si="2"/>
        <v>0</v>
      </c>
    </row>
    <row r="98" spans="1:9" ht="30" customHeight="1" x14ac:dyDescent="0.2">
      <c r="A98" s="574"/>
      <c r="B98" s="1653"/>
      <c r="C98" s="1654"/>
      <c r="D98" s="563"/>
      <c r="E98" s="575"/>
      <c r="F98" s="575"/>
      <c r="H98" s="565">
        <f>SUMIFS('Sch D'!$E$11:$E$81,'Sch D'!$A$11:$A$81,'Sch D-2'!E98,'Sch D'!$B$11:$B$81,'Sch D-2'!F98)</f>
        <v>0</v>
      </c>
      <c r="I98" s="242">
        <f t="shared" si="2"/>
        <v>0</v>
      </c>
    </row>
    <row r="99" spans="1:9" ht="30" customHeight="1" x14ac:dyDescent="0.2">
      <c r="A99" s="574"/>
      <c r="B99" s="1653"/>
      <c r="C99" s="1654"/>
      <c r="D99" s="563"/>
      <c r="E99" s="575"/>
      <c r="F99" s="575"/>
      <c r="H99" s="565">
        <f>SUMIFS('Sch D'!$E$11:$E$81,'Sch D'!$A$11:$A$81,'Sch D-2'!E99,'Sch D'!$B$11:$B$81,'Sch D-2'!F99)</f>
        <v>0</v>
      </c>
      <c r="I99" s="242">
        <f t="shared" si="2"/>
        <v>0</v>
      </c>
    </row>
    <row r="100" spans="1:9" ht="30" customHeight="1" x14ac:dyDescent="0.2">
      <c r="A100" s="574"/>
      <c r="B100" s="1653"/>
      <c r="C100" s="1654"/>
      <c r="D100" s="563"/>
      <c r="E100" s="575"/>
      <c r="F100" s="575"/>
      <c r="H100" s="565">
        <f>SUMIFS('Sch D'!$E$11:$E$81,'Sch D'!$A$11:$A$81,'Sch D-2'!E100,'Sch D'!$B$11:$B$81,'Sch D-2'!F100)</f>
        <v>0</v>
      </c>
      <c r="I100" s="242">
        <f t="shared" si="2"/>
        <v>0</v>
      </c>
    </row>
    <row r="101" spans="1:9" ht="30" customHeight="1" x14ac:dyDescent="0.2">
      <c r="A101" s="574"/>
      <c r="B101" s="1653"/>
      <c r="C101" s="1654"/>
      <c r="D101" s="563"/>
      <c r="E101" s="575"/>
      <c r="F101" s="575"/>
      <c r="H101" s="565">
        <f>SUMIFS('Sch D'!$E$11:$E$81,'Sch D'!$A$11:$A$81,'Sch D-2'!E101,'Sch D'!$B$11:$B$81,'Sch D-2'!F101)</f>
        <v>0</v>
      </c>
      <c r="I101" s="242">
        <f t="shared" si="2"/>
        <v>0</v>
      </c>
    </row>
    <row r="102" spans="1:9" ht="30" customHeight="1" x14ac:dyDescent="0.2">
      <c r="A102" s="574"/>
      <c r="B102" s="1653"/>
      <c r="C102" s="1654"/>
      <c r="D102" s="563"/>
      <c r="E102" s="575"/>
      <c r="F102" s="575"/>
      <c r="H102" s="565">
        <f>SUMIFS('Sch D'!$E$11:$E$81,'Sch D'!$A$11:$A$81,'Sch D-2'!E102,'Sch D'!$B$11:$B$81,'Sch D-2'!F102)</f>
        <v>0</v>
      </c>
      <c r="I102" s="242">
        <f t="shared" si="2"/>
        <v>0</v>
      </c>
    </row>
    <row r="103" spans="1:9" ht="30" customHeight="1" x14ac:dyDescent="0.2">
      <c r="A103" s="574"/>
      <c r="B103" s="1653"/>
      <c r="C103" s="1654"/>
      <c r="D103" s="563"/>
      <c r="E103" s="575"/>
      <c r="F103" s="575"/>
      <c r="H103" s="565">
        <f>SUMIFS('Sch D'!$E$11:$E$81,'Sch D'!$A$11:$A$81,'Sch D-2'!E103,'Sch D'!$B$11:$B$81,'Sch D-2'!F103)</f>
        <v>0</v>
      </c>
      <c r="I103" s="242">
        <f t="shared" si="2"/>
        <v>0</v>
      </c>
    </row>
    <row r="104" spans="1:9" ht="30" customHeight="1" x14ac:dyDescent="0.2">
      <c r="A104" s="574"/>
      <c r="B104" s="1653"/>
      <c r="C104" s="1654"/>
      <c r="D104" s="563"/>
      <c r="E104" s="575"/>
      <c r="F104" s="575"/>
      <c r="H104" s="565">
        <f>SUMIFS('Sch D'!$E$11:$E$81,'Sch D'!$A$11:$A$81,'Sch D-2'!E104,'Sch D'!$B$11:$B$81,'Sch D-2'!F104)</f>
        <v>0</v>
      </c>
      <c r="I104" s="242">
        <f t="shared" ref="I104:I125" si="3">SUMIFS($D$8:$D$125,$E$8:$E$125,E104,$F$8:$F$125,F104)-H104</f>
        <v>0</v>
      </c>
    </row>
    <row r="105" spans="1:9" ht="30" customHeight="1" x14ac:dyDescent="0.2">
      <c r="A105" s="574"/>
      <c r="B105" s="1653"/>
      <c r="C105" s="1654"/>
      <c r="D105" s="563"/>
      <c r="E105" s="575"/>
      <c r="F105" s="575"/>
      <c r="H105" s="565">
        <f>SUMIFS('Sch D'!$E$11:$E$81,'Sch D'!$A$11:$A$81,'Sch D-2'!E105,'Sch D'!$B$11:$B$81,'Sch D-2'!F105)</f>
        <v>0</v>
      </c>
      <c r="I105" s="242">
        <f t="shared" si="3"/>
        <v>0</v>
      </c>
    </row>
    <row r="106" spans="1:9" ht="30" customHeight="1" x14ac:dyDescent="0.2">
      <c r="A106" s="574"/>
      <c r="B106" s="1653"/>
      <c r="C106" s="1654"/>
      <c r="D106" s="563"/>
      <c r="E106" s="575"/>
      <c r="F106" s="575"/>
      <c r="H106" s="565">
        <f>SUMIFS('Sch D'!$E$11:$E$81,'Sch D'!$A$11:$A$81,'Sch D-2'!E106,'Sch D'!$B$11:$B$81,'Sch D-2'!F106)</f>
        <v>0</v>
      </c>
      <c r="I106" s="242">
        <f t="shared" si="3"/>
        <v>0</v>
      </c>
    </row>
    <row r="107" spans="1:9" ht="30" customHeight="1" x14ac:dyDescent="0.2">
      <c r="A107" s="574"/>
      <c r="B107" s="1653"/>
      <c r="C107" s="1654"/>
      <c r="D107" s="563"/>
      <c r="E107" s="575"/>
      <c r="F107" s="575"/>
      <c r="H107" s="565">
        <f>SUMIFS('Sch D'!$E$11:$E$81,'Sch D'!$A$11:$A$81,'Sch D-2'!E107,'Sch D'!$B$11:$B$81,'Sch D-2'!F107)</f>
        <v>0</v>
      </c>
      <c r="I107" s="242">
        <f t="shared" si="3"/>
        <v>0</v>
      </c>
    </row>
    <row r="108" spans="1:9" ht="30" customHeight="1" x14ac:dyDescent="0.2">
      <c r="A108" s="574"/>
      <c r="B108" s="1653"/>
      <c r="C108" s="1654"/>
      <c r="D108" s="563"/>
      <c r="E108" s="575"/>
      <c r="F108" s="575"/>
      <c r="H108" s="565">
        <f>SUMIFS('Sch D'!$E$11:$E$81,'Sch D'!$A$11:$A$81,'Sch D-2'!E108,'Sch D'!$B$11:$B$81,'Sch D-2'!F108)</f>
        <v>0</v>
      </c>
      <c r="I108" s="242">
        <f t="shared" si="3"/>
        <v>0</v>
      </c>
    </row>
    <row r="109" spans="1:9" ht="30" customHeight="1" x14ac:dyDescent="0.2">
      <c r="A109" s="574"/>
      <c r="B109" s="1653"/>
      <c r="C109" s="1654"/>
      <c r="D109" s="563"/>
      <c r="E109" s="575"/>
      <c r="F109" s="575"/>
      <c r="H109" s="565">
        <f>SUMIFS('Sch D'!$E$11:$E$81,'Sch D'!$A$11:$A$81,'Sch D-2'!E109,'Sch D'!$B$11:$B$81,'Sch D-2'!F109)</f>
        <v>0</v>
      </c>
      <c r="I109" s="242">
        <f t="shared" si="3"/>
        <v>0</v>
      </c>
    </row>
    <row r="110" spans="1:9" ht="30" customHeight="1" x14ac:dyDescent="0.2">
      <c r="A110" s="574"/>
      <c r="B110" s="1653"/>
      <c r="C110" s="1654"/>
      <c r="D110" s="563"/>
      <c r="E110" s="575"/>
      <c r="F110" s="575"/>
      <c r="H110" s="565">
        <f>SUMIFS('Sch D'!$E$11:$E$81,'Sch D'!$A$11:$A$81,'Sch D-2'!E110,'Sch D'!$B$11:$B$81,'Sch D-2'!F110)</f>
        <v>0</v>
      </c>
      <c r="I110" s="242">
        <f t="shared" si="3"/>
        <v>0</v>
      </c>
    </row>
    <row r="111" spans="1:9" ht="30" customHeight="1" x14ac:dyDescent="0.2">
      <c r="A111" s="574"/>
      <c r="B111" s="1653"/>
      <c r="C111" s="1654"/>
      <c r="D111" s="563"/>
      <c r="E111" s="575"/>
      <c r="F111" s="575"/>
      <c r="H111" s="565">
        <f>SUMIFS('Sch D'!$E$11:$E$81,'Sch D'!$A$11:$A$81,'Sch D-2'!E111,'Sch D'!$B$11:$B$81,'Sch D-2'!F111)</f>
        <v>0</v>
      </c>
      <c r="I111" s="242">
        <f t="shared" si="3"/>
        <v>0</v>
      </c>
    </row>
    <row r="112" spans="1:9" ht="30" customHeight="1" x14ac:dyDescent="0.2">
      <c r="A112" s="574"/>
      <c r="B112" s="1653"/>
      <c r="C112" s="1654"/>
      <c r="D112" s="563"/>
      <c r="E112" s="575"/>
      <c r="F112" s="575"/>
      <c r="H112" s="565">
        <f>SUMIFS('Sch D'!$E$11:$E$81,'Sch D'!$A$11:$A$81,'Sch D-2'!E112,'Sch D'!$B$11:$B$81,'Sch D-2'!F112)</f>
        <v>0</v>
      </c>
      <c r="I112" s="242">
        <f t="shared" si="3"/>
        <v>0</v>
      </c>
    </row>
    <row r="113" spans="1:9" ht="30" customHeight="1" x14ac:dyDescent="0.2">
      <c r="A113" s="574"/>
      <c r="B113" s="1653"/>
      <c r="C113" s="1654"/>
      <c r="D113" s="563"/>
      <c r="E113" s="575"/>
      <c r="F113" s="575"/>
      <c r="H113" s="565">
        <f>SUMIFS('Sch D'!$E$11:$E$81,'Sch D'!$A$11:$A$81,'Sch D-2'!E113,'Sch D'!$B$11:$B$81,'Sch D-2'!F113)</f>
        <v>0</v>
      </c>
      <c r="I113" s="242">
        <f t="shared" si="3"/>
        <v>0</v>
      </c>
    </row>
    <row r="114" spans="1:9" ht="30" customHeight="1" x14ac:dyDescent="0.2">
      <c r="A114" s="574"/>
      <c r="B114" s="1653"/>
      <c r="C114" s="1654"/>
      <c r="D114" s="563"/>
      <c r="E114" s="575"/>
      <c r="F114" s="575"/>
      <c r="H114" s="565">
        <f>SUMIFS('Sch D'!$E$11:$E$81,'Sch D'!$A$11:$A$81,'Sch D-2'!E114,'Sch D'!$B$11:$B$81,'Sch D-2'!F114)</f>
        <v>0</v>
      </c>
      <c r="I114" s="242">
        <f t="shared" si="3"/>
        <v>0</v>
      </c>
    </row>
    <row r="115" spans="1:9" ht="30" customHeight="1" x14ac:dyDescent="0.2">
      <c r="A115" s="574"/>
      <c r="B115" s="1653"/>
      <c r="C115" s="1654"/>
      <c r="D115" s="563"/>
      <c r="E115" s="575"/>
      <c r="F115" s="575"/>
      <c r="H115" s="565">
        <f>SUMIFS('Sch D'!$E$11:$E$81,'Sch D'!$A$11:$A$81,'Sch D-2'!E115,'Sch D'!$B$11:$B$81,'Sch D-2'!F115)</f>
        <v>0</v>
      </c>
      <c r="I115" s="242">
        <f t="shared" si="3"/>
        <v>0</v>
      </c>
    </row>
    <row r="116" spans="1:9" ht="30" customHeight="1" x14ac:dyDescent="0.2">
      <c r="A116" s="574"/>
      <c r="B116" s="1653"/>
      <c r="C116" s="1654"/>
      <c r="D116" s="563"/>
      <c r="E116" s="575"/>
      <c r="F116" s="575"/>
      <c r="H116" s="565">
        <f>SUMIFS('Sch D'!$E$11:$E$81,'Sch D'!$A$11:$A$81,'Sch D-2'!E116,'Sch D'!$B$11:$B$81,'Sch D-2'!F116)</f>
        <v>0</v>
      </c>
      <c r="I116" s="242">
        <f t="shared" si="3"/>
        <v>0</v>
      </c>
    </row>
    <row r="117" spans="1:9" ht="30" customHeight="1" x14ac:dyDescent="0.2">
      <c r="A117" s="574"/>
      <c r="B117" s="1653"/>
      <c r="C117" s="1654"/>
      <c r="D117" s="563"/>
      <c r="E117" s="575"/>
      <c r="F117" s="575"/>
      <c r="H117" s="565">
        <f>SUMIFS('Sch D'!$E$11:$E$81,'Sch D'!$A$11:$A$81,'Sch D-2'!E117,'Sch D'!$B$11:$B$81,'Sch D-2'!F117)</f>
        <v>0</v>
      </c>
      <c r="I117" s="242">
        <f t="shared" si="3"/>
        <v>0</v>
      </c>
    </row>
    <row r="118" spans="1:9" ht="30" customHeight="1" x14ac:dyDescent="0.2">
      <c r="A118" s="574"/>
      <c r="B118" s="1653"/>
      <c r="C118" s="1654"/>
      <c r="D118" s="563"/>
      <c r="E118" s="575"/>
      <c r="F118" s="575"/>
      <c r="H118" s="565">
        <f>SUMIFS('Sch D'!$E$11:$E$81,'Sch D'!$A$11:$A$81,'Sch D-2'!E118,'Sch D'!$B$11:$B$81,'Sch D-2'!F118)</f>
        <v>0</v>
      </c>
      <c r="I118" s="242">
        <f t="shared" si="3"/>
        <v>0</v>
      </c>
    </row>
    <row r="119" spans="1:9" ht="30" customHeight="1" x14ac:dyDescent="0.2">
      <c r="A119" s="574"/>
      <c r="B119" s="1653"/>
      <c r="C119" s="1654"/>
      <c r="D119" s="563"/>
      <c r="E119" s="575"/>
      <c r="F119" s="575"/>
      <c r="H119" s="565">
        <f>SUMIFS('Sch D'!$E$11:$E$81,'Sch D'!$A$11:$A$81,'Sch D-2'!E119,'Sch D'!$B$11:$B$81,'Sch D-2'!F119)</f>
        <v>0</v>
      </c>
      <c r="I119" s="242">
        <f t="shared" si="3"/>
        <v>0</v>
      </c>
    </row>
    <row r="120" spans="1:9" ht="30" customHeight="1" x14ac:dyDescent="0.2">
      <c r="A120" s="574"/>
      <c r="B120" s="1653"/>
      <c r="C120" s="1654"/>
      <c r="D120" s="563"/>
      <c r="E120" s="575"/>
      <c r="F120" s="575"/>
      <c r="H120" s="565">
        <f>SUMIFS('Sch D'!$E$11:$E$81,'Sch D'!$A$11:$A$81,'Sch D-2'!E120,'Sch D'!$B$11:$B$81,'Sch D-2'!F120)</f>
        <v>0</v>
      </c>
      <c r="I120" s="242">
        <f t="shared" si="3"/>
        <v>0</v>
      </c>
    </row>
    <row r="121" spans="1:9" ht="30" customHeight="1" x14ac:dyDescent="0.2">
      <c r="A121" s="574"/>
      <c r="B121" s="1653"/>
      <c r="C121" s="1654"/>
      <c r="D121" s="563"/>
      <c r="E121" s="575"/>
      <c r="F121" s="575"/>
      <c r="H121" s="565">
        <f>SUMIFS('Sch D'!$E$11:$E$81,'Sch D'!$A$11:$A$81,'Sch D-2'!E121,'Sch D'!$B$11:$B$81,'Sch D-2'!F121)</f>
        <v>0</v>
      </c>
      <c r="I121" s="242">
        <f t="shared" si="3"/>
        <v>0</v>
      </c>
    </row>
    <row r="122" spans="1:9" ht="30" customHeight="1" x14ac:dyDescent="0.2">
      <c r="A122" s="574"/>
      <c r="B122" s="1653"/>
      <c r="C122" s="1654"/>
      <c r="D122" s="563"/>
      <c r="E122" s="575"/>
      <c r="F122" s="575"/>
      <c r="H122" s="565">
        <f>SUMIFS('Sch D'!$E$11:$E$81,'Sch D'!$A$11:$A$81,'Sch D-2'!E122,'Sch D'!$B$11:$B$81,'Sch D-2'!F122)</f>
        <v>0</v>
      </c>
      <c r="I122" s="242">
        <f t="shared" si="3"/>
        <v>0</v>
      </c>
    </row>
    <row r="123" spans="1:9" ht="30" customHeight="1" x14ac:dyDescent="0.2">
      <c r="A123" s="574"/>
      <c r="B123" s="1653"/>
      <c r="C123" s="1654"/>
      <c r="D123" s="563"/>
      <c r="E123" s="575"/>
      <c r="F123" s="575"/>
      <c r="H123" s="565">
        <f>SUMIFS('Sch D'!$E$11:$E$81,'Sch D'!$A$11:$A$81,'Sch D-2'!E123,'Sch D'!$B$11:$B$81,'Sch D-2'!F123)</f>
        <v>0</v>
      </c>
      <c r="I123" s="242">
        <f t="shared" si="3"/>
        <v>0</v>
      </c>
    </row>
    <row r="124" spans="1:9" ht="30" customHeight="1" x14ac:dyDescent="0.2">
      <c r="A124" s="574"/>
      <c r="B124" s="1653"/>
      <c r="C124" s="1654"/>
      <c r="D124" s="563"/>
      <c r="E124" s="575"/>
      <c r="F124" s="575"/>
      <c r="H124" s="565">
        <f>SUMIFS('Sch D'!$E$11:$E$81,'Sch D'!$A$11:$A$81,'Sch D-2'!E124,'Sch D'!$B$11:$B$81,'Sch D-2'!F124)</f>
        <v>0</v>
      </c>
      <c r="I124" s="242">
        <f t="shared" si="3"/>
        <v>0</v>
      </c>
    </row>
    <row r="125" spans="1:9" ht="30" customHeight="1" x14ac:dyDescent="0.2">
      <c r="A125" s="574"/>
      <c r="B125" s="1653"/>
      <c r="C125" s="1654"/>
      <c r="D125" s="563"/>
      <c r="E125" s="575"/>
      <c r="F125" s="575"/>
      <c r="H125" s="565">
        <f>SUMIFS('Sch D'!$E$11:$E$81,'Sch D'!$A$11:$A$81,'Sch D-2'!E125,'Sch D'!$B$11:$B$81,'Sch D-2'!F125)</f>
        <v>0</v>
      </c>
      <c r="I125" s="242">
        <f t="shared" si="3"/>
        <v>0</v>
      </c>
    </row>
    <row r="126" spans="1:9" ht="15" customHeight="1" x14ac:dyDescent="0.2">
      <c r="A126" s="576"/>
      <c r="B126" s="577"/>
      <c r="C126" s="578"/>
      <c r="D126" s="579"/>
      <c r="E126" s="580"/>
      <c r="F126" s="581"/>
      <c r="H126" s="239"/>
      <c r="I126" s="242"/>
    </row>
    <row r="127" spans="1:9" ht="15" customHeight="1" thickBot="1" x14ac:dyDescent="0.25">
      <c r="C127" s="520" t="s">
        <v>142</v>
      </c>
      <c r="D127" s="573">
        <f>SUM(D8:D125)</f>
        <v>0</v>
      </c>
    </row>
    <row r="128" spans="1:9" ht="15.75" thickTop="1" x14ac:dyDescent="0.2">
      <c r="D128" s="268" t="str">
        <f>IF(D127=0,"OK","S/B 0")</f>
        <v>OK</v>
      </c>
    </row>
  </sheetData>
  <sheetProtection algorithmName="SHA-512" hashValue="lryfsJYgTA+xC+bg+g0IunFsYKJTFUdPP+Hnst3i2r5nYz/rmI6FQ02AhR0wycQBxPUyY22iRFuDWHTTGZ5rIA==" saltValue="O1r3Fed/IdC95UYYSEhV/g==" spinCount="100000" sheet="1" objects="1" scenarios="1"/>
  <mergeCells count="118">
    <mergeCell ref="B14:C14"/>
    <mergeCell ref="B15:C15"/>
    <mergeCell ref="B16:C16"/>
    <mergeCell ref="B17:C17"/>
    <mergeCell ref="B18:C18"/>
    <mergeCell ref="B19:C19"/>
    <mergeCell ref="B8:C8"/>
    <mergeCell ref="B9:C9"/>
    <mergeCell ref="B10:C10"/>
    <mergeCell ref="B11:C11"/>
    <mergeCell ref="B12:C12"/>
    <mergeCell ref="B13:C13"/>
    <mergeCell ref="B26:C26"/>
    <mergeCell ref="B27:C27"/>
    <mergeCell ref="B28:C28"/>
    <mergeCell ref="B29:C29"/>
    <mergeCell ref="B30:C30"/>
    <mergeCell ref="B31:C31"/>
    <mergeCell ref="B20:C20"/>
    <mergeCell ref="B21:C21"/>
    <mergeCell ref="B22:C22"/>
    <mergeCell ref="B23:C23"/>
    <mergeCell ref="B24:C24"/>
    <mergeCell ref="B25:C25"/>
    <mergeCell ref="B38:C38"/>
    <mergeCell ref="B39:C39"/>
    <mergeCell ref="B40:C40"/>
    <mergeCell ref="B41:C41"/>
    <mergeCell ref="B42:C42"/>
    <mergeCell ref="B43:C43"/>
    <mergeCell ref="B32:C32"/>
    <mergeCell ref="B33:C33"/>
    <mergeCell ref="B34:C34"/>
    <mergeCell ref="B35:C35"/>
    <mergeCell ref="B36:C36"/>
    <mergeCell ref="B37:C37"/>
    <mergeCell ref="B50:C50"/>
    <mergeCell ref="B51:C51"/>
    <mergeCell ref="B52:C52"/>
    <mergeCell ref="B53:C53"/>
    <mergeCell ref="B54:C54"/>
    <mergeCell ref="B55:C55"/>
    <mergeCell ref="B44:C44"/>
    <mergeCell ref="B45:C45"/>
    <mergeCell ref="B46:C46"/>
    <mergeCell ref="B47:C47"/>
    <mergeCell ref="B48:C48"/>
    <mergeCell ref="B49:C49"/>
    <mergeCell ref="B62:C62"/>
    <mergeCell ref="B63:C63"/>
    <mergeCell ref="B64:C64"/>
    <mergeCell ref="B65:C65"/>
    <mergeCell ref="B66:C66"/>
    <mergeCell ref="B67:C67"/>
    <mergeCell ref="B56:C56"/>
    <mergeCell ref="B57:C57"/>
    <mergeCell ref="B58:C58"/>
    <mergeCell ref="B59:C59"/>
    <mergeCell ref="B60:C60"/>
    <mergeCell ref="B61:C61"/>
    <mergeCell ref="B74:C74"/>
    <mergeCell ref="B75:C75"/>
    <mergeCell ref="B76:C76"/>
    <mergeCell ref="B77:C77"/>
    <mergeCell ref="B78:C78"/>
    <mergeCell ref="B79:C79"/>
    <mergeCell ref="B68:C68"/>
    <mergeCell ref="B69:C69"/>
    <mergeCell ref="B70:C70"/>
    <mergeCell ref="B71:C71"/>
    <mergeCell ref="B72:C72"/>
    <mergeCell ref="B73:C73"/>
    <mergeCell ref="B86:C86"/>
    <mergeCell ref="B87:C87"/>
    <mergeCell ref="B88:C88"/>
    <mergeCell ref="B89:C89"/>
    <mergeCell ref="B90:C90"/>
    <mergeCell ref="B91:C91"/>
    <mergeCell ref="B80:C80"/>
    <mergeCell ref="B81:C81"/>
    <mergeCell ref="B82:C82"/>
    <mergeCell ref="B83:C83"/>
    <mergeCell ref="B84:C84"/>
    <mergeCell ref="B85:C85"/>
    <mergeCell ref="B98:C98"/>
    <mergeCell ref="B99:C99"/>
    <mergeCell ref="B100:C100"/>
    <mergeCell ref="B101:C101"/>
    <mergeCell ref="B102:C102"/>
    <mergeCell ref="B103:C103"/>
    <mergeCell ref="B92:C92"/>
    <mergeCell ref="B93:C93"/>
    <mergeCell ref="B94:C94"/>
    <mergeCell ref="B95:C95"/>
    <mergeCell ref="B96:C96"/>
    <mergeCell ref="B97:C97"/>
    <mergeCell ref="B110:C110"/>
    <mergeCell ref="B111:C111"/>
    <mergeCell ref="B112:C112"/>
    <mergeCell ref="B113:C113"/>
    <mergeCell ref="B114:C114"/>
    <mergeCell ref="B115:C115"/>
    <mergeCell ref="B104:C104"/>
    <mergeCell ref="B105:C105"/>
    <mergeCell ref="B106:C106"/>
    <mergeCell ref="B107:C107"/>
    <mergeCell ref="B108:C108"/>
    <mergeCell ref="B109:C109"/>
    <mergeCell ref="B125:C125"/>
    <mergeCell ref="B124:C124"/>
    <mergeCell ref="B122:C122"/>
    <mergeCell ref="B123:C123"/>
    <mergeCell ref="B120:C120"/>
    <mergeCell ref="B121:C121"/>
    <mergeCell ref="B116:C116"/>
    <mergeCell ref="B117:C117"/>
    <mergeCell ref="B118:C118"/>
    <mergeCell ref="B119:C119"/>
  </mergeCells>
  <conditionalFormatting sqref="H8:H126">
    <cfRule type="expression" dxfId="0" priority="1">
      <formula>I8&lt;&gt;0</formula>
    </cfRule>
  </conditionalFormatting>
  <printOptions horizontalCentered="1"/>
  <pageMargins left="0.5" right="0.5" top="1" bottom="0.75" header="0.3" footer="0.3"/>
  <pageSetup scale="78"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179F929-0351-4071-ADB1-7669CFA36439}">
          <x14:formula1>
            <xm:f>'Input List'!$B$2:$B$17</xm:f>
          </x14:formula1>
          <xm:sqref>F8:F126</xm:sqref>
        </x14:dataValidation>
        <x14:dataValidation type="list" allowBlank="1" showInputMessage="1" showErrorMessage="1" xr:uid="{26B9C5CD-6345-40A2-90BB-38C24F19429D}">
          <x14:formula1>
            <xm:f>'Input List'!$A$2:$A$20</xm:f>
          </x14:formula1>
          <xm:sqref>E8:E126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2693-3EB4-4088-9581-DF853FCCDB56}">
  <sheetPr>
    <pageSetUpPr fitToPage="1"/>
  </sheetPr>
  <dimension ref="A1:I28"/>
  <sheetViews>
    <sheetView zoomScaleNormal="100" workbookViewId="0"/>
  </sheetViews>
  <sheetFormatPr defaultColWidth="10.875" defaultRowHeight="15" x14ac:dyDescent="0.2"/>
  <cols>
    <col min="1" max="1" width="2.625" style="2" customWidth="1"/>
    <col min="2" max="2" width="3.375" style="2" customWidth="1"/>
    <col min="3" max="4" width="21.75" style="2" customWidth="1"/>
    <col min="5" max="5" width="12" style="2" customWidth="1"/>
    <col min="6" max="9" width="13.625" style="2" customWidth="1"/>
    <col min="10" max="16384" width="10.875" style="2"/>
  </cols>
  <sheetData>
    <row r="1" spans="1:9" ht="15" customHeight="1" x14ac:dyDescent="0.25">
      <c r="A1" s="7" t="s">
        <v>629</v>
      </c>
      <c r="B1" s="7"/>
      <c r="E1" s="7"/>
      <c r="F1" s="7"/>
      <c r="G1" s="7"/>
      <c r="H1" s="8"/>
    </row>
    <row r="2" spans="1:9" s="10" customFormat="1" ht="15" customHeight="1" x14ac:dyDescent="0.25">
      <c r="A2" s="7" t="s">
        <v>630</v>
      </c>
      <c r="B2" s="582"/>
      <c r="E2" s="582"/>
      <c r="F2" s="582"/>
    </row>
    <row r="3" spans="1:9" s="10" customFormat="1" ht="13.35" customHeight="1" x14ac:dyDescent="0.2">
      <c r="A3" s="1490" t="s">
        <v>42</v>
      </c>
      <c r="B3" s="1494"/>
      <c r="C3" s="1490"/>
      <c r="F3" s="429" t="s">
        <v>43</v>
      </c>
      <c r="G3" s="430"/>
      <c r="H3" s="430"/>
      <c r="I3" s="431"/>
    </row>
    <row r="4" spans="1:9" s="10" customFormat="1" ht="13.35" customHeight="1" x14ac:dyDescent="0.2">
      <c r="A4" s="1490" t="s">
        <v>44</v>
      </c>
      <c r="B4" s="1490"/>
      <c r="C4" s="1490"/>
      <c r="F4" s="132">
        <f>+'Sch A'!$A$6</f>
        <v>0</v>
      </c>
      <c r="G4" s="133"/>
      <c r="H4" s="133"/>
      <c r="I4" s="134"/>
    </row>
    <row r="5" spans="1:9" ht="13.35" customHeight="1" x14ac:dyDescent="0.2">
      <c r="C5" s="8"/>
      <c r="D5" s="8"/>
      <c r="F5" s="18" t="s">
        <v>131</v>
      </c>
      <c r="G5" s="10"/>
      <c r="H5" s="10"/>
      <c r="I5" s="19"/>
    </row>
    <row r="6" spans="1:9" ht="13.35" customHeight="1" x14ac:dyDescent="0.2">
      <c r="C6" s="8"/>
      <c r="D6" s="8"/>
      <c r="F6" s="135" t="s">
        <v>132</v>
      </c>
      <c r="G6" s="136">
        <f>+'Sch A'!$F$12</f>
        <v>0</v>
      </c>
      <c r="H6" s="135" t="s">
        <v>133</v>
      </c>
      <c r="I6" s="136">
        <f>+'Sch A'!$H$12</f>
        <v>0</v>
      </c>
    </row>
    <row r="7" spans="1:9" ht="13.35" customHeight="1" x14ac:dyDescent="0.2">
      <c r="B7" s="583"/>
      <c r="E7" s="10"/>
      <c r="F7" s="206"/>
      <c r="G7" s="10"/>
      <c r="H7" s="206"/>
    </row>
    <row r="8" spans="1:9" ht="36" customHeight="1" x14ac:dyDescent="0.2">
      <c r="A8" s="584" t="s">
        <v>631</v>
      </c>
      <c r="B8" s="585"/>
      <c r="C8" s="585"/>
      <c r="D8" s="585"/>
      <c r="E8" s="586"/>
      <c r="F8" s="587"/>
      <c r="G8" s="587"/>
      <c r="H8" s="587"/>
      <c r="I8" s="587"/>
    </row>
    <row r="9" spans="1:9" ht="36" customHeight="1" x14ac:dyDescent="0.2">
      <c r="A9" s="584" t="s">
        <v>632</v>
      </c>
      <c r="B9" s="585"/>
      <c r="C9" s="585"/>
      <c r="D9" s="585"/>
      <c r="E9" s="588"/>
      <c r="F9" s="587"/>
      <c r="G9" s="587"/>
      <c r="H9" s="587"/>
      <c r="I9" s="587"/>
    </row>
    <row r="10" spans="1:9" ht="18" customHeight="1" x14ac:dyDescent="0.2">
      <c r="A10" s="1660" t="s">
        <v>633</v>
      </c>
      <c r="B10" s="1661"/>
      <c r="C10" s="1661"/>
      <c r="D10" s="1661"/>
      <c r="E10" s="588"/>
      <c r="F10" s="589"/>
      <c r="G10" s="589"/>
      <c r="H10" s="589"/>
      <c r="I10" s="589"/>
    </row>
    <row r="11" spans="1:9" ht="18" customHeight="1" x14ac:dyDescent="0.2">
      <c r="A11" s="1661" t="s">
        <v>634</v>
      </c>
      <c r="B11" s="1661"/>
      <c r="C11" s="1661"/>
      <c r="D11" s="1661"/>
      <c r="E11" s="588"/>
      <c r="F11" s="590"/>
      <c r="G11" s="590"/>
      <c r="H11" s="590"/>
      <c r="I11" s="590"/>
    </row>
    <row r="12" spans="1:9" ht="18" customHeight="1" x14ac:dyDescent="0.2">
      <c r="A12" s="1661" t="s">
        <v>635</v>
      </c>
      <c r="B12" s="1661"/>
      <c r="C12" s="1661"/>
      <c r="D12" s="1661"/>
      <c r="E12" s="588"/>
      <c r="F12" s="590"/>
      <c r="G12" s="590"/>
      <c r="H12" s="590"/>
      <c r="I12" s="590"/>
    </row>
    <row r="13" spans="1:9" ht="18" customHeight="1" x14ac:dyDescent="0.2">
      <c r="A13" s="591" t="s">
        <v>158</v>
      </c>
      <c r="B13" s="592" t="s">
        <v>636</v>
      </c>
      <c r="C13" s="585" t="s">
        <v>637</v>
      </c>
      <c r="D13" s="593"/>
      <c r="E13" s="594"/>
      <c r="F13" s="595"/>
      <c r="G13" s="595"/>
      <c r="H13" s="595"/>
      <c r="I13" s="595"/>
    </row>
    <row r="14" spans="1:9" ht="18" customHeight="1" x14ac:dyDescent="0.2">
      <c r="A14" s="596"/>
      <c r="B14" s="592" t="s">
        <v>638</v>
      </c>
      <c r="C14" s="585" t="s">
        <v>639</v>
      </c>
      <c r="D14" s="585"/>
      <c r="E14" s="597"/>
      <c r="F14" s="598"/>
      <c r="G14" s="598"/>
      <c r="H14" s="598"/>
      <c r="I14" s="598"/>
    </row>
    <row r="15" spans="1:9" ht="18" customHeight="1" x14ac:dyDescent="0.2">
      <c r="A15" s="596"/>
      <c r="B15" s="592" t="s">
        <v>640</v>
      </c>
      <c r="C15" s="585" t="s">
        <v>641</v>
      </c>
      <c r="D15" s="599"/>
      <c r="E15" s="600"/>
      <c r="F15" s="601"/>
      <c r="G15" s="601"/>
      <c r="H15" s="601"/>
      <c r="I15" s="601"/>
    </row>
    <row r="16" spans="1:9" ht="18" customHeight="1" x14ac:dyDescent="0.2">
      <c r="A16" s="602"/>
      <c r="B16" s="592" t="s">
        <v>642</v>
      </c>
      <c r="C16" s="585" t="s">
        <v>643</v>
      </c>
      <c r="D16" s="599"/>
      <c r="E16" s="603"/>
      <c r="F16" s="604"/>
      <c r="G16" s="604"/>
      <c r="H16" s="604"/>
      <c r="I16" s="604"/>
    </row>
    <row r="17" spans="1:9" ht="18" customHeight="1" x14ac:dyDescent="0.2">
      <c r="A17" s="605"/>
      <c r="B17" s="592" t="s">
        <v>644</v>
      </c>
      <c r="C17" s="585" t="s">
        <v>645</v>
      </c>
      <c r="D17" s="585"/>
      <c r="E17" s="606"/>
      <c r="F17" s="607"/>
      <c r="G17" s="607"/>
      <c r="H17" s="607"/>
      <c r="I17" s="607"/>
    </row>
    <row r="18" spans="1:9" ht="30.95" customHeight="1" x14ac:dyDescent="0.2">
      <c r="A18" s="608"/>
      <c r="B18" s="592" t="s">
        <v>646</v>
      </c>
      <c r="C18" s="1661" t="s">
        <v>647</v>
      </c>
      <c r="D18" s="1661"/>
      <c r="E18" s="1662"/>
      <c r="F18" s="609"/>
      <c r="G18" s="609"/>
      <c r="H18" s="609"/>
      <c r="I18" s="609"/>
    </row>
    <row r="19" spans="1:9" ht="18" customHeight="1" x14ac:dyDescent="0.2">
      <c r="A19" s="610"/>
      <c r="B19" s="592" t="s">
        <v>648</v>
      </c>
      <c r="C19" s="585" t="s">
        <v>649</v>
      </c>
      <c r="D19" s="599"/>
      <c r="E19" s="611"/>
      <c r="F19" s="612"/>
      <c r="G19" s="612"/>
      <c r="H19" s="612"/>
      <c r="I19" s="612"/>
    </row>
    <row r="20" spans="1:9" ht="18" customHeight="1" x14ac:dyDescent="0.2">
      <c r="A20" s="613"/>
      <c r="B20" s="592" t="s">
        <v>650</v>
      </c>
      <c r="C20" s="585" t="s">
        <v>651</v>
      </c>
      <c r="D20" s="614"/>
      <c r="E20" s="615"/>
      <c r="F20" s="616"/>
      <c r="G20" s="616"/>
      <c r="H20" s="616"/>
      <c r="I20" s="616"/>
    </row>
    <row r="21" spans="1:9" ht="18" customHeight="1" x14ac:dyDescent="0.2">
      <c r="A21" s="617"/>
      <c r="B21" s="618" t="s">
        <v>652</v>
      </c>
      <c r="C21" s="619" t="s">
        <v>653</v>
      </c>
      <c r="D21" s="1663"/>
      <c r="E21" s="1664"/>
      <c r="F21" s="620"/>
      <c r="G21" s="620"/>
      <c r="H21" s="620"/>
      <c r="I21" s="620"/>
    </row>
    <row r="22" spans="1:9" ht="18" customHeight="1" x14ac:dyDescent="0.2">
      <c r="A22" s="621" t="s">
        <v>160</v>
      </c>
      <c r="B22" s="622" t="s">
        <v>654</v>
      </c>
      <c r="C22" s="623"/>
      <c r="D22" s="593"/>
      <c r="E22" s="624"/>
      <c r="F22" s="625">
        <f>SUM(F13:F21)</f>
        <v>0</v>
      </c>
      <c r="G22" s="625">
        <f>SUM(G13:G21)</f>
        <v>0</v>
      </c>
      <c r="H22" s="625">
        <f>SUM(H13:H21)</f>
        <v>0</v>
      </c>
      <c r="I22" s="625">
        <f>SUM(I13:I21)</f>
        <v>0</v>
      </c>
    </row>
    <row r="23" spans="1:9" ht="30.95" customHeight="1" x14ac:dyDescent="0.2">
      <c r="A23" s="626" t="s">
        <v>162</v>
      </c>
      <c r="B23" s="1665" t="s">
        <v>655</v>
      </c>
      <c r="C23" s="1665"/>
      <c r="D23" s="1665"/>
      <c r="E23" s="1666"/>
      <c r="F23" s="627"/>
      <c r="G23" s="627"/>
      <c r="H23" s="627"/>
      <c r="I23" s="627"/>
    </row>
    <row r="24" spans="1:9" ht="18" customHeight="1" x14ac:dyDescent="0.2">
      <c r="A24" s="628"/>
      <c r="B24" s="629" t="s">
        <v>636</v>
      </c>
      <c r="C24" s="630" t="s">
        <v>656</v>
      </c>
      <c r="D24" s="631"/>
      <c r="E24" s="632"/>
      <c r="F24" s="633"/>
      <c r="G24" s="633"/>
      <c r="H24" s="633"/>
      <c r="I24" s="633"/>
    </row>
    <row r="25" spans="1:9" ht="18" customHeight="1" x14ac:dyDescent="0.2">
      <c r="A25" s="634"/>
      <c r="B25" s="635" t="s">
        <v>638</v>
      </c>
      <c r="C25" s="636" t="s">
        <v>653</v>
      </c>
      <c r="D25" s="1655"/>
      <c r="E25" s="1656"/>
      <c r="F25" s="637"/>
      <c r="G25" s="637"/>
      <c r="H25" s="637"/>
      <c r="I25" s="637"/>
    </row>
    <row r="26" spans="1:9" ht="30.95" customHeight="1" x14ac:dyDescent="0.2">
      <c r="A26" s="638" t="s">
        <v>164</v>
      </c>
      <c r="B26" s="1657" t="s">
        <v>657</v>
      </c>
      <c r="C26" s="1657"/>
      <c r="D26" s="1657"/>
      <c r="E26" s="1658"/>
      <c r="F26" s="639">
        <f>SUM(F22:F25)</f>
        <v>0</v>
      </c>
      <c r="G26" s="639">
        <f>SUM(G22:G25)</f>
        <v>0</v>
      </c>
      <c r="H26" s="639">
        <f>SUM(H22:H25)</f>
        <v>0</v>
      </c>
      <c r="I26" s="639">
        <f>SUM(I22:I25)</f>
        <v>0</v>
      </c>
    </row>
    <row r="27" spans="1:9" x14ac:dyDescent="0.2">
      <c r="A27" s="204"/>
      <c r="B27" s="201"/>
      <c r="C27" s="201"/>
      <c r="D27" s="201"/>
      <c r="E27" s="201"/>
      <c r="F27" s="640"/>
      <c r="G27" s="201"/>
      <c r="H27" s="201"/>
      <c r="I27" s="201"/>
    </row>
    <row r="28" spans="1:9" ht="27.95" customHeight="1" x14ac:dyDescent="0.2">
      <c r="A28" s="1659" t="s">
        <v>658</v>
      </c>
      <c r="B28" s="1659"/>
      <c r="C28" s="1659"/>
      <c r="D28" s="1659"/>
      <c r="E28" s="1659"/>
      <c r="F28" s="1659"/>
      <c r="G28" s="1659"/>
      <c r="H28" s="1659"/>
      <c r="I28" s="1659"/>
    </row>
  </sheetData>
  <sheetProtection algorithmName="SHA-512" hashValue="x6gKQNgbva9/DsuLLvLN1v4N97oKzovaB2pa6IJOyBvIRNhN/c32BYG4jFZkt7sBUsz0s9/qudySUxYylR+CKw==" saltValue="L40Sfl3ICaCZznWR9mBWXA==" spinCount="100000" sheet="1" objects="1" scenarios="1"/>
  <mergeCells count="9">
    <mergeCell ref="D25:E25"/>
    <mergeCell ref="B26:E26"/>
    <mergeCell ref="A28:I28"/>
    <mergeCell ref="A10:D10"/>
    <mergeCell ref="A11:D11"/>
    <mergeCell ref="A12:D12"/>
    <mergeCell ref="C18:E18"/>
    <mergeCell ref="D21:E21"/>
    <mergeCell ref="B23:E23"/>
  </mergeCells>
  <printOptions horizontalCentered="1"/>
  <pageMargins left="0.5" right="0.5" top="1" bottom="0.75" header="0.5" footer="0.5"/>
  <pageSetup scale="91" orientation="portrait" r:id="rId1"/>
  <headerFooter>
    <oddFooter>&amp;C&amp;9DUPLICATE AS NECESSARY</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9CE1-8504-4CA0-81E4-6A0A867F8E83}">
  <sheetPr>
    <pageSetUpPr fitToPage="1"/>
  </sheetPr>
  <dimension ref="A1:L33"/>
  <sheetViews>
    <sheetView zoomScaleNormal="100" workbookViewId="0"/>
  </sheetViews>
  <sheetFormatPr defaultColWidth="10.875" defaultRowHeight="15" x14ac:dyDescent="0.2"/>
  <cols>
    <col min="1" max="1" width="2.875" style="2" customWidth="1"/>
    <col min="2" max="2" width="27.25" style="2" customWidth="1"/>
    <col min="3" max="9" width="12.375" style="2" customWidth="1"/>
    <col min="10" max="11" width="10.875" style="2"/>
    <col min="12" max="12" width="0" style="2" hidden="1" customWidth="1"/>
    <col min="13" max="16384" width="10.875" style="2"/>
  </cols>
  <sheetData>
    <row r="1" spans="1:12" ht="15" customHeight="1" x14ac:dyDescent="0.25">
      <c r="A1" s="7" t="s">
        <v>659</v>
      </c>
      <c r="E1" s="8"/>
      <c r="F1" s="8"/>
      <c r="G1" s="8"/>
      <c r="H1" s="8"/>
      <c r="I1" s="8"/>
    </row>
    <row r="2" spans="1:12" s="10" customFormat="1" ht="13.35" customHeight="1" x14ac:dyDescent="0.2">
      <c r="A2" s="1490" t="s">
        <v>42</v>
      </c>
      <c r="B2" s="1490"/>
      <c r="E2" s="43"/>
    </row>
    <row r="3" spans="1:12" s="10" customFormat="1" ht="13.35" customHeight="1" x14ac:dyDescent="0.2">
      <c r="A3" s="1490" t="s">
        <v>1459</v>
      </c>
      <c r="B3" s="1490"/>
      <c r="E3" s="43"/>
      <c r="F3" s="641" t="s">
        <v>43</v>
      </c>
      <c r="G3" s="642"/>
      <c r="H3" s="642"/>
      <c r="I3" s="643"/>
    </row>
    <row r="4" spans="1:12" s="10" customFormat="1" ht="13.35" customHeight="1" x14ac:dyDescent="0.2">
      <c r="E4" s="43"/>
      <c r="F4" s="132">
        <f>+'Sch A'!$A$6</f>
        <v>0</v>
      </c>
      <c r="G4" s="433"/>
      <c r="H4" s="433"/>
      <c r="I4" s="434"/>
    </row>
    <row r="5" spans="1:12" s="10" customFormat="1" ht="13.35" customHeight="1" x14ac:dyDescent="0.2">
      <c r="F5" s="18" t="s">
        <v>131</v>
      </c>
      <c r="I5" s="19"/>
    </row>
    <row r="6" spans="1:12" s="10" customFormat="1" ht="13.35" customHeight="1" x14ac:dyDescent="0.2">
      <c r="F6" s="135" t="s">
        <v>132</v>
      </c>
      <c r="G6" s="136">
        <f>+'Sch A'!$F$12</f>
        <v>0</v>
      </c>
      <c r="H6" s="135" t="s">
        <v>133</v>
      </c>
      <c r="I6" s="136">
        <f>+'Sch A'!$H$12</f>
        <v>0</v>
      </c>
    </row>
    <row r="7" spans="1:12" ht="13.35" customHeight="1" x14ac:dyDescent="0.2"/>
    <row r="8" spans="1:12" ht="15" customHeight="1" x14ac:dyDescent="0.2">
      <c r="A8" s="644" t="s">
        <v>660</v>
      </c>
      <c r="B8" s="645"/>
      <c r="C8" s="645"/>
      <c r="D8" s="645"/>
      <c r="E8" s="645"/>
      <c r="F8" s="645"/>
      <c r="G8" s="645"/>
      <c r="H8" s="645"/>
      <c r="I8" s="646"/>
      <c r="L8" s="2" t="s">
        <v>156</v>
      </c>
    </row>
    <row r="9" spans="1:12" ht="27" customHeight="1" x14ac:dyDescent="0.2">
      <c r="A9" s="647" t="s">
        <v>158</v>
      </c>
      <c r="B9" s="648" t="s">
        <v>661</v>
      </c>
      <c r="C9" s="649"/>
      <c r="D9" s="1669"/>
      <c r="E9" s="1670"/>
      <c r="F9" s="1670"/>
      <c r="G9" s="1670"/>
      <c r="H9" s="1670"/>
      <c r="I9" s="1671"/>
      <c r="L9" s="2" t="s">
        <v>157</v>
      </c>
    </row>
    <row r="10" spans="1:12" ht="30" customHeight="1" x14ac:dyDescent="0.2">
      <c r="A10" s="647" t="s">
        <v>160</v>
      </c>
      <c r="B10" s="1672" t="s">
        <v>662</v>
      </c>
      <c r="C10" s="1672"/>
      <c r="D10" s="1672"/>
      <c r="E10" s="1672"/>
      <c r="F10" s="1672"/>
      <c r="G10" s="1672"/>
      <c r="H10" s="1673"/>
      <c r="I10" s="650"/>
    </row>
    <row r="11" spans="1:12" ht="30" customHeight="1" x14ac:dyDescent="0.2">
      <c r="A11" s="647" t="s">
        <v>162</v>
      </c>
      <c r="B11" s="1672" t="s">
        <v>663</v>
      </c>
      <c r="C11" s="1672"/>
      <c r="D11" s="1672"/>
      <c r="E11" s="1672"/>
      <c r="F11" s="1672"/>
      <c r="G11" s="1672"/>
      <c r="H11" s="1673"/>
      <c r="I11" s="651"/>
    </row>
    <row r="12" spans="1:12" ht="15" customHeight="1" x14ac:dyDescent="0.2">
      <c r="A12" s="647" t="s">
        <v>164</v>
      </c>
      <c r="B12" s="1672" t="s">
        <v>664</v>
      </c>
      <c r="C12" s="1672"/>
      <c r="D12" s="1672"/>
      <c r="E12" s="1672"/>
      <c r="F12" s="1672"/>
      <c r="G12" s="1672"/>
      <c r="H12" s="1673"/>
      <c r="I12" s="1434">
        <f>IFERROR(ROUND(I10/I11,4),0)</f>
        <v>0</v>
      </c>
    </row>
    <row r="13" spans="1:12" ht="30" customHeight="1" x14ac:dyDescent="0.2">
      <c r="A13" s="1435" t="s">
        <v>167</v>
      </c>
      <c r="B13" s="1667" t="s">
        <v>1471</v>
      </c>
      <c r="C13" s="1667"/>
      <c r="D13" s="1667"/>
      <c r="E13" s="1667"/>
      <c r="F13" s="1667"/>
      <c r="G13" s="1667"/>
      <c r="H13" s="1667"/>
      <c r="I13" s="1668"/>
    </row>
    <row r="14" spans="1:12" ht="30" customHeight="1" x14ac:dyDescent="0.2">
      <c r="A14" s="1435" t="s">
        <v>170</v>
      </c>
      <c r="B14" s="1667" t="s">
        <v>1472</v>
      </c>
      <c r="C14" s="1667"/>
      <c r="D14" s="1667"/>
      <c r="E14" s="1667"/>
      <c r="F14" s="1667"/>
      <c r="G14" s="1667"/>
      <c r="H14" s="1667"/>
      <c r="I14" s="1668"/>
    </row>
    <row r="15" spans="1:12" x14ac:dyDescent="0.2">
      <c r="A15" s="652"/>
      <c r="B15" s="653"/>
      <c r="C15" s="653"/>
      <c r="D15" s="653"/>
      <c r="E15" s="653"/>
      <c r="F15" s="653"/>
      <c r="G15" s="653"/>
      <c r="H15" s="653"/>
      <c r="I15" s="653"/>
    </row>
    <row r="16" spans="1:12" x14ac:dyDescent="0.2">
      <c r="A16" s="654"/>
      <c r="B16" s="655" t="s">
        <v>665</v>
      </c>
      <c r="C16" s="655"/>
      <c r="D16" s="655"/>
      <c r="E16" s="655"/>
      <c r="F16" s="655"/>
      <c r="G16" s="655"/>
      <c r="H16" s="655"/>
      <c r="I16" s="656"/>
    </row>
    <row r="17" spans="1:9" s="659" customFormat="1" x14ac:dyDescent="0.2">
      <c r="A17" s="657"/>
      <c r="B17" s="658"/>
      <c r="C17" s="34" t="s">
        <v>138</v>
      </c>
      <c r="D17" s="34" t="s">
        <v>33</v>
      </c>
      <c r="E17" s="34" t="s">
        <v>35</v>
      </c>
      <c r="F17" s="34" t="s">
        <v>37</v>
      </c>
      <c r="G17" s="34" t="s">
        <v>38</v>
      </c>
      <c r="H17" s="34" t="s">
        <v>39</v>
      </c>
      <c r="I17" s="34" t="s">
        <v>142</v>
      </c>
    </row>
    <row r="18" spans="1:9" ht="18" customHeight="1" x14ac:dyDescent="0.2">
      <c r="A18" s="1437" t="s">
        <v>302</v>
      </c>
      <c r="B18" s="660" t="s">
        <v>666</v>
      </c>
      <c r="C18" s="661"/>
      <c r="D18" s="661"/>
      <c r="E18" s="661"/>
      <c r="F18" s="661"/>
      <c r="G18" s="661"/>
      <c r="H18" s="661"/>
      <c r="I18" s="662">
        <f>SUM(C18:H18)</f>
        <v>0</v>
      </c>
    </row>
    <row r="19" spans="1:9" ht="18" customHeight="1" x14ac:dyDescent="0.2">
      <c r="A19" s="1437" t="s">
        <v>304</v>
      </c>
      <c r="B19" s="660" t="s">
        <v>667</v>
      </c>
      <c r="C19" s="1441">
        <f t="shared" ref="C19:H19" si="0">IFERROR(ROUND(C18/$H$18,8),0)</f>
        <v>0</v>
      </c>
      <c r="D19" s="1441">
        <f t="shared" si="0"/>
        <v>0</v>
      </c>
      <c r="E19" s="1441">
        <f t="shared" si="0"/>
        <v>0</v>
      </c>
      <c r="F19" s="1441">
        <f t="shared" si="0"/>
        <v>0</v>
      </c>
      <c r="G19" s="1441">
        <f t="shared" si="0"/>
        <v>0</v>
      </c>
      <c r="H19" s="1441">
        <f t="shared" si="0"/>
        <v>0</v>
      </c>
      <c r="I19" s="1441">
        <f>SUM(C19:H19)</f>
        <v>0</v>
      </c>
    </row>
    <row r="20" spans="1:9" ht="18" customHeight="1" x14ac:dyDescent="0.2">
      <c r="A20" s="1437" t="s">
        <v>307</v>
      </c>
      <c r="B20" s="660" t="s">
        <v>668</v>
      </c>
      <c r="C20" s="663">
        <v>0.02</v>
      </c>
      <c r="D20" s="663">
        <v>0.02</v>
      </c>
      <c r="E20" s="663">
        <v>0.02</v>
      </c>
      <c r="F20" s="663">
        <v>0.02</v>
      </c>
      <c r="G20" s="663">
        <v>0.02</v>
      </c>
      <c r="H20" s="663">
        <v>0.02</v>
      </c>
      <c r="I20" s="664"/>
    </row>
    <row r="21" spans="1:9" ht="18" customHeight="1" x14ac:dyDescent="0.2">
      <c r="A21" s="1437" t="s">
        <v>308</v>
      </c>
      <c r="B21" s="666" t="s">
        <v>669</v>
      </c>
      <c r="C21" s="664"/>
      <c r="D21" s="1442">
        <f t="shared" ref="D21:H21" si="1">IF(D19&gt;0.02,D20,D19)</f>
        <v>0</v>
      </c>
      <c r="E21" s="1442">
        <f t="shared" si="1"/>
        <v>0</v>
      </c>
      <c r="F21" s="1442">
        <f t="shared" si="1"/>
        <v>0</v>
      </c>
      <c r="G21" s="1442">
        <f t="shared" si="1"/>
        <v>0</v>
      </c>
      <c r="H21" s="1442">
        <f t="shared" si="1"/>
        <v>0</v>
      </c>
      <c r="I21" s="664"/>
    </row>
    <row r="22" spans="1:9" ht="27" customHeight="1" x14ac:dyDescent="0.2">
      <c r="A22" s="1437" t="s">
        <v>310</v>
      </c>
      <c r="B22" s="668" t="s">
        <v>670</v>
      </c>
      <c r="C22" s="664"/>
      <c r="D22" s="664"/>
      <c r="E22" s="664"/>
      <c r="F22" s="664"/>
      <c r="G22" s="664"/>
      <c r="H22" s="664"/>
      <c r="I22" s="669">
        <f>SUM('Sch C-1'!B32:B35)-'Sch C-1'!B34</f>
        <v>0</v>
      </c>
    </row>
    <row r="23" spans="1:9" ht="27" customHeight="1" x14ac:dyDescent="0.2">
      <c r="A23" s="1438" t="s">
        <v>312</v>
      </c>
      <c r="B23" s="668" t="s">
        <v>671</v>
      </c>
      <c r="C23" s="664"/>
      <c r="D23" s="664"/>
      <c r="E23" s="664"/>
      <c r="F23" s="664"/>
      <c r="G23" s="664"/>
      <c r="H23" s="664"/>
      <c r="I23" s="669">
        <f>SUM('Sch D'!F34:F37)-SUM('Sch D-1'!D18:D20)</f>
        <v>0</v>
      </c>
    </row>
    <row r="24" spans="1:9" ht="27" customHeight="1" x14ac:dyDescent="0.2">
      <c r="A24" s="1438" t="s">
        <v>314</v>
      </c>
      <c r="B24" s="668" t="s">
        <v>672</v>
      </c>
      <c r="C24" s="664"/>
      <c r="D24" s="670"/>
      <c r="E24" s="670"/>
      <c r="F24" s="670"/>
      <c r="G24" s="670"/>
      <c r="H24" s="670"/>
      <c r="I24" s="671">
        <f>SUM(I22:I23)</f>
        <v>0</v>
      </c>
    </row>
    <row r="25" spans="1:9" ht="18" customHeight="1" thickBot="1" x14ac:dyDescent="0.25">
      <c r="A25" s="1438" t="s">
        <v>315</v>
      </c>
      <c r="B25" s="672" t="s">
        <v>673</v>
      </c>
      <c r="C25" s="664"/>
      <c r="D25" s="1443">
        <f>IFERROR(ROUND(D21*-$H$24,0),0)</f>
        <v>0</v>
      </c>
      <c r="E25" s="1443">
        <f t="shared" ref="E25:H25" si="2">IFERROR(ROUND(E21*-$H$24,0),0)</f>
        <v>0</v>
      </c>
      <c r="F25" s="1443">
        <f t="shared" si="2"/>
        <v>0</v>
      </c>
      <c r="G25" s="1443">
        <f t="shared" si="2"/>
        <v>0</v>
      </c>
      <c r="H25" s="1443">
        <f t="shared" si="2"/>
        <v>0</v>
      </c>
      <c r="I25" s="1191">
        <f>SUM(C25:H25)</f>
        <v>0</v>
      </c>
    </row>
    <row r="26" spans="1:9" ht="9" customHeight="1" thickTop="1" x14ac:dyDescent="0.25">
      <c r="A26" s="1429"/>
      <c r="B26" s="7"/>
      <c r="C26" s="7"/>
      <c r="D26" s="7"/>
    </row>
    <row r="27" spans="1:9" s="201" customFormat="1" ht="12.75" x14ac:dyDescent="0.2">
      <c r="A27" s="1436" t="s">
        <v>1473</v>
      </c>
      <c r="B27" s="10"/>
    </row>
    <row r="28" spans="1:9" s="201" customFormat="1" ht="12.75" x14ac:dyDescent="0.2">
      <c r="A28" s="10" t="s">
        <v>1474</v>
      </c>
      <c r="B28" s="10"/>
    </row>
    <row r="29" spans="1:9" s="201" customFormat="1" ht="12.75" x14ac:dyDescent="0.2">
      <c r="A29" s="10" t="s">
        <v>674</v>
      </c>
      <c r="B29" s="10"/>
    </row>
    <row r="30" spans="1:9" s="201" customFormat="1" ht="12.75" x14ac:dyDescent="0.2">
      <c r="A30" s="673"/>
      <c r="B30" s="10"/>
    </row>
    <row r="31" spans="1:9" s="201" customFormat="1" ht="12.75" x14ac:dyDescent="0.2">
      <c r="A31" s="1439" t="s">
        <v>1475</v>
      </c>
      <c r="B31" s="1439"/>
    </row>
    <row r="32" spans="1:9" s="201" customFormat="1" ht="12.75" x14ac:dyDescent="0.2">
      <c r="A32" s="1440" t="s">
        <v>675</v>
      </c>
      <c r="B32" s="1439"/>
      <c r="C32" s="675"/>
      <c r="D32" s="675"/>
    </row>
    <row r="33" spans="2:4" s="201" customFormat="1" ht="12" x14ac:dyDescent="0.2">
      <c r="B33" s="676"/>
      <c r="C33" s="675"/>
      <c r="D33" s="675"/>
    </row>
  </sheetData>
  <sheetProtection algorithmName="SHA-512" hashValue="TzxWkTZUYyTDeXJLW7st0pFsl6/+qLz3Yeme7QwZQYcoz9HDbSHN9G5To0OLgVJt81mNcm+LrK0Z3cxxGohulw==" saltValue="1aEpCe8e8p+bvvVFM2oCrg==" spinCount="100000" sheet="1" objects="1" scenarios="1"/>
  <mergeCells count="6">
    <mergeCell ref="B14:I14"/>
    <mergeCell ref="D9:I9"/>
    <mergeCell ref="B10:H10"/>
    <mergeCell ref="B11:H11"/>
    <mergeCell ref="B12:H12"/>
    <mergeCell ref="B13:I13"/>
  </mergeCells>
  <printOptions horizontalCentered="1"/>
  <pageMargins left="0.5" right="0.5" top="1" bottom="0.75" header="0.5" footer="0.5"/>
  <pageSetup scale="7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6B22-3D49-4056-A52E-5B5EF0FB7351}">
  <sheetPr>
    <pageSetUpPr fitToPage="1"/>
  </sheetPr>
  <dimension ref="A1:I48"/>
  <sheetViews>
    <sheetView zoomScaleNormal="100" workbookViewId="0"/>
  </sheetViews>
  <sheetFormatPr defaultColWidth="10.875" defaultRowHeight="15" x14ac:dyDescent="0.2"/>
  <cols>
    <col min="1" max="1" width="2.875" style="2" customWidth="1"/>
    <col min="2" max="2" width="13.875" style="2" customWidth="1"/>
    <col min="3" max="3" width="33.875" style="2" customWidth="1"/>
    <col min="4" max="7" width="12.375" style="2" customWidth="1"/>
    <col min="8" max="9" width="13.125" style="2" customWidth="1"/>
    <col min="10" max="16384" width="10.875" style="2"/>
  </cols>
  <sheetData>
    <row r="1" spans="1:9" ht="15" customHeight="1" x14ac:dyDescent="0.25">
      <c r="A1" s="7" t="s">
        <v>676</v>
      </c>
      <c r="B1" s="7"/>
      <c r="C1" s="7"/>
      <c r="D1" s="7"/>
      <c r="E1" s="8"/>
      <c r="F1" s="8"/>
      <c r="G1" s="8"/>
      <c r="H1" s="8"/>
      <c r="I1" s="8"/>
    </row>
    <row r="2" spans="1:9" s="10" customFormat="1" ht="15" customHeight="1" x14ac:dyDescent="0.25">
      <c r="A2" s="7" t="s">
        <v>677</v>
      </c>
      <c r="B2" s="7"/>
      <c r="C2" s="7"/>
      <c r="D2" s="582"/>
      <c r="E2" s="43"/>
      <c r="F2" s="43"/>
      <c r="G2" s="43"/>
      <c r="H2" s="43"/>
      <c r="I2" s="43"/>
    </row>
    <row r="3" spans="1:9" s="10" customFormat="1" ht="13.35" customHeight="1" x14ac:dyDescent="0.2">
      <c r="A3" s="1490" t="s">
        <v>42</v>
      </c>
      <c r="B3" s="1490"/>
      <c r="C3" s="1490"/>
      <c r="D3" s="641" t="s">
        <v>43</v>
      </c>
      <c r="E3" s="642"/>
      <c r="F3" s="642"/>
      <c r="G3" s="643"/>
      <c r="H3" s="43"/>
    </row>
    <row r="4" spans="1:9" s="10" customFormat="1" ht="13.35" customHeight="1" x14ac:dyDescent="0.2">
      <c r="A4" s="1490" t="s">
        <v>1459</v>
      </c>
      <c r="B4" s="1490"/>
      <c r="C4" s="1490"/>
      <c r="D4" s="132">
        <f>+'Sch A'!$A$6</f>
        <v>0</v>
      </c>
      <c r="E4" s="133"/>
      <c r="F4" s="133"/>
      <c r="G4" s="134"/>
      <c r="H4" s="43"/>
    </row>
    <row r="5" spans="1:9" s="10" customFormat="1" ht="13.35" customHeight="1" x14ac:dyDescent="0.2">
      <c r="D5" s="18" t="s">
        <v>131</v>
      </c>
      <c r="G5" s="19"/>
      <c r="H5" s="43"/>
    </row>
    <row r="6" spans="1:9" s="10" customFormat="1" ht="12.75" x14ac:dyDescent="0.2">
      <c r="D6" s="135" t="s">
        <v>132</v>
      </c>
      <c r="E6" s="136">
        <f>+'Sch A'!$F$12</f>
        <v>0</v>
      </c>
      <c r="F6" s="135" t="s">
        <v>133</v>
      </c>
      <c r="G6" s="136">
        <f>+'Sch A'!$H$12</f>
        <v>0</v>
      </c>
      <c r="H6" s="43"/>
    </row>
    <row r="7" spans="1:9" x14ac:dyDescent="0.2">
      <c r="E7" s="10"/>
      <c r="F7" s="10"/>
      <c r="G7" s="642"/>
      <c r="H7" s="43"/>
      <c r="I7" s="8"/>
    </row>
    <row r="8" spans="1:9" s="10" customFormat="1" ht="27.95" customHeight="1" x14ac:dyDescent="0.2">
      <c r="A8" s="1677" t="s">
        <v>678</v>
      </c>
      <c r="B8" s="1677"/>
      <c r="C8" s="1677"/>
      <c r="D8" s="1677"/>
      <c r="E8" s="1677"/>
      <c r="F8" s="1677"/>
      <c r="G8" s="1677"/>
      <c r="H8" s="677"/>
    </row>
    <row r="9" spans="1:9" ht="19.5" customHeight="1" x14ac:dyDescent="0.2">
      <c r="A9" s="678" t="s">
        <v>679</v>
      </c>
      <c r="B9" s="679"/>
      <c r="C9" s="1678" t="s">
        <v>433</v>
      </c>
      <c r="D9" s="1679"/>
      <c r="E9" s="680" t="s">
        <v>427</v>
      </c>
    </row>
    <row r="10" spans="1:9" x14ac:dyDescent="0.2">
      <c r="A10" s="1674"/>
      <c r="B10" s="1674"/>
      <c r="C10" s="1675"/>
      <c r="D10" s="1676"/>
      <c r="E10" s="681"/>
    </row>
    <row r="11" spans="1:9" x14ac:dyDescent="0.2">
      <c r="A11" s="1674"/>
      <c r="B11" s="1674"/>
      <c r="C11" s="1675"/>
      <c r="D11" s="1676"/>
      <c r="E11" s="682"/>
    </row>
    <row r="12" spans="1:9" x14ac:dyDescent="0.2">
      <c r="A12" s="1674"/>
      <c r="B12" s="1674"/>
      <c r="C12" s="1675"/>
      <c r="D12" s="1676"/>
      <c r="E12" s="682"/>
    </row>
    <row r="13" spans="1:9" x14ac:dyDescent="0.2">
      <c r="A13" s="1674"/>
      <c r="B13" s="1674"/>
      <c r="C13" s="683"/>
      <c r="D13" s="684"/>
      <c r="E13" s="682"/>
    </row>
    <row r="14" spans="1:9" x14ac:dyDescent="0.2">
      <c r="A14" s="1674"/>
      <c r="B14" s="1674"/>
      <c r="C14" s="1675"/>
      <c r="D14" s="1676"/>
      <c r="E14" s="682"/>
    </row>
    <row r="15" spans="1:9" x14ac:dyDescent="0.2">
      <c r="A15" s="1674"/>
      <c r="B15" s="1674"/>
      <c r="C15" s="1675"/>
      <c r="D15" s="1676"/>
      <c r="E15" s="682"/>
    </row>
    <row r="16" spans="1:9" x14ac:dyDescent="0.2">
      <c r="A16" s="1674"/>
      <c r="B16" s="1674"/>
      <c r="C16" s="1675"/>
      <c r="D16" s="1676"/>
      <c r="E16" s="682"/>
    </row>
    <row r="17" spans="1:8" x14ac:dyDescent="0.2">
      <c r="A17" s="1674"/>
      <c r="B17" s="1674"/>
      <c r="C17" s="1675"/>
      <c r="D17" s="1676"/>
      <c r="E17" s="682"/>
    </row>
    <row r="18" spans="1:8" x14ac:dyDescent="0.2">
      <c r="A18" s="1674"/>
      <c r="B18" s="1674"/>
      <c r="C18" s="1675"/>
      <c r="D18" s="1676"/>
      <c r="E18" s="682"/>
    </row>
    <row r="19" spans="1:8" x14ac:dyDescent="0.2">
      <c r="A19" s="1674"/>
      <c r="B19" s="1674"/>
      <c r="C19" s="1675"/>
      <c r="D19" s="1676"/>
      <c r="E19" s="682"/>
    </row>
    <row r="20" spans="1:8" ht="15.75" x14ac:dyDescent="0.25">
      <c r="A20" s="7"/>
      <c r="B20" s="7"/>
      <c r="C20" s="7"/>
      <c r="D20" s="456" t="s">
        <v>142</v>
      </c>
      <c r="E20" s="685">
        <f>SUM(E10:E19)</f>
        <v>0</v>
      </c>
    </row>
    <row r="21" spans="1:8" ht="15.75" x14ac:dyDescent="0.25">
      <c r="A21" s="7"/>
      <c r="B21" s="7"/>
      <c r="C21" s="7"/>
      <c r="D21" s="7"/>
      <c r="H21" s="686"/>
    </row>
    <row r="22" spans="1:8" s="10" customFormat="1" ht="18" customHeight="1" x14ac:dyDescent="0.2">
      <c r="A22" s="678" t="s">
        <v>680</v>
      </c>
      <c r="B22" s="687"/>
      <c r="C22" s="687"/>
      <c r="D22" s="687"/>
      <c r="E22" s="687"/>
      <c r="F22" s="687"/>
      <c r="G22" s="666"/>
    </row>
    <row r="23" spans="1:8" s="10" customFormat="1" ht="25.5" x14ac:dyDescent="0.2">
      <c r="A23" s="688"/>
      <c r="B23" s="689"/>
      <c r="C23" s="689"/>
      <c r="D23" s="690"/>
      <c r="E23" s="215" t="s">
        <v>681</v>
      </c>
      <c r="F23" s="691" t="s">
        <v>682</v>
      </c>
      <c r="G23" s="692" t="s">
        <v>683</v>
      </c>
    </row>
    <row r="24" spans="1:8" ht="15" customHeight="1" x14ac:dyDescent="0.2">
      <c r="A24" s="145" t="s">
        <v>158</v>
      </c>
      <c r="B24" s="138" t="s">
        <v>684</v>
      </c>
      <c r="C24" s="138"/>
      <c r="D24" s="138"/>
      <c r="E24" s="693"/>
      <c r="F24" s="694"/>
      <c r="G24" s="695"/>
    </row>
    <row r="25" spans="1:8" ht="15" customHeight="1" x14ac:dyDescent="0.2">
      <c r="A25" s="696"/>
      <c r="B25" s="697" t="s">
        <v>685</v>
      </c>
      <c r="C25" s="697"/>
      <c r="D25" s="698">
        <f>SUM(E25:G25)</f>
        <v>0</v>
      </c>
      <c r="E25" s="699"/>
      <c r="F25" s="699"/>
      <c r="G25" s="699"/>
    </row>
    <row r="26" spans="1:8" ht="15" customHeight="1" x14ac:dyDescent="0.2">
      <c r="A26" s="696"/>
      <c r="B26" s="697" t="s">
        <v>686</v>
      </c>
      <c r="C26" s="697"/>
      <c r="D26" s="698">
        <f t="shared" ref="D26:D27" si="0">SUM(E26:G26)</f>
        <v>0</v>
      </c>
      <c r="E26" s="700"/>
      <c r="F26" s="699"/>
      <c r="G26" s="699"/>
    </row>
    <row r="27" spans="1:8" ht="15" customHeight="1" x14ac:dyDescent="0.2">
      <c r="A27" s="696"/>
      <c r="B27" s="697" t="s">
        <v>687</v>
      </c>
      <c r="C27" s="697"/>
      <c r="D27" s="698">
        <f t="shared" si="0"/>
        <v>0</v>
      </c>
      <c r="E27" s="699"/>
      <c r="F27" s="699"/>
      <c r="G27" s="699"/>
    </row>
    <row r="28" spans="1:8" ht="15" customHeight="1" x14ac:dyDescent="0.2">
      <c r="A28" s="701" t="s">
        <v>160</v>
      </c>
      <c r="B28" s="702" t="s">
        <v>688</v>
      </c>
      <c r="C28" s="702"/>
      <c r="D28" s="700"/>
      <c r="E28" s="693"/>
      <c r="F28" s="694"/>
      <c r="G28" s="695"/>
    </row>
    <row r="29" spans="1:8" ht="15" customHeight="1" x14ac:dyDescent="0.2">
      <c r="A29" s="696"/>
      <c r="B29" s="697" t="s">
        <v>689</v>
      </c>
      <c r="C29" s="697"/>
      <c r="D29" s="698">
        <f>SUM(E29:G29)</f>
        <v>0</v>
      </c>
      <c r="E29" s="703"/>
      <c r="F29" s="699"/>
      <c r="G29" s="700"/>
    </row>
    <row r="30" spans="1:8" ht="15" customHeight="1" x14ac:dyDescent="0.2">
      <c r="A30" s="696"/>
      <c r="B30" s="697" t="s">
        <v>690</v>
      </c>
      <c r="C30" s="697"/>
      <c r="D30" s="698">
        <f>SUM(E30:G30)</f>
        <v>0</v>
      </c>
      <c r="E30" s="548"/>
      <c r="F30" s="699"/>
      <c r="G30" s="699"/>
    </row>
    <row r="31" spans="1:8" ht="15" customHeight="1" x14ac:dyDescent="0.2">
      <c r="A31" s="696"/>
      <c r="B31" s="697" t="s">
        <v>39</v>
      </c>
      <c r="C31" s="697"/>
      <c r="D31" s="698">
        <f>SUM(E31:G31)</f>
        <v>0</v>
      </c>
      <c r="E31" s="699"/>
      <c r="F31" s="699"/>
      <c r="G31" s="699"/>
    </row>
    <row r="32" spans="1:8" ht="15" customHeight="1" x14ac:dyDescent="0.2">
      <c r="A32" s="701" t="s">
        <v>162</v>
      </c>
      <c r="B32" s="702" t="s">
        <v>691</v>
      </c>
      <c r="C32" s="702"/>
      <c r="D32" s="700"/>
      <c r="E32" s="693"/>
      <c r="F32" s="694"/>
      <c r="G32" s="695"/>
    </row>
    <row r="33" spans="1:8" ht="15" customHeight="1" x14ac:dyDescent="0.2">
      <c r="A33" s="696"/>
      <c r="B33" s="697" t="s">
        <v>692</v>
      </c>
      <c r="C33" s="697"/>
      <c r="D33" s="698">
        <f t="shared" ref="D33:D42" si="1">SUM(E33:G33)</f>
        <v>0</v>
      </c>
      <c r="E33" s="700"/>
      <c r="F33" s="699"/>
      <c r="G33" s="700"/>
    </row>
    <row r="34" spans="1:8" ht="15" customHeight="1" x14ac:dyDescent="0.2">
      <c r="A34" s="696"/>
      <c r="B34" s="697" t="s">
        <v>39</v>
      </c>
      <c r="C34" s="697"/>
      <c r="D34" s="698">
        <f t="shared" si="1"/>
        <v>0</v>
      </c>
      <c r="E34" s="699"/>
      <c r="F34" s="699"/>
      <c r="G34" s="699"/>
    </row>
    <row r="35" spans="1:8" ht="15" customHeight="1" x14ac:dyDescent="0.2">
      <c r="A35" s="701" t="s">
        <v>164</v>
      </c>
      <c r="B35" s="702" t="s">
        <v>693</v>
      </c>
      <c r="C35" s="702"/>
      <c r="D35" s="700"/>
      <c r="E35" s="693"/>
      <c r="F35" s="694"/>
      <c r="G35" s="695"/>
    </row>
    <row r="36" spans="1:8" ht="15" customHeight="1" x14ac:dyDescent="0.2">
      <c r="A36" s="696"/>
      <c r="B36" s="697" t="s">
        <v>694</v>
      </c>
      <c r="C36" s="697"/>
      <c r="D36" s="698">
        <f t="shared" si="1"/>
        <v>0</v>
      </c>
      <c r="E36" s="700"/>
      <c r="F36" s="699"/>
      <c r="G36" s="699"/>
    </row>
    <row r="37" spans="1:8" ht="15" customHeight="1" x14ac:dyDescent="0.2">
      <c r="A37" s="696"/>
      <c r="B37" s="697" t="s">
        <v>39</v>
      </c>
      <c r="C37" s="697"/>
      <c r="D37" s="698">
        <f t="shared" si="1"/>
        <v>0</v>
      </c>
      <c r="E37" s="699"/>
      <c r="F37" s="699"/>
      <c r="G37" s="699"/>
    </row>
    <row r="38" spans="1:8" ht="15" customHeight="1" x14ac:dyDescent="0.2">
      <c r="A38" s="701" t="s">
        <v>167</v>
      </c>
      <c r="B38" s="702" t="s">
        <v>695</v>
      </c>
      <c r="C38" s="702"/>
      <c r="D38" s="700"/>
      <c r="E38" s="693"/>
      <c r="F38" s="694"/>
      <c r="G38" s="695"/>
    </row>
    <row r="39" spans="1:8" ht="15" customHeight="1" x14ac:dyDescent="0.2">
      <c r="A39" s="696"/>
      <c r="B39" s="697" t="s">
        <v>696</v>
      </c>
      <c r="C39" s="697"/>
      <c r="D39" s="698">
        <f t="shared" si="1"/>
        <v>0</v>
      </c>
      <c r="E39" s="699"/>
      <c r="F39" s="699"/>
      <c r="G39" s="699"/>
    </row>
    <row r="40" spans="1:8" ht="15" customHeight="1" x14ac:dyDescent="0.2">
      <c r="A40" s="696"/>
      <c r="B40" s="697" t="s">
        <v>697</v>
      </c>
      <c r="C40" s="697"/>
      <c r="D40" s="698">
        <f t="shared" si="1"/>
        <v>0</v>
      </c>
      <c r="E40" s="700"/>
      <c r="F40" s="699"/>
      <c r="G40" s="700"/>
    </row>
    <row r="41" spans="1:8" ht="15" customHeight="1" x14ac:dyDescent="0.2">
      <c r="A41" s="696"/>
      <c r="B41" s="697" t="s">
        <v>39</v>
      </c>
      <c r="C41" s="697"/>
      <c r="D41" s="698">
        <f t="shared" si="1"/>
        <v>0</v>
      </c>
      <c r="E41" s="699"/>
      <c r="F41" s="699"/>
      <c r="G41" s="699"/>
    </row>
    <row r="42" spans="1:8" ht="15" customHeight="1" x14ac:dyDescent="0.2">
      <c r="A42" s="704" t="s">
        <v>170</v>
      </c>
      <c r="B42" s="705" t="s">
        <v>698</v>
      </c>
      <c r="C42" s="705"/>
      <c r="D42" s="698">
        <f t="shared" si="1"/>
        <v>0</v>
      </c>
      <c r="E42" s="699"/>
      <c r="F42" s="699"/>
      <c r="G42" s="699"/>
    </row>
    <row r="43" spans="1:8" ht="15" customHeight="1" thickBot="1" x14ac:dyDescent="0.25">
      <c r="A43" s="706" t="s">
        <v>302</v>
      </c>
      <c r="B43" s="707"/>
      <c r="C43" s="707" t="s">
        <v>626</v>
      </c>
      <c r="D43" s="708">
        <f>SUM(D24:D42)</f>
        <v>0</v>
      </c>
      <c r="E43" s="708">
        <f>SUM(E24:E42)</f>
        <v>0</v>
      </c>
      <c r="F43" s="708">
        <f>SUM(F24:F42)</f>
        <v>0</v>
      </c>
      <c r="G43" s="708">
        <f>SUM(G24:G42)</f>
        <v>0</v>
      </c>
    </row>
    <row r="44" spans="1:8" ht="15" customHeight="1" x14ac:dyDescent="0.2">
      <c r="A44" s="145" t="s">
        <v>304</v>
      </c>
      <c r="B44" s="709"/>
      <c r="C44" s="709"/>
      <c r="D44" s="138" t="s">
        <v>699</v>
      </c>
      <c r="E44" s="138"/>
      <c r="F44" s="138"/>
      <c r="G44" s="710">
        <f>+G43</f>
        <v>0</v>
      </c>
    </row>
    <row r="45" spans="1:8" ht="15" customHeight="1" x14ac:dyDescent="0.2">
      <c r="A45" s="701" t="s">
        <v>307</v>
      </c>
      <c r="B45" s="711"/>
      <c r="C45" s="711"/>
      <c r="D45" s="702" t="s">
        <v>700</v>
      </c>
      <c r="E45" s="702"/>
      <c r="F45" s="702"/>
      <c r="G45" s="712">
        <v>1500</v>
      </c>
    </row>
    <row r="46" spans="1:8" ht="18" customHeight="1" thickBot="1" x14ac:dyDescent="0.25">
      <c r="A46" s="701" t="s">
        <v>308</v>
      </c>
      <c r="B46" s="713" t="s">
        <v>701</v>
      </c>
      <c r="C46" s="713"/>
      <c r="D46" s="713"/>
      <c r="E46" s="713"/>
      <c r="F46" s="714"/>
      <c r="G46" s="715">
        <f>IF($G$44&gt;1500,1500-G44,0)</f>
        <v>0</v>
      </c>
    </row>
    <row r="47" spans="1:8" s="201" customFormat="1" ht="12.75" thickTop="1" x14ac:dyDescent="0.2">
      <c r="A47" s="716"/>
      <c r="B47" s="716"/>
      <c r="C47" s="716"/>
      <c r="D47" s="717"/>
      <c r="E47" s="717"/>
      <c r="F47" s="717"/>
      <c r="G47" s="717"/>
      <c r="H47" s="718"/>
    </row>
    <row r="48" spans="1:8" x14ac:dyDescent="0.2">
      <c r="A48" s="10"/>
      <c r="B48" s="10"/>
      <c r="C48" s="10"/>
      <c r="D48" s="201"/>
    </row>
  </sheetData>
  <sheetProtection algorithmName="SHA-512" hashValue="A1/5ZvFXA+cJa8Uomz1Hvx6yjjGnNKohNm3PDuVd3XX7j1ckwK73Q1rXeY2X+aDvgweJ7AXyDyLjctjmL4cQTA==" saltValue="y8s0U3dNkszVxIbgj0vy7g==" spinCount="100000" sheet="1" objects="1" scenarios="1"/>
  <mergeCells count="21">
    <mergeCell ref="A15:B15"/>
    <mergeCell ref="C15:D15"/>
    <mergeCell ref="A8:G8"/>
    <mergeCell ref="C9:D9"/>
    <mergeCell ref="A10:B10"/>
    <mergeCell ref="C10:D10"/>
    <mergeCell ref="A11:B11"/>
    <mergeCell ref="C11:D11"/>
    <mergeCell ref="A12:B12"/>
    <mergeCell ref="C12:D12"/>
    <mergeCell ref="A13:B13"/>
    <mergeCell ref="A14:B14"/>
    <mergeCell ref="C14:D14"/>
    <mergeCell ref="A19:B19"/>
    <mergeCell ref="C19:D19"/>
    <mergeCell ref="A16:B16"/>
    <mergeCell ref="C16:D16"/>
    <mergeCell ref="A17:B17"/>
    <mergeCell ref="C17:D17"/>
    <mergeCell ref="A18:B18"/>
    <mergeCell ref="C18:D18"/>
  </mergeCells>
  <printOptions horizontalCentered="1"/>
  <pageMargins left="0.5" right="0.5" top="1" bottom="0.75" header="0.5" footer="0.25"/>
  <pageSetup scale="89" orientation="portrait" r:id="rId1"/>
  <headerFooter>
    <oddFooter>&amp;CPROVIDE DUES, CONTRIBUTIONS AND ADVERTISING ACCOUNT DETAIL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DCE3-5B19-4393-8028-8F51B36B87DF}">
  <sheetPr>
    <pageSetUpPr fitToPage="1"/>
  </sheetPr>
  <dimension ref="A1:J34"/>
  <sheetViews>
    <sheetView zoomScaleNormal="100" workbookViewId="0"/>
  </sheetViews>
  <sheetFormatPr defaultColWidth="10.875" defaultRowHeight="15" x14ac:dyDescent="0.2"/>
  <cols>
    <col min="1" max="1" width="3.875" style="2" customWidth="1"/>
    <col min="2" max="2" width="38.875" style="2" customWidth="1"/>
    <col min="3" max="3" width="12" style="2" customWidth="1"/>
    <col min="4" max="7" width="12.375" style="2" customWidth="1"/>
    <col min="8" max="8" width="10.875" style="2"/>
    <col min="9" max="9" width="10.875" style="2" hidden="1" customWidth="1"/>
    <col min="10" max="10" width="0.125" style="2" hidden="1" customWidth="1"/>
    <col min="11" max="13" width="0" style="2" hidden="1" customWidth="1"/>
    <col min="14" max="16384" width="10.875" style="2"/>
  </cols>
  <sheetData>
    <row r="1" spans="1:10" ht="15" customHeight="1" x14ac:dyDescent="0.25">
      <c r="A1" s="7" t="s">
        <v>702</v>
      </c>
      <c r="B1" s="8"/>
      <c r="C1" s="8"/>
      <c r="D1" s="8"/>
      <c r="E1" s="8"/>
      <c r="F1" s="8"/>
    </row>
    <row r="2" spans="1:10" s="10" customFormat="1" ht="13.35" customHeight="1" x14ac:dyDescent="0.2">
      <c r="A2" s="1490" t="s">
        <v>42</v>
      </c>
      <c r="B2" s="1491"/>
      <c r="C2" s="43"/>
    </row>
    <row r="3" spans="1:10" s="10" customFormat="1" ht="13.35" customHeight="1" x14ac:dyDescent="0.2">
      <c r="A3" s="1490" t="s">
        <v>1459</v>
      </c>
      <c r="B3" s="1491"/>
      <c r="C3" s="43"/>
      <c r="D3" s="641" t="s">
        <v>43</v>
      </c>
      <c r="E3" s="642"/>
      <c r="F3" s="642"/>
      <c r="G3" s="643"/>
    </row>
    <row r="4" spans="1:10" s="10" customFormat="1" ht="13.35" customHeight="1" x14ac:dyDescent="0.2">
      <c r="B4" s="43"/>
      <c r="C4" s="43"/>
      <c r="D4" s="132">
        <f>+'Sch A'!$A$6</f>
        <v>0</v>
      </c>
      <c r="E4" s="433"/>
      <c r="F4" s="433"/>
      <c r="G4" s="434"/>
    </row>
    <row r="5" spans="1:10" s="10" customFormat="1" ht="13.35" customHeight="1" x14ac:dyDescent="0.2">
      <c r="C5" s="43"/>
      <c r="D5" s="18" t="s">
        <v>131</v>
      </c>
      <c r="G5" s="19"/>
    </row>
    <row r="6" spans="1:10" s="10" customFormat="1" ht="13.35" customHeight="1" x14ac:dyDescent="0.2">
      <c r="C6" s="43"/>
      <c r="D6" s="135" t="s">
        <v>132</v>
      </c>
      <c r="E6" s="136">
        <f>+'Sch A'!$F$12</f>
        <v>0</v>
      </c>
      <c r="F6" s="135" t="s">
        <v>133</v>
      </c>
      <c r="G6" s="136">
        <f>+'Sch A'!$H$12</f>
        <v>0</v>
      </c>
    </row>
    <row r="7" spans="1:10" ht="13.35" customHeight="1" x14ac:dyDescent="0.2">
      <c r="C7" s="8"/>
      <c r="J7" s="719" t="s">
        <v>156</v>
      </c>
    </row>
    <row r="8" spans="1:10" x14ac:dyDescent="0.2">
      <c r="A8" s="678"/>
      <c r="B8" s="720"/>
      <c r="C8" s="720"/>
      <c r="D8" s="720"/>
      <c r="E8" s="679"/>
      <c r="F8" s="721" t="s">
        <v>427</v>
      </c>
      <c r="G8" s="722"/>
      <c r="J8" s="719" t="s">
        <v>703</v>
      </c>
    </row>
    <row r="9" spans="1:10" ht="18" customHeight="1" x14ac:dyDescent="0.2">
      <c r="A9" s="665" t="s">
        <v>158</v>
      </c>
      <c r="B9" s="720" t="s">
        <v>704</v>
      </c>
      <c r="C9" s="720"/>
      <c r="D9" s="720"/>
      <c r="E9" s="723"/>
      <c r="F9" s="181"/>
      <c r="G9" s="476">
        <f>+'Sch C-4'!I32</f>
        <v>0</v>
      </c>
    </row>
    <row r="10" spans="1:10" ht="18" customHeight="1" x14ac:dyDescent="0.2">
      <c r="A10" s="665" t="s">
        <v>160</v>
      </c>
      <c r="B10" s="2" t="s">
        <v>705</v>
      </c>
      <c r="C10" s="724"/>
      <c r="D10" s="456"/>
      <c r="E10" s="447"/>
      <c r="F10" s="725" t="s">
        <v>182</v>
      </c>
      <c r="G10" s="726"/>
    </row>
    <row r="11" spans="1:10" ht="30.95" customHeight="1" x14ac:dyDescent="0.2">
      <c r="A11" s="667" t="s">
        <v>162</v>
      </c>
      <c r="B11" s="1694" t="s">
        <v>706</v>
      </c>
      <c r="C11" s="1695"/>
      <c r="D11" s="1696"/>
      <c r="E11" s="447"/>
      <c r="F11" s="727" t="s">
        <v>182</v>
      </c>
      <c r="G11" s="728"/>
    </row>
    <row r="12" spans="1:10" ht="30.95" customHeight="1" x14ac:dyDescent="0.2">
      <c r="A12" s="729" t="s">
        <v>164</v>
      </c>
      <c r="B12" s="1697" t="s">
        <v>707</v>
      </c>
      <c r="C12" s="1697"/>
      <c r="D12" s="1697"/>
      <c r="E12" s="447"/>
      <c r="F12" s="727" t="s">
        <v>182</v>
      </c>
      <c r="G12" s="728"/>
    </row>
    <row r="13" spans="1:10" ht="18" customHeight="1" x14ac:dyDescent="0.2">
      <c r="A13" s="730" t="s">
        <v>167</v>
      </c>
      <c r="B13" s="471" t="s">
        <v>708</v>
      </c>
      <c r="C13" s="138"/>
      <c r="D13" s="138"/>
      <c r="E13" s="476">
        <f>SUM(E10:E12)</f>
        <v>0</v>
      </c>
      <c r="F13" s="731" t="s">
        <v>182</v>
      </c>
      <c r="G13" s="732"/>
    </row>
    <row r="14" spans="1:10" ht="18" customHeight="1" x14ac:dyDescent="0.2">
      <c r="A14" s="733" t="s">
        <v>170</v>
      </c>
      <c r="B14" s="734" t="s">
        <v>709</v>
      </c>
      <c r="C14" s="471"/>
      <c r="D14" s="471"/>
      <c r="E14" s="471"/>
      <c r="F14" s="735"/>
      <c r="G14" s="476">
        <f>G9+E13</f>
        <v>0</v>
      </c>
    </row>
    <row r="15" spans="1:10" ht="18" customHeight="1" x14ac:dyDescent="0.2">
      <c r="A15" s="736" t="s">
        <v>302</v>
      </c>
      <c r="B15" s="737" t="s">
        <v>710</v>
      </c>
      <c r="C15" s="738"/>
      <c r="D15" s="738"/>
      <c r="E15" s="739"/>
      <c r="F15" s="735"/>
      <c r="G15" s="447"/>
    </row>
    <row r="16" spans="1:10" ht="18" customHeight="1" x14ac:dyDescent="0.2">
      <c r="A16" s="740"/>
      <c r="B16" s="1698"/>
      <c r="C16" s="1699"/>
      <c r="D16" s="1699"/>
      <c r="E16" s="1700"/>
      <c r="F16" s="725" t="s">
        <v>182</v>
      </c>
      <c r="G16" s="732"/>
    </row>
    <row r="17" spans="1:7" ht="30.95" customHeight="1" x14ac:dyDescent="0.2">
      <c r="A17" s="741" t="s">
        <v>304</v>
      </c>
      <c r="B17" s="1701" t="s">
        <v>711</v>
      </c>
      <c r="C17" s="1702"/>
      <c r="D17" s="1702"/>
      <c r="E17" s="1703"/>
      <c r="F17" s="695"/>
      <c r="G17" s="742"/>
    </row>
    <row r="18" spans="1:7" ht="18" customHeight="1" x14ac:dyDescent="0.2">
      <c r="A18" s="741" t="s">
        <v>307</v>
      </c>
      <c r="B18" s="109" t="s">
        <v>712</v>
      </c>
      <c r="C18" s="743"/>
      <c r="D18" s="1704"/>
      <c r="E18" s="1705"/>
      <c r="F18" s="744" t="s">
        <v>182</v>
      </c>
      <c r="G18" s="745"/>
    </row>
    <row r="19" spans="1:7" ht="18" customHeight="1" x14ac:dyDescent="0.2">
      <c r="A19" s="746" t="s">
        <v>308</v>
      </c>
      <c r="B19" s="747" t="s">
        <v>713</v>
      </c>
      <c r="C19" s="748"/>
      <c r="D19" s="749"/>
      <c r="E19" s="750"/>
      <c r="F19" s="744" t="s">
        <v>182</v>
      </c>
      <c r="G19" s="745"/>
    </row>
    <row r="20" spans="1:7" ht="30.95" customHeight="1" x14ac:dyDescent="0.2">
      <c r="A20" s="591" t="s">
        <v>310</v>
      </c>
      <c r="B20" s="1692" t="s">
        <v>714</v>
      </c>
      <c r="C20" s="1692"/>
      <c r="D20" s="1692"/>
      <c r="E20" s="1693"/>
      <c r="F20" s="751"/>
      <c r="G20" s="752"/>
    </row>
    <row r="21" spans="1:7" ht="18" customHeight="1" x14ac:dyDescent="0.2">
      <c r="A21" s="591" t="s">
        <v>312</v>
      </c>
      <c r="B21" s="748" t="s">
        <v>715</v>
      </c>
      <c r="C21" s="753"/>
      <c r="D21" s="753"/>
      <c r="E21" s="753"/>
      <c r="F21" s="754" t="s">
        <v>182</v>
      </c>
      <c r="G21" s="755"/>
    </row>
    <row r="22" spans="1:7" ht="18" customHeight="1" x14ac:dyDescent="0.2">
      <c r="A22" s="591"/>
      <c r="B22" s="1684"/>
      <c r="C22" s="1685"/>
      <c r="D22" s="1685"/>
      <c r="E22" s="1685"/>
      <c r="F22" s="756"/>
      <c r="G22" s="726"/>
    </row>
    <row r="23" spans="1:7" ht="30.95" customHeight="1" x14ac:dyDescent="0.2">
      <c r="A23" s="591" t="s">
        <v>314</v>
      </c>
      <c r="B23" s="1686" t="s">
        <v>716</v>
      </c>
      <c r="C23" s="1686"/>
      <c r="D23" s="1686"/>
      <c r="E23" s="1687"/>
      <c r="F23" s="744" t="s">
        <v>182</v>
      </c>
      <c r="G23" s="745"/>
    </row>
    <row r="24" spans="1:7" ht="18" customHeight="1" x14ac:dyDescent="0.2">
      <c r="A24" s="757" t="s">
        <v>50</v>
      </c>
      <c r="B24" s="758"/>
      <c r="C24" s="759" t="s">
        <v>427</v>
      </c>
      <c r="D24" s="1688" t="s">
        <v>717</v>
      </c>
      <c r="E24" s="1689"/>
      <c r="F24" s="1690" t="s">
        <v>718</v>
      </c>
      <c r="G24" s="1691"/>
    </row>
    <row r="25" spans="1:7" ht="18" customHeight="1" x14ac:dyDescent="0.2">
      <c r="A25" s="1680"/>
      <c r="B25" s="1681"/>
      <c r="C25" s="760"/>
      <c r="D25" s="1682"/>
      <c r="E25" s="1683"/>
      <c r="F25" s="1682"/>
      <c r="G25" s="1683"/>
    </row>
    <row r="26" spans="1:7" ht="18" customHeight="1" x14ac:dyDescent="0.2">
      <c r="A26" s="1680"/>
      <c r="B26" s="1681"/>
      <c r="C26" s="760"/>
      <c r="D26" s="1682"/>
      <c r="E26" s="1683"/>
      <c r="F26" s="1682"/>
      <c r="G26" s="1683"/>
    </row>
    <row r="27" spans="1:7" ht="18" customHeight="1" x14ac:dyDescent="0.2">
      <c r="A27" s="1680"/>
      <c r="B27" s="1681"/>
      <c r="C27" s="760"/>
      <c r="D27" s="1682"/>
      <c r="E27" s="1683"/>
      <c r="F27" s="1682"/>
      <c r="G27" s="1683"/>
    </row>
    <row r="28" spans="1:7" ht="18" customHeight="1" x14ac:dyDescent="0.2">
      <c r="A28" s="1680"/>
      <c r="B28" s="1681"/>
      <c r="C28" s="760"/>
      <c r="D28" s="1682"/>
      <c r="E28" s="1683"/>
      <c r="F28" s="1682"/>
      <c r="G28" s="1683"/>
    </row>
    <row r="29" spans="1:7" ht="18" customHeight="1" x14ac:dyDescent="0.2">
      <c r="A29" s="1680"/>
      <c r="B29" s="1681"/>
      <c r="C29" s="760"/>
      <c r="D29" s="1682"/>
      <c r="E29" s="1683"/>
      <c r="F29" s="1682"/>
      <c r="G29" s="1683"/>
    </row>
    <row r="30" spans="1:7" ht="18" customHeight="1" x14ac:dyDescent="0.2">
      <c r="A30" s="1680"/>
      <c r="B30" s="1681"/>
      <c r="C30" s="760"/>
      <c r="D30" s="1682"/>
      <c r="E30" s="1683"/>
      <c r="F30" s="1682"/>
      <c r="G30" s="1683"/>
    </row>
    <row r="31" spans="1:7" ht="18" customHeight="1" x14ac:dyDescent="0.2">
      <c r="A31" s="1680"/>
      <c r="B31" s="1681"/>
      <c r="C31" s="760"/>
      <c r="D31" s="1682"/>
      <c r="E31" s="1683"/>
      <c r="F31" s="1682"/>
      <c r="G31" s="1683"/>
    </row>
    <row r="32" spans="1:7" ht="18" customHeight="1" x14ac:dyDescent="0.2">
      <c r="A32" s="1680"/>
      <c r="B32" s="1681"/>
      <c r="C32" s="760"/>
      <c r="D32" s="1682"/>
      <c r="E32" s="1683"/>
      <c r="F32" s="1682"/>
      <c r="G32" s="1683"/>
    </row>
    <row r="33" spans="1:7" ht="18" customHeight="1" x14ac:dyDescent="0.2">
      <c r="A33" s="1680"/>
      <c r="B33" s="1681"/>
      <c r="C33" s="760"/>
      <c r="D33" s="1682"/>
      <c r="E33" s="1683"/>
      <c r="F33" s="1682"/>
      <c r="G33" s="1683"/>
    </row>
    <row r="34" spans="1:7" ht="18" customHeight="1" x14ac:dyDescent="0.2">
      <c r="A34" s="1680"/>
      <c r="B34" s="1681"/>
      <c r="C34" s="760"/>
      <c r="D34" s="1682"/>
      <c r="E34" s="1683"/>
      <c r="F34" s="1682"/>
      <c r="G34" s="1683"/>
    </row>
  </sheetData>
  <sheetProtection algorithmName="SHA-512" hashValue="zAvCh/DFraLe7Jo3qLa/3qMvkoH1Lz5n1d0fKLtNnqKwxhMuO/oswfelwiopL3SuV9qf2ctU60TktbJ4k7GcJA==" saltValue="D7QIqFNE8Qo9gQB3Awpm1w==" spinCount="100000" sheet="1" objects="1" scenarios="1"/>
  <mergeCells count="40">
    <mergeCell ref="B20:E20"/>
    <mergeCell ref="B11:D11"/>
    <mergeCell ref="B12:D12"/>
    <mergeCell ref="B16:E16"/>
    <mergeCell ref="B17:E17"/>
    <mergeCell ref="D18:E18"/>
    <mergeCell ref="B22:E22"/>
    <mergeCell ref="B23:E23"/>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4:B34"/>
    <mergeCell ref="D34:E34"/>
    <mergeCell ref="F34:G34"/>
    <mergeCell ref="A32:B32"/>
    <mergeCell ref="D32:E32"/>
    <mergeCell ref="F32:G32"/>
    <mergeCell ref="A33:B33"/>
    <mergeCell ref="D33:E33"/>
    <mergeCell ref="F33:G33"/>
  </mergeCells>
  <dataValidations count="1">
    <dataValidation type="list" allowBlank="1" showInputMessage="1" showErrorMessage="1" sqref="G17 G20" xr:uid="{C47D25F4-E867-4077-870C-FCA7A5A92BAB}">
      <formula1>$J$7:$J$8</formula1>
    </dataValidation>
  </dataValidations>
  <printOptions horizontalCentered="1"/>
  <pageMargins left="0.5" right="0.5" top="1" bottom="0.75" header="0.5" footer="0.5"/>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0840-7733-4539-A73D-A6E31452A3B7}">
  <sheetPr>
    <pageSetUpPr fitToPage="1"/>
  </sheetPr>
  <dimension ref="A1:J59"/>
  <sheetViews>
    <sheetView tabSelected="1" zoomScaleNormal="100" workbookViewId="0">
      <selection activeCell="K25" sqref="K25"/>
    </sheetView>
  </sheetViews>
  <sheetFormatPr defaultColWidth="9" defaultRowHeight="15" x14ac:dyDescent="0.2"/>
  <cols>
    <col min="1" max="1" width="20.875" style="2" customWidth="1"/>
    <col min="2" max="8" width="13.625" style="2" customWidth="1"/>
    <col min="9" max="16384" width="9" style="2"/>
  </cols>
  <sheetData>
    <row r="1" spans="1:8" x14ac:dyDescent="0.2">
      <c r="A1" s="1497"/>
      <c r="B1" s="1497"/>
      <c r="C1" s="1497"/>
      <c r="D1" s="1501" t="s">
        <v>43</v>
      </c>
      <c r="E1" s="1502"/>
      <c r="F1" s="1502"/>
      <c r="G1" s="1503"/>
      <c r="H1" s="1497"/>
    </row>
    <row r="2" spans="1:8" x14ac:dyDescent="0.2">
      <c r="A2" s="1497"/>
      <c r="B2" s="1497"/>
      <c r="C2" s="1497"/>
      <c r="D2" s="1504">
        <f>+'Sch A'!$A$6</f>
        <v>0</v>
      </c>
      <c r="E2" s="1505"/>
      <c r="F2" s="1505"/>
      <c r="G2" s="1506"/>
      <c r="H2" s="1497"/>
    </row>
    <row r="3" spans="1:8" x14ac:dyDescent="0.2">
      <c r="A3" s="1497"/>
      <c r="B3" s="1497"/>
      <c r="C3" s="1497"/>
      <c r="D3" s="1507" t="s">
        <v>131</v>
      </c>
      <c r="E3" s="1497"/>
      <c r="F3" s="1497"/>
      <c r="G3" s="1508"/>
      <c r="H3" s="1497"/>
    </row>
    <row r="4" spans="1:8" ht="15.75" thickBot="1" x14ac:dyDescent="0.25">
      <c r="A4" s="1497"/>
      <c r="B4" s="1497"/>
      <c r="C4" s="1497"/>
      <c r="D4" s="1509" t="s">
        <v>132</v>
      </c>
      <c r="E4" s="1510">
        <f>+'Sch A'!$F$12</f>
        <v>0</v>
      </c>
      <c r="F4" s="1511" t="s">
        <v>133</v>
      </c>
      <c r="G4" s="1512">
        <f>+'Sch A'!$H$12</f>
        <v>0</v>
      </c>
      <c r="H4" s="1497"/>
    </row>
    <row r="5" spans="1:8" ht="15.75" thickBot="1" x14ac:dyDescent="0.25">
      <c r="A5" s="1497"/>
      <c r="B5" s="1497"/>
      <c r="C5" s="1497"/>
      <c r="D5" s="1497"/>
      <c r="E5" s="1497"/>
      <c r="F5" s="1497"/>
      <c r="G5" s="1497"/>
      <c r="H5" s="1497"/>
    </row>
    <row r="6" spans="1:8" x14ac:dyDescent="0.2">
      <c r="A6" s="1513" t="s">
        <v>969</v>
      </c>
      <c r="B6" s="1514"/>
      <c r="C6" s="1497"/>
      <c r="D6" s="1497"/>
      <c r="E6" s="1497"/>
      <c r="F6" s="1497"/>
      <c r="G6" s="1497"/>
      <c r="H6" s="1497"/>
    </row>
    <row r="7" spans="1:8" x14ac:dyDescent="0.2">
      <c r="A7" s="1515" t="s">
        <v>970</v>
      </c>
      <c r="B7" s="1516">
        <f>'Sch B-1'!$T$22</f>
        <v>0</v>
      </c>
      <c r="C7" s="1497"/>
      <c r="D7" s="1497"/>
      <c r="E7" s="1497"/>
      <c r="F7" s="1497"/>
      <c r="G7" s="1497"/>
      <c r="H7" s="1497"/>
    </row>
    <row r="8" spans="1:8" x14ac:dyDescent="0.2">
      <c r="A8" s="1515" t="s">
        <v>971</v>
      </c>
      <c r="B8" s="1517">
        <f>'Sch B-3'!$J$23</f>
        <v>0</v>
      </c>
      <c r="C8" s="1497"/>
      <c r="D8" s="1497"/>
      <c r="E8" s="1497"/>
      <c r="F8" s="1497"/>
      <c r="G8" s="1497"/>
      <c r="H8" s="1497"/>
    </row>
    <row r="9" spans="1:8" ht="15.75" thickBot="1" x14ac:dyDescent="0.25">
      <c r="A9" s="1518" t="s">
        <v>218</v>
      </c>
      <c r="B9" s="1519">
        <f>B7-B8</f>
        <v>0</v>
      </c>
      <c r="C9" s="1497"/>
      <c r="D9" s="1497"/>
      <c r="E9" s="1497"/>
      <c r="F9" s="1497"/>
      <c r="G9" s="1497"/>
      <c r="H9" s="1497"/>
    </row>
    <row r="10" spans="1:8" ht="15.75" thickBot="1" x14ac:dyDescent="0.25">
      <c r="A10" s="1497"/>
      <c r="B10" s="1520"/>
      <c r="C10" s="1497"/>
      <c r="D10" s="1497"/>
      <c r="E10" s="1497"/>
      <c r="F10" s="1497"/>
      <c r="G10" s="1497"/>
      <c r="H10" s="1497"/>
    </row>
    <row r="11" spans="1:8" x14ac:dyDescent="0.2">
      <c r="A11" s="1513" t="s">
        <v>975</v>
      </c>
      <c r="B11" s="1521"/>
      <c r="C11" s="1521"/>
      <c r="D11" s="1521"/>
      <c r="E11" s="1514"/>
      <c r="F11" s="1497"/>
      <c r="G11" s="1497"/>
      <c r="H11" s="1497"/>
    </row>
    <row r="12" spans="1:8" ht="25.5" x14ac:dyDescent="0.2">
      <c r="A12" s="1507"/>
      <c r="B12" s="1522" t="s">
        <v>260</v>
      </c>
      <c r="C12" s="1523" t="s">
        <v>959</v>
      </c>
      <c r="D12" s="1522" t="s">
        <v>958</v>
      </c>
      <c r="E12" s="1524" t="s">
        <v>960</v>
      </c>
      <c r="F12" s="1497"/>
      <c r="G12" s="1497"/>
      <c r="H12" s="1497"/>
    </row>
    <row r="13" spans="1:8" x14ac:dyDescent="0.2">
      <c r="A13" s="1515" t="s">
        <v>973</v>
      </c>
      <c r="B13" s="1525">
        <f>'Sch C-1'!$B$79</f>
        <v>0</v>
      </c>
      <c r="C13" s="1525">
        <f>'Sch C-1'!$C$79</f>
        <v>0</v>
      </c>
      <c r="D13" s="1525">
        <f>'Sch C-1'!$D$79</f>
        <v>0</v>
      </c>
      <c r="E13" s="1526">
        <f>'Sch C-1'!$E$79</f>
        <v>0</v>
      </c>
      <c r="F13" s="1497"/>
      <c r="G13" s="1497"/>
      <c r="H13" s="1497"/>
    </row>
    <row r="14" spans="1:8" x14ac:dyDescent="0.2">
      <c r="A14" s="1515" t="s">
        <v>976</v>
      </c>
      <c r="B14" s="1520">
        <f>'Sch C-4'!$C$51</f>
        <v>0</v>
      </c>
      <c r="C14" s="1520"/>
      <c r="D14" s="1520"/>
      <c r="E14" s="1516"/>
      <c r="F14" s="1497"/>
      <c r="G14" s="1497"/>
      <c r="H14" s="1497"/>
    </row>
    <row r="15" spans="1:8" x14ac:dyDescent="0.2">
      <c r="A15" s="1527" t="s">
        <v>977</v>
      </c>
      <c r="B15" s="1528"/>
      <c r="C15" s="1528">
        <f>'Sch D'!$D$81</f>
        <v>0</v>
      </c>
      <c r="D15" s="1528">
        <f>'Sch D'!$E$81</f>
        <v>0</v>
      </c>
      <c r="E15" s="1517">
        <f>SUM(B14:D15)</f>
        <v>0</v>
      </c>
      <c r="F15" s="1497"/>
      <c r="G15" s="1497"/>
      <c r="H15" s="1497"/>
    </row>
    <row r="16" spans="1:8" ht="15.75" thickBot="1" x14ac:dyDescent="0.25">
      <c r="A16" s="1529" t="s">
        <v>218</v>
      </c>
      <c r="B16" s="1530">
        <f>B13-B14</f>
        <v>0</v>
      </c>
      <c r="C16" s="1530">
        <f t="shared" ref="C16:E16" si="0">C13-C15</f>
        <v>0</v>
      </c>
      <c r="D16" s="1530">
        <f t="shared" si="0"/>
        <v>0</v>
      </c>
      <c r="E16" s="1519">
        <f t="shared" si="0"/>
        <v>0</v>
      </c>
      <c r="F16" s="1497"/>
      <c r="G16" s="1497"/>
      <c r="H16" s="1497"/>
    </row>
    <row r="17" spans="1:8" x14ac:dyDescent="0.2">
      <c r="A17" s="1497"/>
      <c r="B17" s="1520"/>
      <c r="C17" s="1497"/>
      <c r="D17" s="1497"/>
      <c r="E17" s="1497"/>
      <c r="F17" s="1497"/>
      <c r="G17" s="1497"/>
      <c r="H17" s="1497"/>
    </row>
    <row r="18" spans="1:8" ht="15.75" thickBot="1" x14ac:dyDescent="0.25">
      <c r="A18" s="1497"/>
      <c r="B18" s="1520"/>
      <c r="C18" s="1497"/>
      <c r="D18" s="1497"/>
      <c r="E18" s="1497"/>
      <c r="F18" s="1497"/>
      <c r="G18" s="1497"/>
      <c r="H18" s="1497"/>
    </row>
    <row r="19" spans="1:8" x14ac:dyDescent="0.2">
      <c r="A19" s="1513" t="s">
        <v>972</v>
      </c>
      <c r="B19" s="1531"/>
      <c r="C19" s="1521"/>
      <c r="D19" s="1521"/>
      <c r="E19" s="1521"/>
      <c r="F19" s="1521"/>
      <c r="G19" s="1521"/>
      <c r="H19" s="1514"/>
    </row>
    <row r="20" spans="1:8" x14ac:dyDescent="0.2">
      <c r="A20" s="1507"/>
      <c r="B20" s="1532" t="s">
        <v>142</v>
      </c>
      <c r="C20" s="1533" t="s">
        <v>138</v>
      </c>
      <c r="D20" s="1533" t="s">
        <v>33</v>
      </c>
      <c r="E20" s="1533" t="s">
        <v>35</v>
      </c>
      <c r="F20" s="1533" t="s">
        <v>37</v>
      </c>
      <c r="G20" s="1533" t="s">
        <v>38</v>
      </c>
      <c r="H20" s="1534" t="s">
        <v>39</v>
      </c>
    </row>
    <row r="21" spans="1:8" x14ac:dyDescent="0.2">
      <c r="A21" s="1515" t="s">
        <v>973</v>
      </c>
      <c r="B21" s="1520">
        <f>'Sch C-1'!$E$62</f>
        <v>0</v>
      </c>
      <c r="C21" s="1520">
        <f>'Sch C-1'!$H$62</f>
        <v>0</v>
      </c>
      <c r="D21" s="1520">
        <f>'Sch C-1'!$I$62</f>
        <v>0</v>
      </c>
      <c r="E21" s="1520">
        <f>'Sch C-1'!$J$62</f>
        <v>0</v>
      </c>
      <c r="F21" s="1520">
        <f>'Sch C-1'!$K$62</f>
        <v>0</v>
      </c>
      <c r="G21" s="1520">
        <f>'Sch C-1'!$L$62</f>
        <v>0</v>
      </c>
      <c r="H21" s="1526">
        <f>'Sch C-1'!$M$62</f>
        <v>0</v>
      </c>
    </row>
    <row r="22" spans="1:8" x14ac:dyDescent="0.2">
      <c r="A22" s="1527" t="s">
        <v>974</v>
      </c>
      <c r="B22" s="1528">
        <f>'Sch C-2a'!$B$20</f>
        <v>0</v>
      </c>
      <c r="C22" s="1528">
        <f>'Sch C-2a'!$C$20</f>
        <v>0</v>
      </c>
      <c r="D22" s="1528">
        <f>'Sch C-2a'!$D$20</f>
        <v>0</v>
      </c>
      <c r="E22" s="1528">
        <f>'Sch C-2a'!$E$20</f>
        <v>0</v>
      </c>
      <c r="F22" s="1528">
        <f>'Sch C-2a'!$F$20</f>
        <v>0</v>
      </c>
      <c r="G22" s="1528">
        <f>'Sch C-2a'!$G$20</f>
        <v>0</v>
      </c>
      <c r="H22" s="1517">
        <f>'Sch C-2a'!$H$20</f>
        <v>0</v>
      </c>
    </row>
    <row r="23" spans="1:8" ht="15.75" thickBot="1" x14ac:dyDescent="0.25">
      <c r="A23" s="1518" t="s">
        <v>218</v>
      </c>
      <c r="B23" s="1530">
        <f>B21-B22</f>
        <v>0</v>
      </c>
      <c r="C23" s="1530">
        <f t="shared" ref="C23:H23" si="1">C21-C22</f>
        <v>0</v>
      </c>
      <c r="D23" s="1530">
        <f t="shared" si="1"/>
        <v>0</v>
      </c>
      <c r="E23" s="1530">
        <f t="shared" si="1"/>
        <v>0</v>
      </c>
      <c r="F23" s="1530">
        <f t="shared" si="1"/>
        <v>0</v>
      </c>
      <c r="G23" s="1530">
        <f t="shared" si="1"/>
        <v>0</v>
      </c>
      <c r="H23" s="1519">
        <f t="shared" si="1"/>
        <v>0</v>
      </c>
    </row>
    <row r="24" spans="1:8" ht="15.75" thickBot="1" x14ac:dyDescent="0.25">
      <c r="A24" s="1497"/>
      <c r="B24" s="1497"/>
      <c r="C24" s="1497"/>
      <c r="D24" s="1497"/>
      <c r="E24" s="1497"/>
      <c r="F24" s="1497"/>
      <c r="G24" s="1497"/>
      <c r="H24" s="1497"/>
    </row>
    <row r="25" spans="1:8" x14ac:dyDescent="0.2">
      <c r="A25" s="1513" t="s">
        <v>1507</v>
      </c>
      <c r="B25" s="1531"/>
      <c r="C25" s="1521"/>
      <c r="D25" s="1521"/>
      <c r="E25" s="1521"/>
      <c r="F25" s="1521"/>
      <c r="G25" s="1521"/>
      <c r="H25" s="1514"/>
    </row>
    <row r="26" spans="1:8" x14ac:dyDescent="0.2">
      <c r="A26" s="1507"/>
      <c r="B26" s="1532" t="s">
        <v>142</v>
      </c>
      <c r="C26" s="1533" t="s">
        <v>138</v>
      </c>
      <c r="D26" s="1533" t="s">
        <v>33</v>
      </c>
      <c r="E26" s="1533" t="s">
        <v>35</v>
      </c>
      <c r="F26" s="1533" t="s">
        <v>37</v>
      </c>
      <c r="G26" s="1533" t="s">
        <v>38</v>
      </c>
      <c r="H26" s="1534" t="s">
        <v>39</v>
      </c>
    </row>
    <row r="27" spans="1:8" x14ac:dyDescent="0.2">
      <c r="A27" s="1515" t="s">
        <v>973</v>
      </c>
      <c r="B27" s="1520">
        <f>'Sch C-1'!$E$10+'Sch C-1'!$E$11+'Sch C-1'!$E$12+'Sch C-1'!$E$13</f>
        <v>0</v>
      </c>
      <c r="C27" s="1520">
        <f>'Sch C-1'!H$10+'Sch C-1'!H$11+'Sch C-1'!H$12+'Sch C-1'!H$13</f>
        <v>0</v>
      </c>
      <c r="D27" s="1520">
        <f>'Sch C-1'!I$10+'Sch C-1'!I$11+'Sch C-1'!I$12+'Sch C-1'!I$13</f>
        <v>0</v>
      </c>
      <c r="E27" s="1520">
        <f>'Sch C-1'!J$10+'Sch C-1'!J$11+'Sch C-1'!J$12+'Sch C-1'!J$13</f>
        <v>0</v>
      </c>
      <c r="F27" s="1520">
        <f>'Sch C-1'!K$10+'Sch C-1'!K$11+'Sch C-1'!K$12+'Sch C-1'!K$13</f>
        <v>0</v>
      </c>
      <c r="G27" s="1520">
        <f>'Sch C-1'!L$10+'Sch C-1'!L$11+'Sch C-1'!L$12+'Sch C-1'!L$13</f>
        <v>0</v>
      </c>
      <c r="H27" s="1526">
        <f>'Sch C-1'!M$10+'Sch C-1'!M$11+'Sch C-1'!M$12+'Sch C-1'!M$13</f>
        <v>0</v>
      </c>
    </row>
    <row r="28" spans="1:8" x14ac:dyDescent="0.2">
      <c r="A28" s="1527" t="s">
        <v>1427</v>
      </c>
      <c r="B28" s="1535">
        <f>'Sch C-2c'!B$16</f>
        <v>0</v>
      </c>
      <c r="C28" s="1528">
        <f>'Sch C-2c'!C$16</f>
        <v>0</v>
      </c>
      <c r="D28" s="1528">
        <f>'Sch C-2c'!D$16</f>
        <v>0</v>
      </c>
      <c r="E28" s="1528">
        <f>'Sch C-2c'!E$16</f>
        <v>0</v>
      </c>
      <c r="F28" s="1528">
        <f>'Sch C-2c'!F$16</f>
        <v>0</v>
      </c>
      <c r="G28" s="1528">
        <f>'Sch C-2c'!G$16</f>
        <v>0</v>
      </c>
      <c r="H28" s="1517">
        <f>'Sch C-2c'!H$16</f>
        <v>0</v>
      </c>
    </row>
    <row r="29" spans="1:8" ht="15.75" thickBot="1" x14ac:dyDescent="0.25">
      <c r="A29" s="1518" t="s">
        <v>218</v>
      </c>
      <c r="B29" s="1536">
        <f>B27-B28</f>
        <v>0</v>
      </c>
      <c r="C29" s="1530">
        <f t="shared" ref="C29:H29" si="2">C27-C28</f>
        <v>0</v>
      </c>
      <c r="D29" s="1530">
        <f t="shared" si="2"/>
        <v>0</v>
      </c>
      <c r="E29" s="1530">
        <f t="shared" si="2"/>
        <v>0</v>
      </c>
      <c r="F29" s="1530">
        <f t="shared" si="2"/>
        <v>0</v>
      </c>
      <c r="G29" s="1530">
        <f t="shared" si="2"/>
        <v>0</v>
      </c>
      <c r="H29" s="1519">
        <f t="shared" si="2"/>
        <v>0</v>
      </c>
    </row>
    <row r="30" spans="1:8" ht="15.75" thickBot="1" x14ac:dyDescent="0.25">
      <c r="A30" s="1497"/>
      <c r="B30" s="1497"/>
      <c r="C30" s="1497"/>
      <c r="D30" s="1497"/>
      <c r="E30" s="1497"/>
      <c r="F30" s="1497"/>
      <c r="G30" s="1497"/>
      <c r="H30" s="1497"/>
    </row>
    <row r="31" spans="1:8" x14ac:dyDescent="0.2">
      <c r="A31" s="1513" t="s">
        <v>1465</v>
      </c>
      <c r="B31" s="1531"/>
      <c r="C31" s="1521"/>
      <c r="D31" s="1521"/>
      <c r="E31" s="1521"/>
      <c r="F31" s="1521"/>
      <c r="G31" s="1521"/>
      <c r="H31" s="1514"/>
    </row>
    <row r="32" spans="1:8" x14ac:dyDescent="0.2">
      <c r="A32" s="1507"/>
      <c r="B32" s="1532" t="s">
        <v>142</v>
      </c>
      <c r="C32" s="1533" t="s">
        <v>138</v>
      </c>
      <c r="D32" s="1533" t="s">
        <v>33</v>
      </c>
      <c r="E32" s="1533" t="s">
        <v>35</v>
      </c>
      <c r="F32" s="1533" t="s">
        <v>37</v>
      </c>
      <c r="G32" s="1533" t="s">
        <v>38</v>
      </c>
      <c r="H32" s="1534" t="s">
        <v>39</v>
      </c>
    </row>
    <row r="33" spans="1:10" x14ac:dyDescent="0.2">
      <c r="A33" s="1515" t="s">
        <v>973</v>
      </c>
      <c r="B33" s="1520">
        <f>'Sch C-1'!$E$32+'Sch C-1'!$E$33+'Sch C-1'!$E$34+'Sch C-1'!$E$35</f>
        <v>0</v>
      </c>
      <c r="C33" s="1520">
        <f>'Sch C-1'!H$32+'Sch C-1'!H$33+'Sch C-1'!H$34+'Sch C-1'!H$35</f>
        <v>0</v>
      </c>
      <c r="D33" s="1520">
        <f>'Sch C-1'!I$32+'Sch C-1'!I$33+'Sch C-1'!I$34+'Sch C-1'!I$35</f>
        <v>0</v>
      </c>
      <c r="E33" s="1520">
        <f>'Sch C-1'!J$32+'Sch C-1'!J$33+'Sch C-1'!J$34+'Sch C-1'!J$35</f>
        <v>0</v>
      </c>
      <c r="F33" s="1520">
        <f>'Sch C-1'!K$32+'Sch C-1'!K$33+'Sch C-1'!K$34+'Sch C-1'!K$35</f>
        <v>0</v>
      </c>
      <c r="G33" s="1520">
        <f>'Sch C-1'!L$32+'Sch C-1'!L$33+'Sch C-1'!L$34+'Sch C-1'!L$35</f>
        <v>0</v>
      </c>
      <c r="H33" s="1526">
        <f>'Sch C-1'!M$32+'Sch C-1'!M$33+'Sch C-1'!M$34+'Sch C-1'!M$35</f>
        <v>0</v>
      </c>
    </row>
    <row r="34" spans="1:10" x14ac:dyDescent="0.2">
      <c r="A34" s="1527" t="s">
        <v>1428</v>
      </c>
      <c r="B34" s="1535">
        <f>'Sch C-2i'!B$16</f>
        <v>0</v>
      </c>
      <c r="C34" s="1528">
        <f>'Sch C-2i'!C$16</f>
        <v>0</v>
      </c>
      <c r="D34" s="1528">
        <f>'Sch C-2i'!D$16</f>
        <v>0</v>
      </c>
      <c r="E34" s="1528">
        <f>'Sch C-2i'!E$16</f>
        <v>0</v>
      </c>
      <c r="F34" s="1528">
        <f>'Sch C-2i'!F$16</f>
        <v>0</v>
      </c>
      <c r="G34" s="1528">
        <f>'Sch C-2i'!G$16</f>
        <v>0</v>
      </c>
      <c r="H34" s="1517">
        <f>'Sch C-2i'!H$16</f>
        <v>0</v>
      </c>
    </row>
    <row r="35" spans="1:10" ht="15.75" thickBot="1" x14ac:dyDescent="0.25">
      <c r="A35" s="1518" t="s">
        <v>218</v>
      </c>
      <c r="B35" s="1536">
        <f>B33-B34</f>
        <v>0</v>
      </c>
      <c r="C35" s="1530">
        <f t="shared" ref="C35:H35" si="3">C33-C34</f>
        <v>0</v>
      </c>
      <c r="D35" s="1530">
        <f t="shared" si="3"/>
        <v>0</v>
      </c>
      <c r="E35" s="1530">
        <f t="shared" si="3"/>
        <v>0</v>
      </c>
      <c r="F35" s="1530">
        <f t="shared" si="3"/>
        <v>0</v>
      </c>
      <c r="G35" s="1530">
        <f t="shared" si="3"/>
        <v>0</v>
      </c>
      <c r="H35" s="1519">
        <f t="shared" si="3"/>
        <v>0</v>
      </c>
    </row>
    <row r="36" spans="1:10" ht="15.75" thickBot="1" x14ac:dyDescent="0.25">
      <c r="A36" s="1497"/>
      <c r="B36" s="1497"/>
      <c r="C36" s="1497"/>
      <c r="D36" s="1497"/>
      <c r="E36" s="1497"/>
      <c r="F36" s="1497"/>
      <c r="G36" s="1497"/>
      <c r="H36" s="1497"/>
    </row>
    <row r="37" spans="1:10" x14ac:dyDescent="0.2">
      <c r="A37" s="1513" t="s">
        <v>1466</v>
      </c>
      <c r="B37" s="1531"/>
      <c r="C37" s="1521"/>
      <c r="D37" s="1521"/>
      <c r="E37" s="1521"/>
      <c r="F37" s="1521"/>
      <c r="G37" s="1521"/>
      <c r="H37" s="1514"/>
      <c r="J37" s="1466"/>
    </row>
    <row r="38" spans="1:10" x14ac:dyDescent="0.2">
      <c r="A38" s="1507"/>
      <c r="B38" s="1532" t="s">
        <v>142</v>
      </c>
      <c r="C38" s="1533" t="s">
        <v>138</v>
      </c>
      <c r="D38" s="1533" t="s">
        <v>33</v>
      </c>
      <c r="E38" s="1533" t="s">
        <v>35</v>
      </c>
      <c r="F38" s="1533" t="s">
        <v>37</v>
      </c>
      <c r="G38" s="1533" t="s">
        <v>38</v>
      </c>
      <c r="H38" s="1534" t="s">
        <v>39</v>
      </c>
      <c r="J38" s="1466"/>
    </row>
    <row r="39" spans="1:10" x14ac:dyDescent="0.2">
      <c r="A39" s="1515" t="s">
        <v>973</v>
      </c>
      <c r="B39" s="1520">
        <f>'Sch C-1'!$E$43+'Sch C-1'!$E$44+'Sch C-1'!$E$45</f>
        <v>0</v>
      </c>
      <c r="C39" s="1520" t="e">
        <f>'Sch C-1'!H$43+'Sch C-1'!H$44+'Sch C-1'!H$45</f>
        <v>#N/A</v>
      </c>
      <c r="D39" s="1520" t="e">
        <f>'Sch C-1'!I$43+'Sch C-1'!I$44+'Sch C-1'!I$45</f>
        <v>#N/A</v>
      </c>
      <c r="E39" s="1520" t="e">
        <f>'Sch C-1'!J$43+'Sch C-1'!J$44+'Sch C-1'!J$45</f>
        <v>#N/A</v>
      </c>
      <c r="F39" s="1520" t="e">
        <f>'Sch C-1'!K$43+'Sch C-1'!K$44+'Sch C-1'!K$45</f>
        <v>#N/A</v>
      </c>
      <c r="G39" s="1520" t="e">
        <f>'Sch C-1'!L$43+'Sch C-1'!L$44+'Sch C-1'!L$45</f>
        <v>#N/A</v>
      </c>
      <c r="H39" s="1526" t="e">
        <f>'Sch C-1'!M$43+'Sch C-1'!M$44+'Sch C-1'!M$45</f>
        <v>#N/A</v>
      </c>
      <c r="J39" s="1466"/>
    </row>
    <row r="40" spans="1:10" x14ac:dyDescent="0.2">
      <c r="A40" s="1527" t="s">
        <v>1429</v>
      </c>
      <c r="B40" s="1535">
        <f>'Sch C-2l'!B$16</f>
        <v>0</v>
      </c>
      <c r="C40" s="1528">
        <f>'Sch C-2l'!C$16</f>
        <v>0</v>
      </c>
      <c r="D40" s="1528">
        <f>'Sch C-2l'!D$16</f>
        <v>0</v>
      </c>
      <c r="E40" s="1528">
        <f>'Sch C-2l'!E$16</f>
        <v>0</v>
      </c>
      <c r="F40" s="1528">
        <f>'Sch C-2l'!F$16</f>
        <v>0</v>
      </c>
      <c r="G40" s="1528">
        <f>'Sch C-2l'!G$16</f>
        <v>0</v>
      </c>
      <c r="H40" s="1517">
        <f>'Sch C-2l'!H$16</f>
        <v>0</v>
      </c>
      <c r="J40" s="1466"/>
    </row>
    <row r="41" spans="1:10" ht="15.75" thickBot="1" x14ac:dyDescent="0.25">
      <c r="A41" s="1518" t="s">
        <v>218</v>
      </c>
      <c r="B41" s="1536">
        <f>B39-B40</f>
        <v>0</v>
      </c>
      <c r="C41" s="1530" t="e">
        <f t="shared" ref="C41:H41" si="4">C39-C40</f>
        <v>#N/A</v>
      </c>
      <c r="D41" s="1530" t="e">
        <f t="shared" si="4"/>
        <v>#N/A</v>
      </c>
      <c r="E41" s="1530" t="e">
        <f t="shared" si="4"/>
        <v>#N/A</v>
      </c>
      <c r="F41" s="1530" t="e">
        <f t="shared" si="4"/>
        <v>#N/A</v>
      </c>
      <c r="G41" s="1530" t="e">
        <f t="shared" si="4"/>
        <v>#N/A</v>
      </c>
      <c r="H41" s="1519" t="e">
        <f t="shared" si="4"/>
        <v>#N/A</v>
      </c>
      <c r="J41" s="1466"/>
    </row>
    <row r="42" spans="1:10" ht="15.75" thickBot="1" x14ac:dyDescent="0.25">
      <c r="A42" s="1497"/>
      <c r="B42" s="1497"/>
      <c r="C42" s="1497"/>
      <c r="D42" s="1497"/>
      <c r="E42" s="1497"/>
      <c r="F42" s="1497"/>
      <c r="G42" s="1497"/>
      <c r="H42" s="1497"/>
      <c r="J42" s="1466"/>
    </row>
    <row r="43" spans="1:10" x14ac:dyDescent="0.2">
      <c r="A43" s="1513" t="s">
        <v>1467</v>
      </c>
      <c r="B43" s="1531"/>
      <c r="C43" s="1521"/>
      <c r="D43" s="1521"/>
      <c r="E43" s="1521"/>
      <c r="F43" s="1521"/>
      <c r="G43" s="1521"/>
      <c r="H43" s="1514"/>
      <c r="J43" s="1466"/>
    </row>
    <row r="44" spans="1:10" x14ac:dyDescent="0.2">
      <c r="A44" s="1507"/>
      <c r="B44" s="1532" t="s">
        <v>142</v>
      </c>
      <c r="C44" s="1533" t="s">
        <v>138</v>
      </c>
      <c r="D44" s="1533" t="s">
        <v>33</v>
      </c>
      <c r="E44" s="1533" t="s">
        <v>35</v>
      </c>
      <c r="F44" s="1533" t="s">
        <v>37</v>
      </c>
      <c r="G44" s="1533" t="s">
        <v>38</v>
      </c>
      <c r="H44" s="1534" t="s">
        <v>39</v>
      </c>
      <c r="J44" s="1466"/>
    </row>
    <row r="45" spans="1:10" x14ac:dyDescent="0.2">
      <c r="A45" s="1515" t="s">
        <v>973</v>
      </c>
      <c r="B45" s="1520">
        <f>'Sch C-1'!$E$47+'Sch C-1'!$E$48+'Sch C-1'!$E$49</f>
        <v>0</v>
      </c>
      <c r="C45" s="1520" t="e">
        <f>'Sch C-1'!H$47+'Sch C-1'!H$48+'Sch C-1'!H$49</f>
        <v>#N/A</v>
      </c>
      <c r="D45" s="1520" t="e">
        <f>'Sch C-1'!I$47+'Sch C-1'!I$48+'Sch C-1'!I$49</f>
        <v>#N/A</v>
      </c>
      <c r="E45" s="1520" t="e">
        <f>'Sch C-1'!J$47+'Sch C-1'!J$48+'Sch C-1'!J$49</f>
        <v>#N/A</v>
      </c>
      <c r="F45" s="1520" t="e">
        <f>'Sch C-1'!K$47+'Sch C-1'!K$48+'Sch C-1'!K$49</f>
        <v>#N/A</v>
      </c>
      <c r="G45" s="1520" t="e">
        <f>'Sch C-1'!L$47+'Sch C-1'!L$48+'Sch C-1'!L$49</f>
        <v>#N/A</v>
      </c>
      <c r="H45" s="1526" t="e">
        <f>'Sch C-1'!M$47+'Sch C-1'!M$48+'Sch C-1'!M$49</f>
        <v>#N/A</v>
      </c>
      <c r="J45" s="1466"/>
    </row>
    <row r="46" spans="1:10" x14ac:dyDescent="0.2">
      <c r="A46" s="1527" t="s">
        <v>1430</v>
      </c>
      <c r="B46" s="1535">
        <f>'Sch C-2m'!B$16</f>
        <v>0</v>
      </c>
      <c r="C46" s="1528">
        <f>'Sch C-2m'!C$16</f>
        <v>0</v>
      </c>
      <c r="D46" s="1528">
        <f>'Sch C-2m'!D$16</f>
        <v>0</v>
      </c>
      <c r="E46" s="1528">
        <f>'Sch C-2m'!E$16</f>
        <v>0</v>
      </c>
      <c r="F46" s="1528">
        <f>'Sch C-2m'!F$16</f>
        <v>0</v>
      </c>
      <c r="G46" s="1528">
        <f>'Sch C-2m'!G$16</f>
        <v>0</v>
      </c>
      <c r="H46" s="1517">
        <f>'Sch C-2m'!H$16</f>
        <v>0</v>
      </c>
      <c r="J46" s="1466"/>
    </row>
    <row r="47" spans="1:10" ht="15.75" thickBot="1" x14ac:dyDescent="0.25">
      <c r="A47" s="1518" t="s">
        <v>218</v>
      </c>
      <c r="B47" s="1536">
        <f>B45-B46</f>
        <v>0</v>
      </c>
      <c r="C47" s="1530" t="e">
        <f t="shared" ref="C47:H47" si="5">C45-C46</f>
        <v>#N/A</v>
      </c>
      <c r="D47" s="1530" t="e">
        <f t="shared" si="5"/>
        <v>#N/A</v>
      </c>
      <c r="E47" s="1530" t="e">
        <f t="shared" si="5"/>
        <v>#N/A</v>
      </c>
      <c r="F47" s="1530" t="e">
        <f t="shared" si="5"/>
        <v>#N/A</v>
      </c>
      <c r="G47" s="1530" t="e">
        <f t="shared" si="5"/>
        <v>#N/A</v>
      </c>
      <c r="H47" s="1519" t="e">
        <f t="shared" si="5"/>
        <v>#N/A</v>
      </c>
      <c r="J47" s="1466"/>
    </row>
    <row r="48" spans="1:10" ht="15.75" thickBot="1" x14ac:dyDescent="0.25">
      <c r="A48" s="1497"/>
      <c r="B48" s="1497"/>
      <c r="C48" s="1497"/>
      <c r="D48" s="1497"/>
      <c r="E48" s="1497"/>
      <c r="F48" s="1497"/>
      <c r="G48" s="1497"/>
      <c r="H48" s="1497"/>
      <c r="J48" s="1466"/>
    </row>
    <row r="49" spans="1:10" x14ac:dyDescent="0.2">
      <c r="A49" s="1513" t="s">
        <v>1468</v>
      </c>
      <c r="B49" s="1531"/>
      <c r="C49" s="1521"/>
      <c r="D49" s="1521"/>
      <c r="E49" s="1521"/>
      <c r="F49" s="1521"/>
      <c r="G49" s="1521"/>
      <c r="H49" s="1514"/>
      <c r="J49" s="1466"/>
    </row>
    <row r="50" spans="1:10" x14ac:dyDescent="0.2">
      <c r="A50" s="1507"/>
      <c r="B50" s="1532" t="s">
        <v>142</v>
      </c>
      <c r="C50" s="1533" t="s">
        <v>138</v>
      </c>
      <c r="D50" s="1533" t="s">
        <v>33</v>
      </c>
      <c r="E50" s="1533" t="s">
        <v>35</v>
      </c>
      <c r="F50" s="1533" t="s">
        <v>37</v>
      </c>
      <c r="G50" s="1533" t="s">
        <v>38</v>
      </c>
      <c r="H50" s="1534" t="s">
        <v>39</v>
      </c>
      <c r="J50" s="1466"/>
    </row>
    <row r="51" spans="1:10" x14ac:dyDescent="0.2">
      <c r="A51" s="1515" t="s">
        <v>973</v>
      </c>
      <c r="B51" s="1520">
        <f>'Sch C-1'!$E$51+'Sch C-1'!$E$52+'Sch C-1'!$E$53+'Sch C-1'!$E$59</f>
        <v>0</v>
      </c>
      <c r="C51" s="1520" t="e">
        <f>'Sch C-1'!H$51+'Sch C-1'!H$52+'Sch C-1'!H$53+'Sch C-1'!H$59</f>
        <v>#N/A</v>
      </c>
      <c r="D51" s="1520" t="e">
        <f>'Sch C-1'!I$51+'Sch C-1'!I$52+'Sch C-1'!I$53+'Sch C-1'!I$59</f>
        <v>#N/A</v>
      </c>
      <c r="E51" s="1520" t="e">
        <f>'Sch C-1'!J$51+'Sch C-1'!J$52+'Sch C-1'!J$53+'Sch C-1'!J$59</f>
        <v>#N/A</v>
      </c>
      <c r="F51" s="1520" t="e">
        <f>'Sch C-1'!K$51+'Sch C-1'!K$52+'Sch C-1'!K$53+'Sch C-1'!K$59</f>
        <v>#N/A</v>
      </c>
      <c r="G51" s="1520" t="e">
        <f>'Sch C-1'!L$51+'Sch C-1'!L$52+'Sch C-1'!L$53+'Sch C-1'!L$59</f>
        <v>#N/A</v>
      </c>
      <c r="H51" s="1526" t="e">
        <f>'Sch C-1'!M$51+'Sch C-1'!M$52+'Sch C-1'!M$53+'Sch C-1'!M$59</f>
        <v>#N/A</v>
      </c>
      <c r="J51" s="1466"/>
    </row>
    <row r="52" spans="1:10" x14ac:dyDescent="0.2">
      <c r="A52" s="1527" t="s">
        <v>1469</v>
      </c>
      <c r="B52" s="1535">
        <f>'Sch C-2n'!B$16</f>
        <v>0</v>
      </c>
      <c r="C52" s="1528">
        <f>'Sch C-2n'!C$16</f>
        <v>0</v>
      </c>
      <c r="D52" s="1528">
        <f>'Sch C-2n'!D$16</f>
        <v>0</v>
      </c>
      <c r="E52" s="1528">
        <f>'Sch C-2n'!E$16</f>
        <v>0</v>
      </c>
      <c r="F52" s="1528">
        <f>'Sch C-2n'!F$16</f>
        <v>0</v>
      </c>
      <c r="G52" s="1528">
        <f>'Sch C-2n'!G$16</f>
        <v>0</v>
      </c>
      <c r="H52" s="1517">
        <f>'Sch C-2n'!H$16</f>
        <v>0</v>
      </c>
      <c r="J52" s="1466"/>
    </row>
    <row r="53" spans="1:10" ht="15.75" thickBot="1" x14ac:dyDescent="0.25">
      <c r="A53" s="1518" t="s">
        <v>218</v>
      </c>
      <c r="B53" s="1536">
        <f>B51-B52</f>
        <v>0</v>
      </c>
      <c r="C53" s="1530" t="e">
        <f t="shared" ref="C53:H53" si="6">C51-C52</f>
        <v>#N/A</v>
      </c>
      <c r="D53" s="1530" t="e">
        <f t="shared" si="6"/>
        <v>#N/A</v>
      </c>
      <c r="E53" s="1530" t="e">
        <f t="shared" si="6"/>
        <v>#N/A</v>
      </c>
      <c r="F53" s="1530" t="e">
        <f t="shared" si="6"/>
        <v>#N/A</v>
      </c>
      <c r="G53" s="1530" t="e">
        <f t="shared" si="6"/>
        <v>#N/A</v>
      </c>
      <c r="H53" s="1519" t="e">
        <f t="shared" si="6"/>
        <v>#N/A</v>
      </c>
      <c r="J53" s="1466"/>
    </row>
    <row r="54" spans="1:10" ht="15.75" thickBot="1" x14ac:dyDescent="0.25">
      <c r="A54" s="1497"/>
      <c r="B54" s="1497"/>
      <c r="C54" s="1497"/>
      <c r="D54" s="1497"/>
      <c r="E54" s="1497"/>
      <c r="F54" s="1497"/>
      <c r="G54" s="1497"/>
      <c r="H54" s="1497"/>
    </row>
    <row r="55" spans="1:10" x14ac:dyDescent="0.2">
      <c r="A55" s="1513" t="s">
        <v>1423</v>
      </c>
      <c r="B55" s="1514"/>
      <c r="C55" s="1520"/>
      <c r="D55" s="1520"/>
      <c r="E55" s="1520"/>
      <c r="F55" s="1497"/>
      <c r="G55" s="1497"/>
      <c r="H55" s="1497"/>
    </row>
    <row r="56" spans="1:10" x14ac:dyDescent="0.2">
      <c r="A56" s="1537" t="s">
        <v>1424</v>
      </c>
      <c r="B56" s="1526">
        <f>'Sch W'!$D$17</f>
        <v>0</v>
      </c>
      <c r="C56" s="1497"/>
      <c r="D56" s="1497"/>
      <c r="E56" s="1497"/>
      <c r="F56" s="1497"/>
      <c r="G56" s="1497"/>
      <c r="H56" s="1497"/>
    </row>
    <row r="57" spans="1:10" x14ac:dyDescent="0.2">
      <c r="A57" s="1515" t="s">
        <v>1422</v>
      </c>
      <c r="B57" s="1508">
        <f>'Sch W'!$E$20</f>
        <v>0</v>
      </c>
      <c r="C57" s="1497"/>
      <c r="D57" s="1497"/>
      <c r="E57" s="1497"/>
      <c r="F57" s="1497"/>
      <c r="G57" s="1497"/>
      <c r="H57" s="1497"/>
    </row>
    <row r="58" spans="1:10" x14ac:dyDescent="0.2">
      <c r="A58" s="1515" t="s">
        <v>1421</v>
      </c>
      <c r="B58" s="1516">
        <f>'Sch W'!$Q$18</f>
        <v>0</v>
      </c>
      <c r="C58" s="1497"/>
      <c r="D58" s="1497"/>
      <c r="E58" s="1497"/>
      <c r="F58" s="1497"/>
      <c r="G58" s="1497"/>
      <c r="H58" s="1497"/>
    </row>
    <row r="59" spans="1:10" ht="15.75" thickBot="1" x14ac:dyDescent="0.25">
      <c r="A59" s="1538" t="s">
        <v>1420</v>
      </c>
      <c r="B59" s="1539">
        <f>'Sch W'!$S$18</f>
        <v>0</v>
      </c>
      <c r="C59" s="1497"/>
      <c r="D59" s="1497"/>
      <c r="E59" s="1497"/>
      <c r="F59" s="1497"/>
      <c r="G59" s="1497"/>
      <c r="H59" s="1497"/>
    </row>
  </sheetData>
  <sheetProtection algorithmName="SHA-512" hashValue="Oj3z/uRx+mq6t0HKp0uTOcOse0yDodrbFI/E3iZ79qRJGOpwK2oNDHgpAbjfdBje91ZTny94jkoSWJAx+e8Qxw==" saltValue="c4I+/XGd93cOjKKn2HVDzA==" spinCount="100000" sheet="1" objects="1" scenarios="1"/>
  <printOptions horizontalCentered="1"/>
  <pageMargins left="0.5" right="0.5" top="0.5" bottom="0.5" header="0.3" footer="0.3"/>
  <pageSetup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E2B8-9EAD-43D8-948E-68072D5CF810}">
  <sheetPr>
    <pageSetUpPr fitToPage="1"/>
  </sheetPr>
  <dimension ref="A1:H45"/>
  <sheetViews>
    <sheetView zoomScaleNormal="100" workbookViewId="0"/>
  </sheetViews>
  <sheetFormatPr defaultColWidth="10.875" defaultRowHeight="15" x14ac:dyDescent="0.2"/>
  <cols>
    <col min="1" max="1" width="6.625" style="2" customWidth="1"/>
    <col min="2" max="2" width="6.375" style="2" customWidth="1"/>
    <col min="3" max="3" width="4.375" style="2" customWidth="1"/>
    <col min="4" max="4" width="30.75" style="2" customWidth="1"/>
    <col min="5" max="8" width="12.375" style="2" customWidth="1"/>
    <col min="9" max="16384" width="10.875" style="2"/>
  </cols>
  <sheetData>
    <row r="1" spans="1:8" ht="15" customHeight="1" x14ac:dyDescent="0.25">
      <c r="A1" s="7" t="s">
        <v>719</v>
      </c>
      <c r="B1" s="8"/>
      <c r="C1" s="8"/>
      <c r="D1" s="8"/>
      <c r="E1" s="8"/>
      <c r="F1" s="8"/>
      <c r="G1" s="8"/>
      <c r="H1" s="8"/>
    </row>
    <row r="2" spans="1:8" ht="15" customHeight="1" x14ac:dyDescent="0.2">
      <c r="A2" s="1490" t="s">
        <v>42</v>
      </c>
      <c r="B2" s="1493"/>
      <c r="C2" s="1493"/>
      <c r="D2" s="1493"/>
      <c r="E2" s="8"/>
      <c r="F2" s="8"/>
      <c r="G2" s="8"/>
      <c r="H2" s="8"/>
    </row>
    <row r="3" spans="1:8" s="10" customFormat="1" ht="13.35" customHeight="1" x14ac:dyDescent="0.2">
      <c r="A3" s="1490" t="s">
        <v>1459</v>
      </c>
      <c r="B3" s="1491"/>
      <c r="C3" s="1491"/>
      <c r="D3" s="1491"/>
      <c r="E3" s="429" t="s">
        <v>43</v>
      </c>
      <c r="F3" s="430"/>
      <c r="G3" s="430"/>
      <c r="H3" s="431"/>
    </row>
    <row r="4" spans="1:8" s="10" customFormat="1" ht="13.35" customHeight="1" x14ac:dyDescent="0.2">
      <c r="E4" s="132">
        <f>+'Sch A'!$A$6</f>
        <v>0</v>
      </c>
      <c r="F4" s="133"/>
      <c r="G4" s="133"/>
      <c r="H4" s="134"/>
    </row>
    <row r="5" spans="1:8" s="10" customFormat="1" ht="13.35" customHeight="1" x14ac:dyDescent="0.2">
      <c r="E5" s="18" t="s">
        <v>131</v>
      </c>
      <c r="H5" s="19"/>
    </row>
    <row r="6" spans="1:8" s="10" customFormat="1" ht="13.35" customHeight="1" x14ac:dyDescent="0.2">
      <c r="E6" s="135" t="s">
        <v>132</v>
      </c>
      <c r="F6" s="136">
        <f>+'Sch A'!$F$12</f>
        <v>0</v>
      </c>
      <c r="G6" s="135" t="s">
        <v>133</v>
      </c>
      <c r="H6" s="136">
        <f>+'Sch A'!$H$12</f>
        <v>0</v>
      </c>
    </row>
    <row r="7" spans="1:8" ht="13.35" customHeight="1" x14ac:dyDescent="0.2">
      <c r="H7" s="528"/>
    </row>
    <row r="8" spans="1:8" s="252" customFormat="1" ht="15" customHeight="1" x14ac:dyDescent="0.2">
      <c r="A8" s="761" t="s">
        <v>720</v>
      </c>
      <c r="B8" s="762"/>
      <c r="C8" s="762"/>
      <c r="D8" s="762"/>
      <c r="E8" s="762"/>
      <c r="F8" s="762"/>
      <c r="G8" s="762"/>
      <c r="H8" s="763"/>
    </row>
    <row r="9" spans="1:8" s="252" customFormat="1" ht="11.25" x14ac:dyDescent="0.2">
      <c r="A9" s="764"/>
      <c r="B9" s="764"/>
      <c r="C9" s="764"/>
      <c r="D9" s="764"/>
      <c r="E9" s="764"/>
      <c r="F9" s="764"/>
      <c r="G9" s="764"/>
      <c r="H9" s="764"/>
    </row>
    <row r="10" spans="1:8" x14ac:dyDescent="0.2">
      <c r="A10" s="113" t="s">
        <v>721</v>
      </c>
      <c r="B10" s="765"/>
      <c r="C10" s="765"/>
      <c r="D10" s="765"/>
      <c r="E10" s="765"/>
      <c r="F10" s="765"/>
      <c r="G10" s="765"/>
      <c r="H10" s="766"/>
    </row>
    <row r="11" spans="1:8" ht="18" customHeight="1" x14ac:dyDescent="0.2">
      <c r="A11" s="767" t="s">
        <v>722</v>
      </c>
      <c r="B11" s="768"/>
      <c r="C11" s="769"/>
      <c r="D11" s="767" t="s">
        <v>50</v>
      </c>
      <c r="E11" s="768"/>
      <c r="F11" s="768"/>
      <c r="G11" s="769"/>
      <c r="H11" s="515" t="s">
        <v>427</v>
      </c>
    </row>
    <row r="12" spans="1:8" ht="18" customHeight="1" x14ac:dyDescent="0.2">
      <c r="A12" s="1706"/>
      <c r="B12" s="1642"/>
      <c r="C12" s="1707"/>
      <c r="D12" s="1708"/>
      <c r="E12" s="1709"/>
      <c r="F12" s="1709"/>
      <c r="G12" s="1710"/>
      <c r="H12" s="492"/>
    </row>
    <row r="13" spans="1:8" ht="18" customHeight="1" x14ac:dyDescent="0.2">
      <c r="A13" s="1706"/>
      <c r="B13" s="1642"/>
      <c r="C13" s="1707"/>
      <c r="D13" s="1708"/>
      <c r="E13" s="1709"/>
      <c r="F13" s="1709"/>
      <c r="G13" s="1710"/>
      <c r="H13" s="492"/>
    </row>
    <row r="14" spans="1:8" ht="18" customHeight="1" x14ac:dyDescent="0.2">
      <c r="A14" s="1706"/>
      <c r="B14" s="1642"/>
      <c r="C14" s="1707"/>
      <c r="D14" s="1708"/>
      <c r="E14" s="1709"/>
      <c r="F14" s="1709"/>
      <c r="G14" s="1710"/>
      <c r="H14" s="492"/>
    </row>
    <row r="15" spans="1:8" ht="18" customHeight="1" x14ac:dyDescent="0.2">
      <c r="A15" s="1706"/>
      <c r="B15" s="1642"/>
      <c r="C15" s="1707"/>
      <c r="D15" s="1708"/>
      <c r="E15" s="1709"/>
      <c r="F15" s="1709"/>
      <c r="G15" s="1710"/>
      <c r="H15" s="492"/>
    </row>
    <row r="16" spans="1:8" ht="18" customHeight="1" thickBot="1" x14ac:dyDescent="0.25">
      <c r="A16" s="528"/>
      <c r="B16" s="528"/>
      <c r="C16" s="528"/>
      <c r="D16" s="528"/>
      <c r="E16" s="528"/>
      <c r="F16" s="770"/>
      <c r="G16" s="770"/>
      <c r="H16" s="771">
        <f>SUM(H12:H15)</f>
        <v>0</v>
      </c>
    </row>
    <row r="17" spans="1:8" ht="9.6" customHeight="1" thickTop="1" x14ac:dyDescent="0.2">
      <c r="H17" s="528"/>
    </row>
    <row r="18" spans="1:8" ht="18" customHeight="1" x14ac:dyDescent="0.2">
      <c r="A18" s="113" t="s">
        <v>723</v>
      </c>
      <c r="B18" s="772"/>
      <c r="C18" s="772"/>
      <c r="D18" s="772"/>
      <c r="E18" s="772"/>
      <c r="F18" s="772"/>
      <c r="G18" s="772"/>
      <c r="H18" s="114"/>
    </row>
    <row r="19" spans="1:8" ht="18" customHeight="1" x14ac:dyDescent="0.2">
      <c r="A19" s="767" t="s">
        <v>722</v>
      </c>
      <c r="B19" s="768"/>
      <c r="C19" s="769"/>
      <c r="D19" s="767" t="s">
        <v>50</v>
      </c>
      <c r="E19" s="768"/>
      <c r="F19" s="768"/>
      <c r="G19" s="769"/>
      <c r="H19" s="515" t="s">
        <v>427</v>
      </c>
    </row>
    <row r="20" spans="1:8" ht="18" customHeight="1" x14ac:dyDescent="0.2">
      <c r="A20" s="1706"/>
      <c r="B20" s="1642"/>
      <c r="C20" s="1707"/>
      <c r="D20" s="1708"/>
      <c r="E20" s="1709"/>
      <c r="F20" s="1709"/>
      <c r="G20" s="1710"/>
      <c r="H20" s="492"/>
    </row>
    <row r="21" spans="1:8" ht="18" customHeight="1" x14ac:dyDescent="0.2">
      <c r="A21" s="1706"/>
      <c r="B21" s="1642"/>
      <c r="C21" s="1707"/>
      <c r="D21" s="1708"/>
      <c r="E21" s="1709"/>
      <c r="F21" s="1709"/>
      <c r="G21" s="1710"/>
      <c r="H21" s="492"/>
    </row>
    <row r="22" spans="1:8" ht="18" customHeight="1" x14ac:dyDescent="0.2">
      <c r="A22" s="1706"/>
      <c r="B22" s="1642"/>
      <c r="C22" s="1707"/>
      <c r="D22" s="1708"/>
      <c r="E22" s="1709"/>
      <c r="F22" s="1709"/>
      <c r="G22" s="1710"/>
      <c r="H22" s="492"/>
    </row>
    <row r="23" spans="1:8" ht="18" customHeight="1" x14ac:dyDescent="0.2">
      <c r="A23" s="1706"/>
      <c r="B23" s="1642"/>
      <c r="C23" s="1707"/>
      <c r="D23" s="1708"/>
      <c r="E23" s="1709"/>
      <c r="F23" s="1709"/>
      <c r="G23" s="1710"/>
      <c r="H23" s="492"/>
    </row>
    <row r="24" spans="1:8" ht="18" customHeight="1" thickBot="1" x14ac:dyDescent="0.25">
      <c r="A24" s="528"/>
      <c r="B24" s="528"/>
      <c r="C24" s="528"/>
      <c r="D24" s="528"/>
      <c r="E24" s="528"/>
      <c r="F24" s="770"/>
      <c r="G24" s="770"/>
      <c r="H24" s="771">
        <f>SUM(H20:H23)</f>
        <v>0</v>
      </c>
    </row>
    <row r="25" spans="1:8" ht="9.6" customHeight="1" thickTop="1" x14ac:dyDescent="0.2">
      <c r="H25" s="528"/>
    </row>
    <row r="26" spans="1:8" ht="18" customHeight="1" x14ac:dyDescent="0.2">
      <c r="A26" s="113" t="s">
        <v>724</v>
      </c>
      <c r="B26" s="772"/>
      <c r="C26" s="772"/>
      <c r="D26" s="772"/>
      <c r="E26" s="772"/>
      <c r="F26" s="772"/>
      <c r="G26" s="772"/>
      <c r="H26" s="114"/>
    </row>
    <row r="27" spans="1:8" ht="18" customHeight="1" x14ac:dyDescent="0.2">
      <c r="A27" s="767" t="s">
        <v>722</v>
      </c>
      <c r="B27" s="768"/>
      <c r="C27" s="769"/>
      <c r="D27" s="767" t="s">
        <v>50</v>
      </c>
      <c r="E27" s="768"/>
      <c r="F27" s="768"/>
      <c r="G27" s="769"/>
      <c r="H27" s="515" t="s">
        <v>427</v>
      </c>
    </row>
    <row r="28" spans="1:8" ht="18" customHeight="1" x14ac:dyDescent="0.2">
      <c r="A28" s="1706"/>
      <c r="B28" s="1642"/>
      <c r="C28" s="1707"/>
      <c r="D28" s="1708"/>
      <c r="E28" s="1709"/>
      <c r="F28" s="1709"/>
      <c r="G28" s="1710"/>
      <c r="H28" s="492"/>
    </row>
    <row r="29" spans="1:8" ht="18" customHeight="1" x14ac:dyDescent="0.2">
      <c r="A29" s="1706"/>
      <c r="B29" s="1642"/>
      <c r="C29" s="1707"/>
      <c r="D29" s="1708"/>
      <c r="E29" s="1709"/>
      <c r="F29" s="1709"/>
      <c r="G29" s="1710"/>
      <c r="H29" s="492"/>
    </row>
    <row r="30" spans="1:8" ht="18" customHeight="1" x14ac:dyDescent="0.2">
      <c r="A30" s="1706"/>
      <c r="B30" s="1642"/>
      <c r="C30" s="1707"/>
      <c r="D30" s="1708"/>
      <c r="E30" s="1709"/>
      <c r="F30" s="1709"/>
      <c r="G30" s="1710"/>
      <c r="H30" s="492"/>
    </row>
    <row r="31" spans="1:8" ht="18" customHeight="1" x14ac:dyDescent="0.2">
      <c r="A31" s="1706"/>
      <c r="B31" s="1642"/>
      <c r="C31" s="1707"/>
      <c r="D31" s="1708"/>
      <c r="E31" s="1709"/>
      <c r="F31" s="1709"/>
      <c r="G31" s="1710"/>
      <c r="H31" s="492"/>
    </row>
    <row r="32" spans="1:8" ht="18" customHeight="1" x14ac:dyDescent="0.2">
      <c r="A32" s="528"/>
      <c r="B32" s="528"/>
      <c r="C32" s="528"/>
      <c r="D32" s="528"/>
      <c r="E32" s="528"/>
      <c r="F32" s="770"/>
      <c r="G32" s="770"/>
      <c r="H32" s="773">
        <f>SUM(H28:H31)</f>
        <v>0</v>
      </c>
    </row>
    <row r="33" spans="1:8" ht="18" customHeight="1" thickBot="1" x14ac:dyDescent="0.25">
      <c r="H33" s="774">
        <f>+H16+H24+H32</f>
        <v>0</v>
      </c>
    </row>
    <row r="34" spans="1:8" ht="9.6" customHeight="1" thickTop="1" x14ac:dyDescent="0.2">
      <c r="H34" s="528"/>
    </row>
    <row r="35" spans="1:8" s="252" customFormat="1" ht="12.75" x14ac:dyDescent="0.2">
      <c r="A35" s="761" t="s">
        <v>725</v>
      </c>
      <c r="B35" s="775"/>
      <c r="C35" s="775"/>
      <c r="D35" s="775"/>
      <c r="E35" s="775"/>
      <c r="F35" s="775"/>
      <c r="G35" s="775"/>
      <c r="H35" s="776"/>
    </row>
    <row r="36" spans="1:8" s="252" customFormat="1" ht="12" x14ac:dyDescent="0.2">
      <c r="A36" s="777" t="s">
        <v>156</v>
      </c>
      <c r="B36" s="778" t="s">
        <v>157</v>
      </c>
      <c r="C36" s="779"/>
      <c r="D36" s="780"/>
      <c r="E36" s="780"/>
      <c r="F36" s="780"/>
      <c r="G36" s="780"/>
      <c r="H36" s="781"/>
    </row>
    <row r="37" spans="1:8" x14ac:dyDescent="0.2">
      <c r="A37" s="782"/>
      <c r="B37" s="783"/>
      <c r="C37" s="10" t="s">
        <v>726</v>
      </c>
      <c r="D37" s="252"/>
      <c r="E37" s="252"/>
      <c r="F37" s="252"/>
      <c r="G37" s="1484"/>
      <c r="H37" s="1485"/>
    </row>
    <row r="38" spans="1:8" x14ac:dyDescent="0.2">
      <c r="A38" s="784"/>
      <c r="B38" s="785"/>
      <c r="C38" s="786" t="s">
        <v>636</v>
      </c>
      <c r="D38" s="10" t="s">
        <v>727</v>
      </c>
      <c r="E38" s="10"/>
      <c r="F38" s="787"/>
      <c r="G38" s="788"/>
      <c r="H38" s="789"/>
    </row>
    <row r="39" spans="1:8" x14ac:dyDescent="0.2">
      <c r="A39" s="784"/>
      <c r="B39" s="785"/>
      <c r="C39" s="786" t="s">
        <v>638</v>
      </c>
      <c r="D39" s="10" t="s">
        <v>728</v>
      </c>
      <c r="E39" s="10"/>
      <c r="F39" s="790"/>
      <c r="G39" s="791"/>
      <c r="H39" s="792"/>
    </row>
    <row r="40" spans="1:8" x14ac:dyDescent="0.2">
      <c r="A40" s="784"/>
      <c r="B40" s="785"/>
      <c r="C40" s="786" t="s">
        <v>640</v>
      </c>
      <c r="D40" s="10" t="s">
        <v>729</v>
      </c>
      <c r="F40" s="793">
        <f>SUM(F38:F39)</f>
        <v>0</v>
      </c>
      <c r="G40" s="794"/>
      <c r="H40" s="795"/>
    </row>
    <row r="41" spans="1:8" x14ac:dyDescent="0.2">
      <c r="A41" s="784"/>
      <c r="B41" s="785"/>
      <c r="C41" s="786" t="s">
        <v>642</v>
      </c>
      <c r="D41" s="10" t="s">
        <v>730</v>
      </c>
      <c r="E41" s="796"/>
      <c r="F41" s="797"/>
      <c r="G41" s="798"/>
      <c r="H41" s="799"/>
    </row>
    <row r="42" spans="1:8" x14ac:dyDescent="0.2">
      <c r="A42" s="800"/>
      <c r="B42" s="801"/>
      <c r="C42" s="802" t="s">
        <v>731</v>
      </c>
      <c r="D42" s="803"/>
      <c r="E42" s="804"/>
      <c r="F42" s="804"/>
      <c r="G42" s="804"/>
      <c r="H42" s="805"/>
    </row>
    <row r="43" spans="1:8" x14ac:dyDescent="0.2">
      <c r="A43" s="800"/>
      <c r="B43" s="801"/>
      <c r="C43" s="674" t="s">
        <v>732</v>
      </c>
      <c r="D43" s="252"/>
      <c r="E43" s="252"/>
      <c r="F43" s="806"/>
      <c r="G43" s="807"/>
      <c r="H43" s="808"/>
    </row>
    <row r="44" spans="1:8" x14ac:dyDescent="0.2">
      <c r="A44" s="800"/>
      <c r="B44" s="801"/>
      <c r="C44" s="809" t="s">
        <v>733</v>
      </c>
      <c r="D44" s="810"/>
      <c r="E44" s="810"/>
      <c r="F44" s="810"/>
      <c r="G44" s="810"/>
      <c r="H44" s="811"/>
    </row>
    <row r="45" spans="1:8" x14ac:dyDescent="0.2">
      <c r="A45" s="812"/>
      <c r="B45" s="813"/>
      <c r="C45" s="814" t="s">
        <v>734</v>
      </c>
      <c r="D45" s="471"/>
      <c r="E45" s="471"/>
      <c r="F45" s="471"/>
      <c r="G45" s="471"/>
      <c r="H45" s="743"/>
    </row>
  </sheetData>
  <sheetProtection algorithmName="SHA-512" hashValue="GrIdcEJ1eZlL14kP/6x7paRiqFWdWQ+I0QKDhdbpn1IAWI5uMn1gbqj8A1uKYbIRrjQpabKvQKmcwGamDFgHCg==" saltValue="0HTyzS7IehSLWvIFj1+fbw==" spinCount="100000" sheet="1" objects="1" scenarios="1"/>
  <mergeCells count="24">
    <mergeCell ref="A12:C12"/>
    <mergeCell ref="D12:G12"/>
    <mergeCell ref="A13:C13"/>
    <mergeCell ref="D13:G13"/>
    <mergeCell ref="A14:C14"/>
    <mergeCell ref="D14:G14"/>
    <mergeCell ref="A15:C15"/>
    <mergeCell ref="D15:G15"/>
    <mergeCell ref="A20:C20"/>
    <mergeCell ref="D20:G20"/>
    <mergeCell ref="A21:C21"/>
    <mergeCell ref="D21:G21"/>
    <mergeCell ref="A22:C22"/>
    <mergeCell ref="D22:G22"/>
    <mergeCell ref="A23:C23"/>
    <mergeCell ref="D23:G23"/>
    <mergeCell ref="A28:C28"/>
    <mergeCell ref="D28:G28"/>
    <mergeCell ref="A29:C29"/>
    <mergeCell ref="D29:G29"/>
    <mergeCell ref="A30:C30"/>
    <mergeCell ref="D30:G30"/>
    <mergeCell ref="A31:C31"/>
    <mergeCell ref="D31:G31"/>
  </mergeCells>
  <printOptions horizontalCentered="1"/>
  <pageMargins left="0.5" right="0.5" top="1" bottom="0.75" header="0.5" footer="0.5"/>
  <pageSetup scale="9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5A3E5-563E-4C86-B872-5BAA60AFC67C}">
  <sheetPr>
    <pageSetUpPr fitToPage="1"/>
  </sheetPr>
  <dimension ref="A1:I37"/>
  <sheetViews>
    <sheetView zoomScaleNormal="100" workbookViewId="0"/>
  </sheetViews>
  <sheetFormatPr defaultColWidth="10.875" defaultRowHeight="15" x14ac:dyDescent="0.2"/>
  <cols>
    <col min="1" max="1" width="9.125" style="2" customWidth="1"/>
    <col min="2" max="2" width="6.875" style="2" customWidth="1"/>
    <col min="3" max="4" width="11.875" style="2" customWidth="1"/>
    <col min="5" max="9" width="12.375" style="2" customWidth="1"/>
    <col min="10" max="16384" width="10.875" style="2"/>
  </cols>
  <sheetData>
    <row r="1" spans="1:9" ht="15" customHeight="1" x14ac:dyDescent="0.25">
      <c r="A1" s="7" t="s">
        <v>735</v>
      </c>
      <c r="B1" s="251"/>
      <c r="C1" s="251"/>
      <c r="D1" s="251"/>
      <c r="E1" s="8"/>
      <c r="F1" s="8"/>
      <c r="G1" s="8"/>
      <c r="H1" s="8"/>
      <c r="I1" s="8"/>
    </row>
    <row r="2" spans="1:9" ht="13.35" customHeight="1" x14ac:dyDescent="0.2">
      <c r="A2" s="1490" t="s">
        <v>42</v>
      </c>
      <c r="B2" s="1492"/>
      <c r="C2" s="1492"/>
      <c r="D2" s="251"/>
      <c r="E2" s="8"/>
      <c r="F2" s="8"/>
      <c r="G2" s="8"/>
      <c r="H2" s="8"/>
      <c r="I2" s="8"/>
    </row>
    <row r="3" spans="1:9" ht="13.35" customHeight="1" x14ac:dyDescent="0.2">
      <c r="A3" s="1490" t="s">
        <v>1459</v>
      </c>
      <c r="B3" s="1484"/>
      <c r="C3" s="1484"/>
      <c r="D3" s="252"/>
      <c r="F3" s="429" t="s">
        <v>43</v>
      </c>
      <c r="G3" s="430"/>
      <c r="H3" s="430"/>
      <c r="I3" s="431"/>
    </row>
    <row r="4" spans="1:9" s="10" customFormat="1" ht="13.35" customHeight="1" x14ac:dyDescent="0.2">
      <c r="F4" s="132">
        <f>+'Sch A'!$A$6</f>
        <v>0</v>
      </c>
      <c r="G4" s="133"/>
      <c r="H4" s="133"/>
      <c r="I4" s="134"/>
    </row>
    <row r="5" spans="1:9" ht="13.35" customHeight="1" x14ac:dyDescent="0.2">
      <c r="A5" s="10"/>
      <c r="F5" s="18" t="s">
        <v>131</v>
      </c>
      <c r="G5" s="10"/>
      <c r="H5" s="10"/>
      <c r="I5" s="19"/>
    </row>
    <row r="6" spans="1:9" ht="13.35" customHeight="1" x14ac:dyDescent="0.2">
      <c r="F6" s="135" t="s">
        <v>132</v>
      </c>
      <c r="G6" s="137">
        <f>+'Sch A'!$F$12</f>
        <v>0</v>
      </c>
      <c r="H6" s="135" t="s">
        <v>133</v>
      </c>
      <c r="I6" s="137">
        <f>+'Sch A'!$H$12</f>
        <v>0</v>
      </c>
    </row>
    <row r="7" spans="1:9" ht="13.35" customHeight="1" x14ac:dyDescent="0.2">
      <c r="I7" s="528"/>
    </row>
    <row r="8" spans="1:9" x14ac:dyDescent="0.2">
      <c r="A8" s="1714" t="s">
        <v>736</v>
      </c>
      <c r="B8" s="1715"/>
      <c r="C8" s="1715"/>
      <c r="D8" s="1715"/>
      <c r="E8" s="1715"/>
      <c r="F8" s="1715"/>
      <c r="G8" s="1715"/>
      <c r="H8" s="1715"/>
      <c r="I8" s="1716"/>
    </row>
    <row r="9" spans="1:9" ht="20.100000000000001" customHeight="1" x14ac:dyDescent="0.2">
      <c r="A9" s="815" t="s">
        <v>737</v>
      </c>
      <c r="B9" s="775"/>
      <c r="C9" s="775"/>
      <c r="D9" s="1717"/>
      <c r="E9" s="1717"/>
      <c r="F9" s="1717"/>
      <c r="G9" s="1717"/>
      <c r="H9" s="1717"/>
      <c r="I9" s="1718"/>
    </row>
    <row r="10" spans="1:9" ht="30" customHeight="1" x14ac:dyDescent="0.25">
      <c r="A10" s="816" t="s">
        <v>738</v>
      </c>
      <c r="B10" s="817"/>
      <c r="C10" s="817"/>
      <c r="D10" s="1719"/>
      <c r="E10" s="1719"/>
      <c r="F10" s="1719"/>
      <c r="G10" s="1719"/>
      <c r="H10" s="1719"/>
      <c r="I10" s="1720"/>
    </row>
    <row r="11" spans="1:9" ht="57" x14ac:dyDescent="0.2">
      <c r="A11" s="818" t="s">
        <v>203</v>
      </c>
      <c r="B11" s="818" t="s">
        <v>739</v>
      </c>
      <c r="C11" s="1721" t="s">
        <v>50</v>
      </c>
      <c r="D11" s="1722"/>
      <c r="E11" s="818" t="s">
        <v>740</v>
      </c>
      <c r="F11" s="818" t="s">
        <v>108</v>
      </c>
      <c r="G11" s="818" t="s">
        <v>741</v>
      </c>
      <c r="H11" s="819" t="s">
        <v>742</v>
      </c>
      <c r="I11" s="820" t="s">
        <v>743</v>
      </c>
    </row>
    <row r="12" spans="1:9" x14ac:dyDescent="0.2">
      <c r="A12" s="821"/>
      <c r="B12" s="822"/>
      <c r="C12" s="1711"/>
      <c r="D12" s="1712"/>
      <c r="E12" s="563"/>
      <c r="F12" s="563"/>
      <c r="G12" s="563"/>
      <c r="H12" s="563"/>
      <c r="I12" s="563"/>
    </row>
    <row r="13" spans="1:9" x14ac:dyDescent="0.2">
      <c r="A13" s="821"/>
      <c r="B13" s="822"/>
      <c r="C13" s="1711"/>
      <c r="D13" s="1712"/>
      <c r="E13" s="563"/>
      <c r="F13" s="563"/>
      <c r="G13" s="563"/>
      <c r="H13" s="563"/>
      <c r="I13" s="563"/>
    </row>
    <row r="14" spans="1:9" x14ac:dyDescent="0.2">
      <c r="A14" s="821"/>
      <c r="B14" s="822"/>
      <c r="C14" s="1711"/>
      <c r="D14" s="1712"/>
      <c r="E14" s="563"/>
      <c r="F14" s="563"/>
      <c r="G14" s="563"/>
      <c r="H14" s="563"/>
      <c r="I14" s="563"/>
    </row>
    <row r="15" spans="1:9" x14ac:dyDescent="0.2">
      <c r="A15" s="821"/>
      <c r="B15" s="822"/>
      <c r="C15" s="1711"/>
      <c r="D15" s="1712"/>
      <c r="E15" s="563"/>
      <c r="F15" s="563"/>
      <c r="G15" s="563"/>
      <c r="H15" s="563"/>
      <c r="I15" s="563"/>
    </row>
    <row r="16" spans="1:9" x14ac:dyDescent="0.2">
      <c r="A16" s="821"/>
      <c r="B16" s="822"/>
      <c r="C16" s="1711"/>
      <c r="D16" s="1712"/>
      <c r="E16" s="563"/>
      <c r="F16" s="563"/>
      <c r="G16" s="563"/>
      <c r="H16" s="563"/>
      <c r="I16" s="563"/>
    </row>
    <row r="17" spans="1:9" x14ac:dyDescent="0.2">
      <c r="A17" s="821"/>
      <c r="B17" s="822"/>
      <c r="C17" s="1711"/>
      <c r="D17" s="1712"/>
      <c r="E17" s="563"/>
      <c r="F17" s="563"/>
      <c r="G17" s="563"/>
      <c r="H17" s="563"/>
      <c r="I17" s="563"/>
    </row>
    <row r="18" spans="1:9" x14ac:dyDescent="0.2">
      <c r="A18" s="821"/>
      <c r="B18" s="822"/>
      <c r="C18" s="1711"/>
      <c r="D18" s="1712"/>
      <c r="E18" s="563"/>
      <c r="F18" s="563"/>
      <c r="G18" s="563"/>
      <c r="H18" s="563"/>
      <c r="I18" s="563"/>
    </row>
    <row r="19" spans="1:9" x14ac:dyDescent="0.2">
      <c r="A19" s="821"/>
      <c r="B19" s="822"/>
      <c r="C19" s="1711"/>
      <c r="D19" s="1712"/>
      <c r="E19" s="563"/>
      <c r="F19" s="563"/>
      <c r="G19" s="563"/>
      <c r="H19" s="563"/>
      <c r="I19" s="563"/>
    </row>
    <row r="20" spans="1:9" x14ac:dyDescent="0.2">
      <c r="A20" s="821"/>
      <c r="B20" s="822"/>
      <c r="C20" s="1711"/>
      <c r="D20" s="1712"/>
      <c r="E20" s="563"/>
      <c r="F20" s="563"/>
      <c r="G20" s="563"/>
      <c r="H20" s="563"/>
      <c r="I20" s="563"/>
    </row>
    <row r="21" spans="1:9" x14ac:dyDescent="0.2">
      <c r="A21" s="821"/>
      <c r="B21" s="822"/>
      <c r="C21" s="1711"/>
      <c r="D21" s="1712"/>
      <c r="E21" s="563"/>
      <c r="F21" s="563"/>
      <c r="G21" s="563"/>
      <c r="H21" s="563"/>
      <c r="I21" s="563"/>
    </row>
    <row r="22" spans="1:9" x14ac:dyDescent="0.2">
      <c r="A22" s="821"/>
      <c r="B22" s="822"/>
      <c r="C22" s="1711"/>
      <c r="D22" s="1712"/>
      <c r="E22" s="823"/>
      <c r="F22" s="823"/>
      <c r="G22" s="823"/>
      <c r="H22" s="823"/>
      <c r="I22" s="823"/>
    </row>
    <row r="23" spans="1:9" x14ac:dyDescent="0.2">
      <c r="A23" s="824"/>
      <c r="B23" s="825"/>
      <c r="C23" s="1711"/>
      <c r="D23" s="1712"/>
      <c r="E23" s="826"/>
      <c r="F23" s="827"/>
      <c r="G23" s="827"/>
      <c r="H23" s="827"/>
      <c r="I23" s="828"/>
    </row>
    <row r="24" spans="1:9" ht="15.75" thickBot="1" x14ac:dyDescent="0.25">
      <c r="A24" s="1713" t="s">
        <v>626</v>
      </c>
      <c r="B24" s="1713"/>
      <c r="C24" s="1713"/>
      <c r="D24" s="1713"/>
      <c r="E24" s="829">
        <f>SUM(E12:E23)</f>
        <v>0</v>
      </c>
      <c r="F24" s="829">
        <f>SUM(F12:F23)</f>
        <v>0</v>
      </c>
      <c r="G24" s="829">
        <f>SUM(G12:G23)</f>
        <v>0</v>
      </c>
      <c r="H24" s="829">
        <f>SUM(H12:H23)</f>
        <v>0</v>
      </c>
      <c r="I24" s="829">
        <f>SUM(I12:I23)</f>
        <v>0</v>
      </c>
    </row>
    <row r="25" spans="1:9" ht="15.75" thickTop="1" x14ac:dyDescent="0.2">
      <c r="A25" s="496"/>
      <c r="B25" s="496"/>
      <c r="C25" s="496"/>
      <c r="D25" s="830" t="s">
        <v>207</v>
      </c>
      <c r="E25" s="201"/>
      <c r="F25" s="201"/>
      <c r="G25" s="201"/>
      <c r="H25" s="201"/>
      <c r="I25" s="201"/>
    </row>
    <row r="26" spans="1:9" x14ac:dyDescent="0.2">
      <c r="B26" s="719"/>
      <c r="C26" s="719" t="s">
        <v>744</v>
      </c>
      <c r="H26" s="456" t="s">
        <v>745</v>
      </c>
      <c r="I26" s="831"/>
    </row>
    <row r="27" spans="1:9" x14ac:dyDescent="0.2">
      <c r="D27" s="456" t="s">
        <v>746</v>
      </c>
      <c r="E27" s="832">
        <f>+F24</f>
        <v>0</v>
      </c>
    </row>
    <row r="28" spans="1:9" x14ac:dyDescent="0.2">
      <c r="D28" s="456" t="s">
        <v>740</v>
      </c>
      <c r="E28" s="833">
        <f>+E24</f>
        <v>0</v>
      </c>
      <c r="H28" s="456"/>
      <c r="I28" s="833">
        <f>SUM(E27:E28)</f>
        <v>0</v>
      </c>
    </row>
    <row r="29" spans="1:9" x14ac:dyDescent="0.2">
      <c r="D29" s="207"/>
    </row>
    <row r="30" spans="1:9" x14ac:dyDescent="0.2">
      <c r="C30" s="2" t="s">
        <v>747</v>
      </c>
      <c r="D30" s="207"/>
    </row>
    <row r="31" spans="1:9" x14ac:dyDescent="0.2">
      <c r="D31" s="456" t="s">
        <v>748</v>
      </c>
      <c r="E31" s="832">
        <f>-G24</f>
        <v>0</v>
      </c>
      <c r="F31" s="456"/>
    </row>
    <row r="32" spans="1:9" x14ac:dyDescent="0.2">
      <c r="D32" s="456" t="s">
        <v>749</v>
      </c>
      <c r="E32" s="834">
        <f>-H24</f>
        <v>0</v>
      </c>
      <c r="F32" s="456"/>
    </row>
    <row r="33" spans="1:9" x14ac:dyDescent="0.2">
      <c r="D33" s="456" t="s">
        <v>750</v>
      </c>
      <c r="E33" s="833">
        <f>-I24</f>
        <v>0</v>
      </c>
      <c r="F33" s="456"/>
      <c r="H33" s="456"/>
      <c r="I33" s="833">
        <f>SUM(E31:E33)</f>
        <v>0</v>
      </c>
    </row>
    <row r="35" spans="1:9" x14ac:dyDescent="0.2">
      <c r="H35" s="456" t="s">
        <v>751</v>
      </c>
      <c r="I35" s="832">
        <f>SUM(I26:I34)</f>
        <v>0</v>
      </c>
    </row>
    <row r="36" spans="1:9" x14ac:dyDescent="0.2">
      <c r="H36" s="456"/>
      <c r="I36" s="835"/>
    </row>
    <row r="37" spans="1:9" x14ac:dyDescent="0.2">
      <c r="A37" s="201" t="s">
        <v>752</v>
      </c>
      <c r="B37" s="201"/>
      <c r="C37" s="201"/>
      <c r="D37" s="201"/>
      <c r="E37" s="201"/>
      <c r="F37" s="201"/>
      <c r="G37" s="201"/>
      <c r="H37" s="201"/>
      <c r="I37" s="201"/>
    </row>
  </sheetData>
  <sheetProtection algorithmName="SHA-512" hashValue="iam29ZLiz22eO105Zqvn2WPoO6GjCgzs4R6Dee0MnhWsnyWF5OSEAqxYWraKUlQKX9071C3kLPNV3XIYky2/WA==" saltValue="bjJfUCYqvlNYTrGJbdp9QQ==" spinCount="100000" sheet="1" objects="1" scenarios="1"/>
  <mergeCells count="17">
    <mergeCell ref="C19:D19"/>
    <mergeCell ref="A8:I8"/>
    <mergeCell ref="D9:I9"/>
    <mergeCell ref="D10:I10"/>
    <mergeCell ref="C11:D11"/>
    <mergeCell ref="C12:D12"/>
    <mergeCell ref="C13:D13"/>
    <mergeCell ref="C14:D14"/>
    <mergeCell ref="C15:D15"/>
    <mergeCell ref="C16:D16"/>
    <mergeCell ref="C17:D17"/>
    <mergeCell ref="C18:D18"/>
    <mergeCell ref="C20:D20"/>
    <mergeCell ref="C21:D21"/>
    <mergeCell ref="C22:D22"/>
    <mergeCell ref="C23:D23"/>
    <mergeCell ref="A24:D24"/>
  </mergeCells>
  <printOptions horizontalCentered="1"/>
  <pageMargins left="0.5" right="0.5" top="1" bottom="0.75" header="0.5" footer="0.5"/>
  <pageSetup scale="5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456F-E406-4C8E-97FC-3049808B7BDD}">
  <sheetPr>
    <pageSetUpPr fitToPage="1"/>
  </sheetPr>
  <dimension ref="A1:H43"/>
  <sheetViews>
    <sheetView zoomScaleNormal="100" workbookViewId="0"/>
  </sheetViews>
  <sheetFormatPr defaultColWidth="10.875" defaultRowHeight="15" x14ac:dyDescent="0.2"/>
  <cols>
    <col min="1" max="1" width="2.875" style="2" customWidth="1"/>
    <col min="2" max="2" width="5.125" style="2" customWidth="1"/>
    <col min="3" max="3" width="40.625" style="2" customWidth="1"/>
    <col min="4" max="4" width="2.875" style="2" customWidth="1"/>
    <col min="5" max="8" width="11.75" style="2" customWidth="1"/>
    <col min="9" max="16384" width="10.875" style="2"/>
  </cols>
  <sheetData>
    <row r="1" spans="1:8" ht="15" customHeight="1" x14ac:dyDescent="0.25">
      <c r="A1" s="7" t="s">
        <v>753</v>
      </c>
      <c r="B1" s="7"/>
      <c r="C1" s="8"/>
      <c r="D1" s="8"/>
      <c r="E1" s="8"/>
      <c r="F1" s="8"/>
      <c r="G1" s="8"/>
      <c r="H1" s="8"/>
    </row>
    <row r="2" spans="1:8" ht="13.35" customHeight="1" x14ac:dyDescent="0.2">
      <c r="A2" s="1490" t="s">
        <v>42</v>
      </c>
      <c r="B2" s="1490"/>
      <c r="C2" s="1493"/>
      <c r="D2" s="8"/>
      <c r="E2" s="8"/>
      <c r="F2" s="8"/>
      <c r="G2" s="8"/>
      <c r="H2" s="8"/>
    </row>
    <row r="3" spans="1:8" ht="13.35" customHeight="1" x14ac:dyDescent="0.2">
      <c r="A3" s="1490" t="s">
        <v>1459</v>
      </c>
      <c r="B3" s="1490"/>
      <c r="C3" s="1493"/>
      <c r="D3" s="8"/>
      <c r="E3" s="429" t="s">
        <v>43</v>
      </c>
      <c r="F3" s="642"/>
      <c r="G3" s="642"/>
      <c r="H3" s="431"/>
    </row>
    <row r="4" spans="1:8" s="10" customFormat="1" ht="13.35" customHeight="1" x14ac:dyDescent="0.2">
      <c r="C4" s="43"/>
      <c r="D4" s="43"/>
      <c r="E4" s="836">
        <f>+'Sch A'!$A$6</f>
        <v>0</v>
      </c>
      <c r="F4" s="837"/>
      <c r="G4" s="837"/>
      <c r="H4" s="838"/>
    </row>
    <row r="5" spans="1:8" ht="13.35" customHeight="1" x14ac:dyDescent="0.2">
      <c r="A5" s="10"/>
      <c r="B5" s="10"/>
      <c r="D5" s="8"/>
      <c r="E5" s="18" t="s">
        <v>131</v>
      </c>
      <c r="F5" s="10"/>
      <c r="G5" s="10"/>
      <c r="H5" s="19"/>
    </row>
    <row r="6" spans="1:8" ht="13.35" customHeight="1" x14ac:dyDescent="0.2">
      <c r="E6" s="839" t="s">
        <v>132</v>
      </c>
      <c r="F6" s="840">
        <f>+'Sch A'!$F$12</f>
        <v>0</v>
      </c>
      <c r="G6" s="839" t="s">
        <v>133</v>
      </c>
      <c r="H6" s="840">
        <f>+'Sch A'!$H$12</f>
        <v>0</v>
      </c>
    </row>
    <row r="7" spans="1:8" ht="13.35" customHeight="1" x14ac:dyDescent="0.2">
      <c r="E7" s="10"/>
      <c r="F7" s="206"/>
      <c r="G7" s="10"/>
      <c r="H7" s="206"/>
    </row>
    <row r="8" spans="1:8" s="201" customFormat="1" ht="24" customHeight="1" x14ac:dyDescent="0.2">
      <c r="A8" s="1741" t="s">
        <v>754</v>
      </c>
      <c r="B8" s="1742"/>
      <c r="C8" s="1743"/>
      <c r="D8" s="1743"/>
      <c r="E8" s="1743"/>
      <c r="F8" s="1743"/>
      <c r="G8" s="1743"/>
      <c r="H8" s="1744"/>
    </row>
    <row r="9" spans="1:8" s="9" customFormat="1" ht="18" customHeight="1" x14ac:dyDescent="0.2">
      <c r="A9" s="841" t="s">
        <v>158</v>
      </c>
      <c r="B9" s="842" t="s">
        <v>755</v>
      </c>
      <c r="C9" s="843"/>
      <c r="D9" s="844" t="s">
        <v>167</v>
      </c>
      <c r="E9" s="1745" t="s">
        <v>756</v>
      </c>
      <c r="F9" s="1745"/>
      <c r="G9" s="1745"/>
      <c r="H9" s="1746"/>
    </row>
    <row r="10" spans="1:8" s="9" customFormat="1" ht="30" customHeight="1" x14ac:dyDescent="0.2">
      <c r="A10" s="1738"/>
      <c r="B10" s="1739"/>
      <c r="C10" s="1739"/>
      <c r="D10" s="1738"/>
      <c r="E10" s="1739"/>
      <c r="F10" s="1739"/>
      <c r="G10" s="1739"/>
      <c r="H10" s="1740"/>
    </row>
    <row r="11" spans="1:8" s="9" customFormat="1" ht="30" customHeight="1" x14ac:dyDescent="0.2">
      <c r="A11" s="841" t="s">
        <v>160</v>
      </c>
      <c r="B11" s="842" t="s">
        <v>757</v>
      </c>
      <c r="C11" s="843"/>
      <c r="D11" s="844" t="s">
        <v>170</v>
      </c>
      <c r="E11" s="1736" t="s">
        <v>758</v>
      </c>
      <c r="F11" s="1736"/>
      <c r="G11" s="1736"/>
      <c r="H11" s="1737"/>
    </row>
    <row r="12" spans="1:8" s="9" customFormat="1" ht="30" customHeight="1" x14ac:dyDescent="0.2">
      <c r="A12" s="1738"/>
      <c r="B12" s="1739"/>
      <c r="C12" s="1739"/>
      <c r="D12" s="1738"/>
      <c r="E12" s="1739"/>
      <c r="F12" s="1739"/>
      <c r="G12" s="1739"/>
      <c r="H12" s="1740"/>
    </row>
    <row r="13" spans="1:8" s="9" customFormat="1" ht="30" customHeight="1" x14ac:dyDescent="0.2">
      <c r="A13" s="841" t="s">
        <v>162</v>
      </c>
      <c r="B13" s="842" t="s">
        <v>759</v>
      </c>
      <c r="C13" s="843"/>
      <c r="D13" s="844" t="s">
        <v>302</v>
      </c>
      <c r="E13" s="1736" t="s">
        <v>760</v>
      </c>
      <c r="F13" s="1736"/>
      <c r="G13" s="1736"/>
      <c r="H13" s="1737"/>
    </row>
    <row r="14" spans="1:8" s="9" customFormat="1" ht="30" customHeight="1" x14ac:dyDescent="0.2">
      <c r="A14" s="1738"/>
      <c r="B14" s="1739"/>
      <c r="C14" s="1739"/>
      <c r="D14" s="1738"/>
      <c r="E14" s="1739"/>
      <c r="F14" s="1739"/>
      <c r="G14" s="1739"/>
      <c r="H14" s="1740"/>
    </row>
    <row r="15" spans="1:8" s="9" customFormat="1" ht="30" customHeight="1" x14ac:dyDescent="0.2">
      <c r="A15" s="841" t="s">
        <v>164</v>
      </c>
      <c r="B15" s="842" t="s">
        <v>761</v>
      </c>
      <c r="C15" s="843"/>
      <c r="D15" s="844" t="s">
        <v>304</v>
      </c>
      <c r="E15" s="1736" t="s">
        <v>762</v>
      </c>
      <c r="F15" s="1736"/>
      <c r="G15" s="1736"/>
      <c r="H15" s="1737"/>
    </row>
    <row r="16" spans="1:8" s="9" customFormat="1" ht="30" customHeight="1" x14ac:dyDescent="0.2">
      <c r="A16" s="1738"/>
      <c r="B16" s="1739"/>
      <c r="C16" s="1739"/>
      <c r="D16" s="1738"/>
      <c r="E16" s="1739"/>
      <c r="F16" s="1739"/>
      <c r="G16" s="1739"/>
      <c r="H16" s="1740"/>
    </row>
    <row r="17" spans="1:8" x14ac:dyDescent="0.2">
      <c r="A17" s="845"/>
      <c r="B17" s="845"/>
      <c r="C17" s="846"/>
      <c r="D17" s="847"/>
      <c r="E17" s="848"/>
      <c r="F17" s="849"/>
      <c r="G17" s="849"/>
      <c r="H17" s="849"/>
    </row>
    <row r="18" spans="1:8" ht="18" customHeight="1" x14ac:dyDescent="0.2">
      <c r="A18" s="103" t="s">
        <v>763</v>
      </c>
      <c r="B18" s="850"/>
      <c r="C18" s="851"/>
      <c r="D18" s="852"/>
      <c r="E18" s="853"/>
      <c r="F18" s="1714" t="s">
        <v>764</v>
      </c>
      <c r="G18" s="1727"/>
      <c r="H18" s="1728"/>
    </row>
    <row r="19" spans="1:8" ht="28.5" x14ac:dyDescent="0.3">
      <c r="A19" s="103" t="s">
        <v>765</v>
      </c>
      <c r="B19" s="850"/>
      <c r="C19" s="850"/>
      <c r="D19" s="850"/>
      <c r="E19" s="854"/>
      <c r="F19" s="855" t="s">
        <v>766</v>
      </c>
      <c r="G19" s="855" t="s">
        <v>767</v>
      </c>
      <c r="H19" s="855" t="s">
        <v>427</v>
      </c>
    </row>
    <row r="20" spans="1:8" ht="17.45" customHeight="1" x14ac:dyDescent="0.2">
      <c r="A20" s="1729"/>
      <c r="B20" s="1730"/>
      <c r="C20" s="1730"/>
      <c r="D20" s="1730"/>
      <c r="E20" s="1731"/>
      <c r="F20" s="856"/>
      <c r="G20" s="857"/>
      <c r="H20" s="858">
        <f>ROUND(+F20*G20,0)</f>
        <v>0</v>
      </c>
    </row>
    <row r="21" spans="1:8" ht="17.45" customHeight="1" x14ac:dyDescent="0.2">
      <c r="A21" s="1732"/>
      <c r="B21" s="1709"/>
      <c r="C21" s="1709"/>
      <c r="D21" s="1709"/>
      <c r="E21" s="1710"/>
      <c r="F21" s="856"/>
      <c r="G21" s="857"/>
      <c r="H21" s="858">
        <f>ROUND(+F21*G21,0)</f>
        <v>0</v>
      </c>
    </row>
    <row r="22" spans="1:8" ht="17.45" customHeight="1" x14ac:dyDescent="0.2">
      <c r="A22" s="1732"/>
      <c r="B22" s="1709"/>
      <c r="C22" s="1709"/>
      <c r="D22" s="1709"/>
      <c r="E22" s="1710"/>
      <c r="F22" s="856"/>
      <c r="G22" s="857"/>
      <c r="H22" s="858">
        <f>ROUND(+F22*G22,0)</f>
        <v>0</v>
      </c>
    </row>
    <row r="23" spans="1:8" ht="17.45" customHeight="1" x14ac:dyDescent="0.2">
      <c r="A23" s="1732"/>
      <c r="B23" s="1709"/>
      <c r="C23" s="1709"/>
      <c r="D23" s="1709"/>
      <c r="E23" s="1710"/>
      <c r="F23" s="823"/>
      <c r="G23" s="857"/>
      <c r="H23" s="858">
        <f>ROUND(+F23*G23,0)</f>
        <v>0</v>
      </c>
    </row>
    <row r="24" spans="1:8" ht="17.45" customHeight="1" x14ac:dyDescent="0.2">
      <c r="A24" s="1733"/>
      <c r="B24" s="1734"/>
      <c r="C24" s="1734"/>
      <c r="D24" s="1734"/>
      <c r="E24" s="1735"/>
      <c r="F24" s="859"/>
      <c r="G24" s="857"/>
      <c r="H24" s="860">
        <f>ROUND(+F24*G24,0)</f>
        <v>0</v>
      </c>
    </row>
    <row r="25" spans="1:8" ht="17.45" customHeight="1" thickBot="1" x14ac:dyDescent="0.25">
      <c r="E25" s="520" t="s">
        <v>142</v>
      </c>
      <c r="F25" s="861">
        <f>SUM(F20:F24)</f>
        <v>0</v>
      </c>
      <c r="G25" s="862"/>
      <c r="H25" s="863">
        <f>SUM(H20:H24)</f>
        <v>0</v>
      </c>
    </row>
    <row r="26" spans="1:8" ht="17.45" customHeight="1" thickTop="1" x14ac:dyDescent="0.2"/>
    <row r="27" spans="1:8" ht="17.45" customHeight="1" x14ac:dyDescent="0.2">
      <c r="A27" s="103" t="s">
        <v>768</v>
      </c>
      <c r="B27" s="850"/>
      <c r="C27" s="850"/>
      <c r="D27" s="850"/>
      <c r="E27" s="850"/>
      <c r="F27" s="854"/>
      <c r="G27" s="864"/>
      <c r="H27" s="865">
        <f>+H25</f>
        <v>0</v>
      </c>
    </row>
    <row r="28" spans="1:8" ht="17.45" customHeight="1" x14ac:dyDescent="0.2">
      <c r="A28" s="866" t="s">
        <v>769</v>
      </c>
      <c r="B28" s="867"/>
      <c r="C28" s="850"/>
      <c r="D28" s="850"/>
      <c r="E28" s="850"/>
      <c r="F28" s="107"/>
      <c r="G28" s="868"/>
      <c r="H28" s="869"/>
    </row>
    <row r="29" spans="1:8" ht="17.45" customHeight="1" x14ac:dyDescent="0.2">
      <c r="A29" s="866" t="s">
        <v>770</v>
      </c>
      <c r="B29" s="870"/>
      <c r="C29" s="871"/>
      <c r="D29" s="871"/>
      <c r="E29" s="871"/>
      <c r="F29" s="107"/>
      <c r="G29" s="868"/>
      <c r="H29" s="872"/>
    </row>
    <row r="30" spans="1:8" ht="17.45" customHeight="1" x14ac:dyDescent="0.2">
      <c r="A30" s="866" t="s">
        <v>771</v>
      </c>
      <c r="B30" s="870"/>
      <c r="C30" s="871"/>
      <c r="D30" s="871"/>
      <c r="E30" s="871"/>
      <c r="F30" s="107"/>
      <c r="G30" s="873"/>
      <c r="H30" s="874"/>
    </row>
    <row r="31" spans="1:8" ht="17.45" customHeight="1" x14ac:dyDescent="0.25">
      <c r="A31" s="875"/>
      <c r="B31" s="870" t="s">
        <v>772</v>
      </c>
      <c r="C31" s="870"/>
      <c r="D31" s="871"/>
      <c r="E31" s="871"/>
      <c r="F31" s="107"/>
      <c r="G31" s="876"/>
      <c r="H31" s="877"/>
    </row>
    <row r="32" spans="1:8" ht="17.45" customHeight="1" x14ac:dyDescent="0.25">
      <c r="A32" s="875"/>
      <c r="B32" s="870" t="s">
        <v>773</v>
      </c>
      <c r="C32" s="870"/>
      <c r="D32" s="871"/>
      <c r="E32" s="871"/>
      <c r="F32" s="107"/>
      <c r="G32" s="876"/>
      <c r="H32" s="878"/>
    </row>
    <row r="33" spans="1:8" ht="17.45" customHeight="1" x14ac:dyDescent="0.25">
      <c r="A33" s="875"/>
      <c r="B33" s="870" t="s">
        <v>39</v>
      </c>
      <c r="C33" s="870"/>
      <c r="D33" s="871"/>
      <c r="E33" s="871"/>
      <c r="F33" s="107"/>
      <c r="G33" s="879"/>
      <c r="H33" s="880">
        <f>SUM(G31:G33)</f>
        <v>0</v>
      </c>
    </row>
    <row r="34" spans="1:8" ht="17.45" customHeight="1" x14ac:dyDescent="0.2">
      <c r="A34" s="866" t="s">
        <v>774</v>
      </c>
      <c r="B34" s="870"/>
      <c r="C34" s="871"/>
      <c r="D34" s="871"/>
      <c r="E34" s="871"/>
      <c r="F34" s="107"/>
      <c r="G34" s="868"/>
      <c r="H34" s="881"/>
    </row>
    <row r="35" spans="1:8" ht="17.45" customHeight="1" x14ac:dyDescent="0.2">
      <c r="A35" s="866" t="s">
        <v>775</v>
      </c>
      <c r="B35" s="870"/>
      <c r="C35" s="871"/>
      <c r="D35" s="871"/>
      <c r="E35" s="871"/>
      <c r="F35" s="107"/>
      <c r="G35" s="868"/>
      <c r="H35" s="881"/>
    </row>
    <row r="36" spans="1:8" ht="17.45" customHeight="1" x14ac:dyDescent="0.2">
      <c r="A36" s="882" t="s">
        <v>776</v>
      </c>
      <c r="B36" s="883"/>
      <c r="C36" s="883"/>
      <c r="D36" s="883"/>
      <c r="E36" s="883"/>
      <c r="F36" s="107"/>
      <c r="G36" s="868"/>
      <c r="H36" s="881"/>
    </row>
    <row r="37" spans="1:8" ht="17.45" customHeight="1" x14ac:dyDescent="0.2">
      <c r="A37" s="866" t="s">
        <v>777</v>
      </c>
      <c r="B37" s="870"/>
      <c r="C37" s="871"/>
      <c r="D37" s="871"/>
      <c r="E37" s="871"/>
      <c r="F37" s="107"/>
      <c r="G37" s="868"/>
      <c r="H37" s="881"/>
    </row>
    <row r="38" spans="1:8" ht="17.45" customHeight="1" x14ac:dyDescent="0.2">
      <c r="A38" s="103" t="s">
        <v>778</v>
      </c>
      <c r="B38" s="871"/>
      <c r="C38" s="871"/>
      <c r="D38" s="871"/>
      <c r="E38" s="871"/>
      <c r="F38" s="107"/>
      <c r="G38" s="868"/>
      <c r="H38" s="881"/>
    </row>
    <row r="39" spans="1:8" ht="17.45" customHeight="1" x14ac:dyDescent="0.2">
      <c r="A39" s="103" t="s">
        <v>779</v>
      </c>
      <c r="B39" s="871"/>
      <c r="C39" s="871"/>
      <c r="D39" s="871"/>
      <c r="E39" s="871"/>
      <c r="F39" s="107"/>
      <c r="G39" s="868"/>
      <c r="H39" s="881"/>
    </row>
    <row r="40" spans="1:8" ht="17.45" customHeight="1" x14ac:dyDescent="0.2">
      <c r="A40" s="103" t="s">
        <v>780</v>
      </c>
      <c r="B40" s="871"/>
      <c r="C40" s="871"/>
      <c r="D40" s="871"/>
      <c r="E40" s="871"/>
      <c r="F40" s="107"/>
      <c r="G40" s="868"/>
      <c r="H40" s="884">
        <f>SUM(H27:H38)-H39</f>
        <v>0</v>
      </c>
    </row>
    <row r="41" spans="1:8" ht="17.45" customHeight="1" x14ac:dyDescent="0.2">
      <c r="A41" s="885" t="s">
        <v>781</v>
      </c>
      <c r="B41" s="886"/>
      <c r="C41" s="886"/>
      <c r="D41" s="886"/>
      <c r="E41" s="886"/>
      <c r="F41" s="107"/>
      <c r="G41" s="868"/>
      <c r="H41" s="1357"/>
    </row>
    <row r="42" spans="1:8" ht="17.45" customHeight="1" x14ac:dyDescent="0.2">
      <c r="A42" s="885" t="s">
        <v>782</v>
      </c>
      <c r="B42" s="886"/>
      <c r="C42" s="886"/>
      <c r="D42" s="886"/>
      <c r="E42" s="886"/>
      <c r="F42" s="887"/>
      <c r="G42" s="868"/>
      <c r="H42" s="888">
        <f>ROUND(+H40*H41,0)</f>
        <v>0</v>
      </c>
    </row>
    <row r="43" spans="1:8" s="201" customFormat="1" ht="24" customHeight="1" x14ac:dyDescent="0.2">
      <c r="A43" s="1723" t="s">
        <v>783</v>
      </c>
      <c r="B43" s="1724"/>
      <c r="C43" s="1725"/>
      <c r="D43" s="1725"/>
      <c r="E43" s="1725"/>
      <c r="F43" s="1725"/>
      <c r="G43" s="1725"/>
      <c r="H43" s="1726"/>
    </row>
  </sheetData>
  <sheetProtection algorithmName="SHA-512" hashValue="KlI+RPhbM46Z4Ls8tyJKpas2fceBSyfTCNXSNBN39Cnwk+PZIVSl8OK6u4t/aJgPhqhck0FMVip8Z41WI3jS9w==" saltValue="qEV1yx30k4pJ1lovR7sX9Q==" spinCount="100000" sheet="1" objects="1" scenarios="1"/>
  <mergeCells count="20">
    <mergeCell ref="A12:C12"/>
    <mergeCell ref="D12:H12"/>
    <mergeCell ref="A8:H8"/>
    <mergeCell ref="E9:H9"/>
    <mergeCell ref="A10:C10"/>
    <mergeCell ref="D10:H10"/>
    <mergeCell ref="E11:H11"/>
    <mergeCell ref="E13:H13"/>
    <mergeCell ref="A14:C14"/>
    <mergeCell ref="D14:H14"/>
    <mergeCell ref="E15:H15"/>
    <mergeCell ref="A16:C16"/>
    <mergeCell ref="D16:H16"/>
    <mergeCell ref="A43:H43"/>
    <mergeCell ref="F18:H18"/>
    <mergeCell ref="A20:E20"/>
    <mergeCell ref="A21:E21"/>
    <mergeCell ref="A22:E22"/>
    <mergeCell ref="A23:E23"/>
    <mergeCell ref="A24:E24"/>
  </mergeCells>
  <printOptions horizontalCentered="1"/>
  <pageMargins left="0.5" right="0.5" top="1" bottom="0.75" header="0.5" footer="0.25"/>
  <pageSetup scale="8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737C-911C-4194-88CB-3201A476A1B6}">
  <sheetPr>
    <pageSetUpPr fitToPage="1"/>
  </sheetPr>
  <dimension ref="A1:I60"/>
  <sheetViews>
    <sheetView zoomScaleNormal="100" workbookViewId="0"/>
  </sheetViews>
  <sheetFormatPr defaultColWidth="10.875" defaultRowHeight="15" x14ac:dyDescent="0.2"/>
  <cols>
    <col min="1" max="1" width="2.875" style="2" customWidth="1"/>
    <col min="2" max="2" width="4.375" style="2" customWidth="1"/>
    <col min="3" max="3" width="13.625" style="2" customWidth="1"/>
    <col min="4" max="4" width="29.5" style="2" customWidth="1"/>
    <col min="5" max="5" width="4.375" style="2" customWidth="1"/>
    <col min="6" max="9" width="12.375" style="2" customWidth="1"/>
    <col min="10" max="16384" width="10.875" style="2"/>
  </cols>
  <sheetData>
    <row r="1" spans="1:9" ht="15" customHeight="1" x14ac:dyDescent="0.25">
      <c r="A1" s="7" t="s">
        <v>784</v>
      </c>
      <c r="B1" s="251"/>
      <c r="C1" s="8"/>
      <c r="D1" s="8"/>
      <c r="E1" s="8"/>
      <c r="F1" s="8"/>
      <c r="G1" s="8"/>
    </row>
    <row r="2" spans="1:9" ht="13.35" customHeight="1" x14ac:dyDescent="0.2">
      <c r="A2" s="1490" t="s">
        <v>42</v>
      </c>
      <c r="B2" s="1492"/>
      <c r="C2" s="1493"/>
      <c r="D2" s="8"/>
      <c r="E2" s="8"/>
      <c r="F2" s="8"/>
      <c r="G2" s="8"/>
    </row>
    <row r="3" spans="1:9" ht="13.35" customHeight="1" x14ac:dyDescent="0.2">
      <c r="A3" s="1490" t="s">
        <v>1459</v>
      </c>
      <c r="B3" s="1492"/>
      <c r="C3" s="1493"/>
      <c r="F3" s="429" t="s">
        <v>43</v>
      </c>
      <c r="G3" s="642"/>
      <c r="H3" s="642"/>
      <c r="I3" s="431"/>
    </row>
    <row r="4" spans="1:9" s="10" customFormat="1" ht="13.35" customHeight="1" x14ac:dyDescent="0.2">
      <c r="F4" s="836">
        <f>+'Sch A'!$A$6</f>
        <v>0</v>
      </c>
      <c r="G4" s="837"/>
      <c r="H4" s="837"/>
      <c r="I4" s="838"/>
    </row>
    <row r="5" spans="1:9" ht="13.35" customHeight="1" x14ac:dyDescent="0.2">
      <c r="A5" s="10"/>
      <c r="B5" s="252"/>
      <c r="F5" s="18" t="s">
        <v>131</v>
      </c>
      <c r="G5" s="10"/>
      <c r="H5" s="10"/>
      <c r="I5" s="19"/>
    </row>
    <row r="6" spans="1:9" ht="13.35" customHeight="1" x14ac:dyDescent="0.2">
      <c r="F6" s="839" t="s">
        <v>132</v>
      </c>
      <c r="G6" s="840">
        <f>+'Sch A'!$F$12</f>
        <v>0</v>
      </c>
      <c r="H6" s="839" t="s">
        <v>133</v>
      </c>
      <c r="I6" s="840">
        <f>+'Sch A'!$H$12</f>
        <v>0</v>
      </c>
    </row>
    <row r="7" spans="1:9" ht="13.35" customHeight="1" x14ac:dyDescent="0.2"/>
    <row r="8" spans="1:9" s="890" customFormat="1" ht="24" customHeight="1" x14ac:dyDescent="0.2">
      <c r="A8" s="889" t="s">
        <v>785</v>
      </c>
      <c r="B8" s="889"/>
      <c r="C8" s="889"/>
      <c r="D8" s="1750"/>
      <c r="E8" s="1750"/>
      <c r="F8" s="1750"/>
      <c r="G8" s="1750"/>
      <c r="H8" s="1750"/>
      <c r="I8" s="1751"/>
    </row>
    <row r="9" spans="1:9" s="890" customFormat="1" ht="25.5" x14ac:dyDescent="0.2">
      <c r="A9" s="889"/>
      <c r="B9" s="891"/>
      <c r="C9" s="891"/>
      <c r="D9" s="891"/>
      <c r="E9" s="891"/>
      <c r="F9" s="891"/>
      <c r="G9" s="892"/>
      <c r="H9" s="893" t="s">
        <v>427</v>
      </c>
      <c r="I9" s="894" t="s">
        <v>786</v>
      </c>
    </row>
    <row r="10" spans="1:9" s="900" customFormat="1" ht="18" customHeight="1" x14ac:dyDescent="0.2">
      <c r="A10" s="895" t="s">
        <v>158</v>
      </c>
      <c r="B10" s="896" t="s">
        <v>787</v>
      </c>
      <c r="C10" s="896"/>
      <c r="D10" s="896"/>
      <c r="E10" s="871"/>
      <c r="F10" s="871"/>
      <c r="G10" s="897"/>
      <c r="H10" s="898"/>
      <c r="I10" s="899"/>
    </row>
    <row r="11" spans="1:9" s="900" customFormat="1" ht="18" customHeight="1" x14ac:dyDescent="0.2">
      <c r="A11" s="901"/>
      <c r="B11" s="902" t="s">
        <v>636</v>
      </c>
      <c r="C11" s="903" t="s">
        <v>788</v>
      </c>
      <c r="D11" s="886"/>
      <c r="E11" s="886"/>
      <c r="F11" s="886"/>
      <c r="G11" s="904"/>
      <c r="H11" s="905"/>
      <c r="I11" s="905"/>
    </row>
    <row r="12" spans="1:9" s="913" customFormat="1" ht="12" customHeight="1" x14ac:dyDescent="0.2">
      <c r="A12" s="906"/>
      <c r="B12" s="907"/>
      <c r="C12" s="908" t="s">
        <v>789</v>
      </c>
      <c r="D12" s="909"/>
      <c r="E12" s="909"/>
      <c r="F12" s="910"/>
      <c r="G12" s="911"/>
      <c r="H12" s="912"/>
      <c r="I12" s="912"/>
    </row>
    <row r="13" spans="1:9" s="900" customFormat="1" ht="18" customHeight="1" x14ac:dyDescent="0.2">
      <c r="A13" s="914"/>
      <c r="B13" s="915" t="s">
        <v>638</v>
      </c>
      <c r="C13" s="916" t="s">
        <v>790</v>
      </c>
      <c r="D13" s="871"/>
      <c r="E13" s="871"/>
      <c r="F13" s="871"/>
      <c r="G13" s="897"/>
      <c r="H13" s="917"/>
      <c r="I13" s="898"/>
    </row>
    <row r="14" spans="1:9" s="900" customFormat="1" ht="18" customHeight="1" x14ac:dyDescent="0.2">
      <c r="A14" s="914"/>
      <c r="B14" s="915" t="s">
        <v>640</v>
      </c>
      <c r="C14" s="916" t="s">
        <v>791</v>
      </c>
      <c r="D14" s="871"/>
      <c r="E14" s="871"/>
      <c r="F14" s="871"/>
      <c r="G14" s="897"/>
      <c r="H14" s="917"/>
      <c r="I14" s="898"/>
    </row>
    <row r="15" spans="1:9" s="900" customFormat="1" ht="18" customHeight="1" x14ac:dyDescent="0.2">
      <c r="A15" s="901"/>
      <c r="B15" s="902" t="s">
        <v>642</v>
      </c>
      <c r="C15" s="903" t="s">
        <v>0</v>
      </c>
      <c r="D15" s="886"/>
      <c r="E15" s="886"/>
      <c r="F15" s="886"/>
      <c r="G15" s="904"/>
      <c r="H15" s="1752"/>
      <c r="I15" s="905"/>
    </row>
    <row r="16" spans="1:9" s="913" customFormat="1" ht="12" customHeight="1" x14ac:dyDescent="0.2">
      <c r="A16" s="906"/>
      <c r="B16" s="907"/>
      <c r="C16" s="908" t="s">
        <v>792</v>
      </c>
      <c r="D16" s="909"/>
      <c r="E16" s="909"/>
      <c r="F16" s="910"/>
      <c r="G16" s="911"/>
      <c r="H16" s="1753"/>
      <c r="I16" s="912"/>
    </row>
    <row r="17" spans="1:9" s="900" customFormat="1" ht="18" customHeight="1" x14ac:dyDescent="0.2">
      <c r="A17" s="914"/>
      <c r="B17" s="915" t="s">
        <v>644</v>
      </c>
      <c r="C17" s="916" t="s">
        <v>793</v>
      </c>
      <c r="D17" s="871"/>
      <c r="E17" s="871"/>
      <c r="F17" s="871"/>
      <c r="G17" s="897"/>
      <c r="H17" s="918"/>
      <c r="I17" s="898"/>
    </row>
    <row r="18" spans="1:9" s="900" customFormat="1" ht="18" customHeight="1" x14ac:dyDescent="0.25">
      <c r="A18" s="895" t="s">
        <v>160</v>
      </c>
      <c r="B18" s="896" t="s">
        <v>794</v>
      </c>
      <c r="C18" s="919"/>
      <c r="D18" s="896"/>
      <c r="E18" s="871"/>
      <c r="F18" s="871"/>
      <c r="G18" s="897"/>
      <c r="H18" s="898"/>
      <c r="I18" s="920">
        <f>SUM(H11:H17)</f>
        <v>0</v>
      </c>
    </row>
    <row r="19" spans="1:9" s="900" customFormat="1" ht="18" customHeight="1" x14ac:dyDescent="0.25">
      <c r="A19" s="914" t="s">
        <v>795</v>
      </c>
      <c r="B19" s="919"/>
      <c r="C19" s="919"/>
      <c r="D19" s="919"/>
      <c r="E19" s="919"/>
      <c r="F19" s="896"/>
      <c r="G19" s="921"/>
      <c r="H19" s="922"/>
      <c r="I19" s="923">
        <f>+I18-I10</f>
        <v>0</v>
      </c>
    </row>
    <row r="20" spans="1:9" s="913" customFormat="1" ht="12" x14ac:dyDescent="0.2">
      <c r="A20" s="924" t="s">
        <v>796</v>
      </c>
      <c r="B20" s="925"/>
      <c r="C20" s="925"/>
      <c r="D20" s="925"/>
      <c r="E20" s="925"/>
      <c r="F20" s="925"/>
      <c r="G20" s="925"/>
      <c r="H20" s="925"/>
      <c r="I20" s="926"/>
    </row>
    <row r="22" spans="1:9" ht="24.95" customHeight="1" x14ac:dyDescent="0.2">
      <c r="A22" s="1754" t="s">
        <v>797</v>
      </c>
      <c r="B22" s="1755"/>
      <c r="C22" s="1755"/>
      <c r="D22" s="1755"/>
      <c r="E22" s="1755"/>
      <c r="F22" s="1755"/>
      <c r="G22" s="1755"/>
      <c r="H22" s="1755"/>
      <c r="I22" s="1756"/>
    </row>
    <row r="23" spans="1:9" x14ac:dyDescent="0.2">
      <c r="A23" s="1362" t="s">
        <v>1438</v>
      </c>
      <c r="B23" s="1362"/>
      <c r="C23" s="1362"/>
      <c r="D23" s="1361" t="s">
        <v>1437</v>
      </c>
      <c r="E23" s="927"/>
      <c r="F23" s="927"/>
      <c r="G23" s="928" t="s">
        <v>1436</v>
      </c>
      <c r="H23" s="927"/>
      <c r="I23" s="929"/>
    </row>
    <row r="24" spans="1:9" x14ac:dyDescent="0.2">
      <c r="A24" s="930" t="s">
        <v>798</v>
      </c>
      <c r="B24" s="931"/>
      <c r="C24" s="932"/>
      <c r="D24" s="1757"/>
      <c r="E24" s="1758"/>
      <c r="F24" s="1758"/>
      <c r="G24" s="1759"/>
      <c r="H24" s="1759"/>
      <c r="I24" s="1759"/>
    </row>
    <row r="25" spans="1:9" x14ac:dyDescent="0.2">
      <c r="A25" s="930" t="s">
        <v>799</v>
      </c>
      <c r="B25" s="930"/>
      <c r="C25" s="930"/>
      <c r="D25" s="1757"/>
      <c r="E25" s="1758"/>
      <c r="F25" s="1758"/>
      <c r="G25" s="1759"/>
      <c r="H25" s="1759"/>
      <c r="I25" s="1759"/>
    </row>
    <row r="26" spans="1:9" x14ac:dyDescent="0.2">
      <c r="A26" s="930" t="s">
        <v>800</v>
      </c>
      <c r="B26" s="930"/>
      <c r="C26" s="930"/>
      <c r="D26" s="1757"/>
      <c r="E26" s="1758"/>
      <c r="F26" s="1758"/>
      <c r="G26" s="1759"/>
      <c r="H26" s="1759"/>
      <c r="I26" s="1759"/>
    </row>
    <row r="27" spans="1:9" x14ac:dyDescent="0.2">
      <c r="B27" s="933"/>
      <c r="C27" s="934"/>
      <c r="D27" s="935"/>
      <c r="E27" s="936"/>
      <c r="F27" s="935"/>
      <c r="G27" s="935"/>
      <c r="H27" s="935"/>
      <c r="I27" s="935"/>
    </row>
    <row r="28" spans="1:9" ht="24" x14ac:dyDescent="0.2">
      <c r="A28" s="930" t="s">
        <v>801</v>
      </c>
      <c r="B28" s="930"/>
      <c r="C28" s="930"/>
      <c r="D28" s="937"/>
      <c r="E28" s="511"/>
      <c r="F28" s="511"/>
      <c r="G28" s="511"/>
      <c r="H28" s="512"/>
      <c r="I28" s="938" t="s">
        <v>802</v>
      </c>
    </row>
    <row r="29" spans="1:9" x14ac:dyDescent="0.2">
      <c r="A29" s="939" t="s">
        <v>803</v>
      </c>
      <c r="B29" s="940"/>
      <c r="C29" s="940"/>
      <c r="D29" s="940"/>
      <c r="E29" s="940"/>
      <c r="F29" s="940"/>
      <c r="G29" s="940"/>
      <c r="H29" s="940"/>
      <c r="I29" s="941"/>
    </row>
    <row r="30" spans="1:9" x14ac:dyDescent="0.2">
      <c r="A30" s="942" t="s">
        <v>804</v>
      </c>
      <c r="B30" s="943"/>
      <c r="C30" s="944"/>
      <c r="D30" s="945"/>
      <c r="E30" s="945"/>
      <c r="F30" s="945"/>
      <c r="G30" s="945"/>
      <c r="H30" s="945"/>
      <c r="I30" s="946" t="s">
        <v>805</v>
      </c>
    </row>
    <row r="31" spans="1:9" x14ac:dyDescent="0.2">
      <c r="A31" s="942" t="s">
        <v>806</v>
      </c>
      <c r="B31" s="943"/>
      <c r="C31" s="944"/>
      <c r="D31" s="945"/>
      <c r="E31" s="945"/>
      <c r="F31" s="945"/>
      <c r="G31" s="945"/>
      <c r="H31" s="945"/>
      <c r="I31" s="946" t="s">
        <v>805</v>
      </c>
    </row>
    <row r="32" spans="1:9" x14ac:dyDescent="0.2">
      <c r="A32" s="942" t="s">
        <v>807</v>
      </c>
      <c r="B32" s="943"/>
      <c r="C32" s="944"/>
      <c r="D32" s="945"/>
      <c r="E32" s="945"/>
      <c r="F32" s="945"/>
      <c r="G32" s="945"/>
      <c r="H32" s="945"/>
      <c r="I32" s="946" t="s">
        <v>808</v>
      </c>
    </row>
    <row r="33" spans="1:9" x14ac:dyDescent="0.2">
      <c r="A33" s="942" t="s">
        <v>39</v>
      </c>
      <c r="B33" s="942"/>
      <c r="C33" s="947"/>
      <c r="D33" s="945"/>
      <c r="E33" s="945"/>
      <c r="F33" s="945"/>
      <c r="G33" s="945"/>
      <c r="H33" s="945"/>
      <c r="I33" s="946" t="s">
        <v>805</v>
      </c>
    </row>
    <row r="34" spans="1:9" x14ac:dyDescent="0.2">
      <c r="A34" s="939" t="s">
        <v>809</v>
      </c>
      <c r="B34" s="939"/>
      <c r="C34" s="948"/>
      <c r="D34" s="940"/>
      <c r="E34" s="940"/>
      <c r="F34" s="940"/>
      <c r="G34" s="940"/>
      <c r="H34" s="940"/>
      <c r="I34" s="941"/>
    </row>
    <row r="35" spans="1:9" x14ac:dyDescent="0.2">
      <c r="A35" s="942" t="s">
        <v>755</v>
      </c>
      <c r="B35" s="943"/>
      <c r="C35" s="944"/>
      <c r="D35" s="945"/>
      <c r="E35" s="945"/>
      <c r="F35" s="945"/>
      <c r="G35" s="945"/>
      <c r="H35" s="945"/>
      <c r="I35" s="946" t="s">
        <v>810</v>
      </c>
    </row>
    <row r="36" spans="1:9" x14ac:dyDescent="0.2">
      <c r="A36" s="942" t="s">
        <v>811</v>
      </c>
      <c r="B36" s="943"/>
      <c r="C36" s="944"/>
      <c r="D36" s="945"/>
      <c r="E36" s="945"/>
      <c r="F36" s="945"/>
      <c r="G36" s="945"/>
      <c r="H36" s="945"/>
      <c r="I36" s="946" t="s">
        <v>812</v>
      </c>
    </row>
    <row r="37" spans="1:9" x14ac:dyDescent="0.2">
      <c r="A37" s="942" t="s">
        <v>807</v>
      </c>
      <c r="B37" s="943"/>
      <c r="C37" s="944"/>
      <c r="D37" s="945"/>
      <c r="E37" s="945"/>
      <c r="F37" s="945"/>
      <c r="G37" s="945"/>
      <c r="H37" s="945"/>
      <c r="I37" s="946" t="s">
        <v>808</v>
      </c>
    </row>
    <row r="38" spans="1:9" x14ac:dyDescent="0.2">
      <c r="B38" s="949"/>
      <c r="C38" s="935"/>
      <c r="D38" s="935"/>
      <c r="E38" s="936"/>
      <c r="F38" s="935"/>
      <c r="G38" s="935"/>
      <c r="H38" s="935"/>
      <c r="I38" s="935"/>
    </row>
    <row r="39" spans="1:9" x14ac:dyDescent="0.2">
      <c r="A39" s="950" t="s">
        <v>158</v>
      </c>
      <c r="B39" s="951" t="s">
        <v>813</v>
      </c>
      <c r="C39" s="951"/>
      <c r="D39" s="951"/>
      <c r="E39" s="951"/>
      <c r="F39" s="951"/>
      <c r="G39" s="951"/>
      <c r="H39" s="951"/>
      <c r="I39" s="952"/>
    </row>
    <row r="40" spans="1:9" x14ac:dyDescent="0.2">
      <c r="A40" s="953"/>
      <c r="B40" s="954" t="s">
        <v>814</v>
      </c>
      <c r="C40" s="955"/>
      <c r="D40" s="956"/>
      <c r="E40" s="957" t="s">
        <v>815</v>
      </c>
      <c r="F40" s="1747"/>
      <c r="G40" s="1747"/>
      <c r="H40" s="1747"/>
      <c r="I40" s="1748"/>
    </row>
    <row r="41" spans="1:9" x14ac:dyDescent="0.2">
      <c r="A41" s="958"/>
      <c r="B41" s="959" t="s">
        <v>816</v>
      </c>
      <c r="C41" s="955"/>
      <c r="D41" s="956"/>
      <c r="E41" s="957" t="s">
        <v>817</v>
      </c>
      <c r="F41" s="1747"/>
      <c r="G41" s="1747"/>
      <c r="H41" s="1747"/>
      <c r="I41" s="1748"/>
    </row>
    <row r="42" spans="1:9" x14ac:dyDescent="0.2">
      <c r="A42" s="958"/>
      <c r="B42" s="959" t="s">
        <v>818</v>
      </c>
      <c r="C42" s="955"/>
      <c r="D42" s="956"/>
      <c r="E42" s="957" t="s">
        <v>819</v>
      </c>
      <c r="F42" s="1747"/>
      <c r="G42" s="1747"/>
      <c r="H42" s="1747"/>
      <c r="I42" s="1748"/>
    </row>
    <row r="43" spans="1:9" x14ac:dyDescent="0.2">
      <c r="A43" s="958"/>
      <c r="B43" s="959" t="s">
        <v>820</v>
      </c>
      <c r="C43" s="955"/>
      <c r="D43" s="960"/>
      <c r="E43" s="957" t="s">
        <v>821</v>
      </c>
      <c r="F43" s="1747"/>
      <c r="G43" s="1747"/>
      <c r="H43" s="1747"/>
      <c r="I43" s="1748"/>
    </row>
    <row r="44" spans="1:9" x14ac:dyDescent="0.2">
      <c r="B44" s="949"/>
      <c r="C44" s="935"/>
      <c r="D44" s="935"/>
      <c r="E44" s="936"/>
      <c r="F44" s="935"/>
      <c r="G44" s="935"/>
      <c r="H44" s="935"/>
      <c r="I44" s="935"/>
    </row>
    <row r="45" spans="1:9" x14ac:dyDescent="0.2">
      <c r="A45" s="961" t="s">
        <v>160</v>
      </c>
      <c r="B45" s="951" t="s">
        <v>822</v>
      </c>
      <c r="C45" s="951"/>
      <c r="D45" s="951"/>
      <c r="E45" s="962"/>
      <c r="F45" s="951"/>
      <c r="G45" s="951"/>
      <c r="H45" s="951"/>
      <c r="I45" s="952"/>
    </row>
    <row r="46" spans="1:9" x14ac:dyDescent="0.2">
      <c r="A46" s="953"/>
      <c r="B46" s="954" t="s">
        <v>814</v>
      </c>
      <c r="C46" s="955"/>
      <c r="D46" s="960"/>
      <c r="E46" s="957" t="s">
        <v>815</v>
      </c>
      <c r="F46" s="1747"/>
      <c r="G46" s="1747"/>
      <c r="H46" s="1747"/>
      <c r="I46" s="1748"/>
    </row>
    <row r="47" spans="1:9" x14ac:dyDescent="0.2">
      <c r="A47" s="958"/>
      <c r="B47" s="959" t="s">
        <v>816</v>
      </c>
      <c r="C47" s="955"/>
      <c r="D47" s="960"/>
      <c r="E47" s="957" t="s">
        <v>817</v>
      </c>
      <c r="F47" s="1747"/>
      <c r="G47" s="1747"/>
      <c r="H47" s="1747"/>
      <c r="I47" s="1748"/>
    </row>
    <row r="48" spans="1:9" x14ac:dyDescent="0.2">
      <c r="A48" s="958"/>
      <c r="B48" s="959" t="s">
        <v>818</v>
      </c>
      <c r="C48" s="955"/>
      <c r="D48" s="960"/>
      <c r="E48" s="957" t="s">
        <v>819</v>
      </c>
      <c r="F48" s="1747"/>
      <c r="G48" s="1747"/>
      <c r="H48" s="1747"/>
      <c r="I48" s="1748"/>
    </row>
    <row r="49" spans="1:9" x14ac:dyDescent="0.2">
      <c r="A49" s="958"/>
      <c r="B49" s="959" t="s">
        <v>820</v>
      </c>
      <c r="C49" s="955"/>
      <c r="D49" s="960"/>
      <c r="E49" s="957" t="s">
        <v>821</v>
      </c>
      <c r="F49" s="1747"/>
      <c r="G49" s="1747"/>
      <c r="H49" s="1747"/>
      <c r="I49" s="1748"/>
    </row>
    <row r="50" spans="1:9" x14ac:dyDescent="0.2">
      <c r="B50" s="949"/>
      <c r="C50" s="935"/>
      <c r="D50" s="935"/>
      <c r="E50" s="936"/>
      <c r="F50" s="935"/>
      <c r="G50" s="935"/>
      <c r="H50" s="935"/>
      <c r="I50" s="935"/>
    </row>
    <row r="51" spans="1:9" x14ac:dyDescent="0.2">
      <c r="A51" s="961" t="s">
        <v>162</v>
      </c>
      <c r="B51" s="947" t="s">
        <v>823</v>
      </c>
      <c r="C51" s="963"/>
      <c r="D51" s="963"/>
      <c r="E51" s="964"/>
      <c r="F51" s="963"/>
      <c r="G51" s="963"/>
      <c r="H51" s="963"/>
      <c r="I51" s="965"/>
    </row>
    <row r="52" spans="1:9" x14ac:dyDescent="0.2">
      <c r="A52" s="953"/>
      <c r="B52" s="954" t="s">
        <v>814</v>
      </c>
      <c r="C52" s="955"/>
      <c r="D52" s="960"/>
      <c r="E52" s="957" t="s">
        <v>815</v>
      </c>
      <c r="F52" s="1747"/>
      <c r="G52" s="1747"/>
      <c r="H52" s="1747"/>
      <c r="I52" s="1748"/>
    </row>
    <row r="53" spans="1:9" x14ac:dyDescent="0.2">
      <c r="A53" s="958"/>
      <c r="B53" s="959" t="s">
        <v>816</v>
      </c>
      <c r="C53" s="955"/>
      <c r="D53" s="960"/>
      <c r="E53" s="957" t="s">
        <v>817</v>
      </c>
      <c r="F53" s="1747"/>
      <c r="G53" s="1747"/>
      <c r="H53" s="1747"/>
      <c r="I53" s="1748"/>
    </row>
    <row r="54" spans="1:9" x14ac:dyDescent="0.2">
      <c r="A54" s="958"/>
      <c r="B54" s="959" t="s">
        <v>818</v>
      </c>
      <c r="C54" s="955"/>
      <c r="D54" s="960"/>
      <c r="E54" s="957" t="s">
        <v>819</v>
      </c>
      <c r="F54" s="1747"/>
      <c r="G54" s="1747"/>
      <c r="H54" s="1747"/>
      <c r="I54" s="1748"/>
    </row>
    <row r="55" spans="1:9" x14ac:dyDescent="0.2">
      <c r="A55" s="958"/>
      <c r="B55" s="959" t="s">
        <v>820</v>
      </c>
      <c r="C55" s="955"/>
      <c r="D55" s="960"/>
      <c r="E55" s="957" t="s">
        <v>821</v>
      </c>
      <c r="F55" s="1747"/>
      <c r="G55" s="1747"/>
      <c r="H55" s="1747"/>
      <c r="I55" s="1748"/>
    </row>
    <row r="56" spans="1:9" x14ac:dyDescent="0.2">
      <c r="B56" s="966"/>
      <c r="C56" s="967"/>
      <c r="D56" s="968"/>
      <c r="E56" s="966"/>
      <c r="F56" s="967"/>
      <c r="G56" s="968"/>
      <c r="H56" s="968"/>
      <c r="I56" s="969"/>
    </row>
    <row r="57" spans="1:9" x14ac:dyDescent="0.2">
      <c r="A57" s="970" t="s">
        <v>164</v>
      </c>
      <c r="B57" s="934" t="s">
        <v>824</v>
      </c>
      <c r="C57" s="934"/>
      <c r="D57" s="971"/>
      <c r="E57" s="972"/>
      <c r="F57" s="972"/>
      <c r="G57" s="972"/>
      <c r="H57" s="972"/>
      <c r="I57" s="934"/>
    </row>
    <row r="58" spans="1:9" x14ac:dyDescent="0.2">
      <c r="B58" s="970"/>
      <c r="C58" s="934"/>
      <c r="D58" s="967"/>
      <c r="E58" s="967"/>
      <c r="F58" s="968"/>
      <c r="G58" s="968"/>
      <c r="H58" s="968"/>
      <c r="I58" s="934"/>
    </row>
    <row r="59" spans="1:9" x14ac:dyDescent="0.2">
      <c r="A59" s="970" t="s">
        <v>167</v>
      </c>
      <c r="B59" s="934" t="s">
        <v>825</v>
      </c>
      <c r="C59" s="934"/>
      <c r="D59" s="934"/>
      <c r="E59" s="1486"/>
      <c r="F59" s="934" t="s">
        <v>826</v>
      </c>
      <c r="G59" s="934"/>
      <c r="H59" s="934"/>
      <c r="I59" s="934"/>
    </row>
    <row r="60" spans="1:9" x14ac:dyDescent="0.2">
      <c r="B60" s="934"/>
      <c r="C60" s="934"/>
      <c r="D60" s="934"/>
      <c r="E60" s="1017"/>
      <c r="F60" s="934" t="s">
        <v>39</v>
      </c>
      <c r="G60" s="1749"/>
      <c r="H60" s="1749"/>
      <c r="I60" s="934"/>
    </row>
  </sheetData>
  <sheetProtection algorithmName="SHA-512" hashValue="s2LvHyYr1JhcnVDZCXq6AfSeyQ4E4CwxT4BzqjHVLRyypuMXuOhZOp0n4knwZIRca4xoNOaO7rylWeHI5+bLKw==" saltValue="/vW9P/6jDWhqBdn+SPDTeQ==" spinCount="100000" sheet="1" objects="1" scenarios="1"/>
  <mergeCells count="22">
    <mergeCell ref="F43:I43"/>
    <mergeCell ref="D8:I8"/>
    <mergeCell ref="H15:H16"/>
    <mergeCell ref="A22:I22"/>
    <mergeCell ref="D24:F24"/>
    <mergeCell ref="G24:I24"/>
    <mergeCell ref="D25:F25"/>
    <mergeCell ref="G25:I25"/>
    <mergeCell ref="D26:F26"/>
    <mergeCell ref="G26:I26"/>
    <mergeCell ref="F40:I40"/>
    <mergeCell ref="F41:I41"/>
    <mergeCell ref="F42:I42"/>
    <mergeCell ref="F54:I54"/>
    <mergeCell ref="F55:I55"/>
    <mergeCell ref="G60:H60"/>
    <mergeCell ref="F46:I46"/>
    <mergeCell ref="F47:I47"/>
    <mergeCell ref="F48:I48"/>
    <mergeCell ref="F49:I49"/>
    <mergeCell ref="F52:I52"/>
    <mergeCell ref="F53:I53"/>
  </mergeCells>
  <printOptions horizontalCentered="1"/>
  <pageMargins left="0.5" right="0.5" top="1" bottom="0.75" header="0.5" footer="0.5"/>
  <pageSetup scale="7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8F66-F9C9-4DCC-BB9F-9DD30AFD3E6F}">
  <dimension ref="A1:H74"/>
  <sheetViews>
    <sheetView zoomScaleNormal="100" workbookViewId="0"/>
  </sheetViews>
  <sheetFormatPr defaultColWidth="10.875" defaultRowHeight="15" x14ac:dyDescent="0.2"/>
  <cols>
    <col min="1" max="1" width="3.875" style="2" customWidth="1"/>
    <col min="2" max="2" width="17.125" style="2" customWidth="1"/>
    <col min="3" max="3" width="28.375" style="2" customWidth="1"/>
    <col min="4" max="4" width="3.875" style="2" customWidth="1"/>
    <col min="5" max="8" width="10.875" style="2" customWidth="1"/>
    <col min="9" max="16384" width="10.875" style="2"/>
  </cols>
  <sheetData>
    <row r="1" spans="1:8" ht="15" customHeight="1" x14ac:dyDescent="0.25">
      <c r="A1" s="7" t="s">
        <v>827</v>
      </c>
      <c r="B1" s="8"/>
      <c r="C1" s="8"/>
      <c r="D1" s="8"/>
      <c r="E1" s="8"/>
      <c r="F1" s="8"/>
      <c r="G1" s="8"/>
      <c r="H1" s="8"/>
    </row>
    <row r="2" spans="1:8" ht="15" customHeight="1" x14ac:dyDescent="0.25">
      <c r="A2" s="7" t="s">
        <v>828</v>
      </c>
      <c r="B2" s="8"/>
      <c r="C2" s="8"/>
      <c r="D2" s="8"/>
      <c r="E2" s="8"/>
      <c r="F2" s="8"/>
      <c r="G2" s="8"/>
      <c r="H2" s="8"/>
    </row>
    <row r="3" spans="1:8" s="10" customFormat="1" ht="13.35" customHeight="1" x14ac:dyDescent="0.2">
      <c r="A3" s="1490" t="s">
        <v>42</v>
      </c>
      <c r="B3" s="1491"/>
      <c r="C3" s="43"/>
      <c r="D3" s="43"/>
      <c r="E3" s="429" t="s">
        <v>43</v>
      </c>
      <c r="F3" s="642"/>
      <c r="G3" s="642"/>
      <c r="H3" s="431"/>
    </row>
    <row r="4" spans="1:8" s="10" customFormat="1" ht="13.35" customHeight="1" x14ac:dyDescent="0.2">
      <c r="A4" s="1490" t="s">
        <v>1459</v>
      </c>
      <c r="B4" s="1490"/>
      <c r="E4" s="836">
        <f>+'Sch A'!$A$6</f>
        <v>0</v>
      </c>
      <c r="F4" s="837"/>
      <c r="G4" s="837"/>
      <c r="H4" s="838"/>
    </row>
    <row r="5" spans="1:8" s="10" customFormat="1" ht="13.35" customHeight="1" x14ac:dyDescent="0.2">
      <c r="E5" s="18" t="s">
        <v>131</v>
      </c>
      <c r="H5" s="19"/>
    </row>
    <row r="6" spans="1:8" s="10" customFormat="1" ht="13.35" customHeight="1" x14ac:dyDescent="0.2">
      <c r="C6" s="43"/>
      <c r="D6" s="43"/>
      <c r="E6" s="839" t="s">
        <v>132</v>
      </c>
      <c r="F6" s="973">
        <f>+'Sch A'!$F$12</f>
        <v>0</v>
      </c>
      <c r="G6" s="839" t="s">
        <v>133</v>
      </c>
      <c r="H6" s="973">
        <f>+'Sch A'!$H$12</f>
        <v>0</v>
      </c>
    </row>
    <row r="7" spans="1:8" s="934" customFormat="1" ht="15" customHeight="1" x14ac:dyDescent="0.2">
      <c r="A7" s="252"/>
      <c r="B7" s="2" t="s">
        <v>829</v>
      </c>
      <c r="C7" s="207"/>
      <c r="D7" s="2"/>
      <c r="E7" s="974"/>
      <c r="F7" s="974"/>
      <c r="G7" s="974"/>
      <c r="H7" s="974"/>
    </row>
    <row r="8" spans="1:8" s="981" customFormat="1" ht="24" customHeight="1" x14ac:dyDescent="0.2">
      <c r="A8" s="975" t="s">
        <v>801</v>
      </c>
      <c r="B8" s="976"/>
      <c r="C8" s="977" t="s">
        <v>830</v>
      </c>
      <c r="D8" s="978"/>
      <c r="E8" s="978"/>
      <c r="F8" s="978"/>
      <c r="G8" s="979"/>
      <c r="H8" s="980" t="s">
        <v>802</v>
      </c>
    </row>
    <row r="9" spans="1:8" s="981" customFormat="1" ht="15" customHeight="1" x14ac:dyDescent="0.2">
      <c r="A9" s="982" t="s">
        <v>803</v>
      </c>
      <c r="B9" s="983"/>
      <c r="C9" s="984"/>
      <c r="D9" s="985"/>
      <c r="E9" s="985"/>
      <c r="F9" s="985"/>
      <c r="G9" s="985"/>
      <c r="H9" s="986"/>
    </row>
    <row r="10" spans="1:8" s="934" customFormat="1" ht="15" customHeight="1" x14ac:dyDescent="0.2">
      <c r="A10" s="930" t="s">
        <v>804</v>
      </c>
      <c r="B10" s="944"/>
      <c r="C10" s="1795"/>
      <c r="D10" s="1796"/>
      <c r="E10" s="1796"/>
      <c r="F10" s="1796"/>
      <c r="G10" s="1797"/>
      <c r="H10" s="987" t="s">
        <v>805</v>
      </c>
    </row>
    <row r="11" spans="1:8" s="934" customFormat="1" ht="15" customHeight="1" x14ac:dyDescent="0.2">
      <c r="A11" s="930" t="s">
        <v>806</v>
      </c>
      <c r="B11" s="944"/>
      <c r="C11" s="1798"/>
      <c r="D11" s="1799"/>
      <c r="E11" s="1799"/>
      <c r="F11" s="1799"/>
      <c r="G11" s="1800"/>
      <c r="H11" s="988" t="s">
        <v>805</v>
      </c>
    </row>
    <row r="12" spans="1:8" s="934" customFormat="1" ht="15" customHeight="1" x14ac:dyDescent="0.2">
      <c r="A12" s="930" t="s">
        <v>807</v>
      </c>
      <c r="B12" s="944"/>
      <c r="C12" s="1801"/>
      <c r="D12" s="1802"/>
      <c r="E12" s="1802"/>
      <c r="F12" s="1802"/>
      <c r="G12" s="1803"/>
      <c r="H12" s="989" t="s">
        <v>808</v>
      </c>
    </row>
    <row r="13" spans="1:8" s="934" customFormat="1" ht="15" customHeight="1" x14ac:dyDescent="0.2">
      <c r="A13" s="990" t="s">
        <v>39</v>
      </c>
      <c r="B13" s="991"/>
      <c r="C13" s="1804"/>
      <c r="D13" s="1805"/>
      <c r="E13" s="1805"/>
      <c r="F13" s="1805"/>
      <c r="G13" s="1806"/>
      <c r="H13" s="992" t="s">
        <v>805</v>
      </c>
    </row>
    <row r="14" spans="1:8" s="981" customFormat="1" ht="15" customHeight="1" x14ac:dyDescent="0.2">
      <c r="A14" s="993" t="s">
        <v>809</v>
      </c>
      <c r="B14" s="994"/>
      <c r="C14" s="995"/>
      <c r="D14" s="996"/>
      <c r="E14" s="996"/>
      <c r="F14" s="996"/>
      <c r="G14" s="996"/>
      <c r="H14" s="997"/>
    </row>
    <row r="15" spans="1:8" s="934" customFormat="1" ht="15" customHeight="1" x14ac:dyDescent="0.2">
      <c r="A15" s="930" t="s">
        <v>755</v>
      </c>
      <c r="B15" s="944"/>
      <c r="C15" s="1795"/>
      <c r="D15" s="1796"/>
      <c r="E15" s="1796"/>
      <c r="F15" s="1796"/>
      <c r="G15" s="1797"/>
      <c r="H15" s="987" t="s">
        <v>810</v>
      </c>
    </row>
    <row r="16" spans="1:8" s="934" customFormat="1" ht="15" customHeight="1" x14ac:dyDescent="0.2">
      <c r="A16" s="930" t="s">
        <v>811</v>
      </c>
      <c r="B16" s="944"/>
      <c r="C16" s="1807"/>
      <c r="D16" s="1808"/>
      <c r="E16" s="1808"/>
      <c r="F16" s="1808"/>
      <c r="G16" s="1809"/>
      <c r="H16" s="998" t="s">
        <v>812</v>
      </c>
    </row>
    <row r="17" spans="1:8" s="934" customFormat="1" ht="15" customHeight="1" x14ac:dyDescent="0.2">
      <c r="A17" s="930" t="s">
        <v>807</v>
      </c>
      <c r="B17" s="944"/>
      <c r="C17" s="1810"/>
      <c r="D17" s="1811"/>
      <c r="E17" s="1811"/>
      <c r="F17" s="1811"/>
      <c r="G17" s="1812"/>
      <c r="H17" s="999" t="s">
        <v>808</v>
      </c>
    </row>
    <row r="18" spans="1:8" s="934" customFormat="1" ht="15" customHeight="1" x14ac:dyDescent="0.2">
      <c r="A18" s="1000"/>
      <c r="B18" s="1001"/>
      <c r="C18" s="1001"/>
      <c r="D18" s="1000"/>
      <c r="E18" s="1001"/>
      <c r="F18" s="1001"/>
      <c r="G18" s="1001"/>
      <c r="H18" s="1001"/>
    </row>
    <row r="19" spans="1:8" s="934" customFormat="1" ht="15" customHeight="1" x14ac:dyDescent="0.2">
      <c r="A19" s="1002" t="s">
        <v>158</v>
      </c>
      <c r="B19" s="1003" t="s">
        <v>813</v>
      </c>
      <c r="C19" s="1003"/>
      <c r="D19" s="1003"/>
      <c r="E19" s="1003"/>
      <c r="F19" s="1003"/>
      <c r="G19" s="1003"/>
      <c r="H19" s="1004"/>
    </row>
    <row r="20" spans="1:8" s="934" customFormat="1" ht="15" customHeight="1" x14ac:dyDescent="0.2">
      <c r="A20" s="1005" t="s">
        <v>831</v>
      </c>
      <c r="B20" s="1776"/>
      <c r="C20" s="1777"/>
      <c r="D20" s="1005" t="s">
        <v>815</v>
      </c>
      <c r="E20" s="1776"/>
      <c r="F20" s="1777"/>
      <c r="G20" s="1777"/>
      <c r="H20" s="1788"/>
    </row>
    <row r="21" spans="1:8" s="934" customFormat="1" ht="15" customHeight="1" x14ac:dyDescent="0.2">
      <c r="A21" s="1005" t="s">
        <v>832</v>
      </c>
      <c r="B21" s="1776"/>
      <c r="C21" s="1777"/>
      <c r="D21" s="1005" t="s">
        <v>817</v>
      </c>
      <c r="E21" s="1776"/>
      <c r="F21" s="1777"/>
      <c r="G21" s="1777"/>
      <c r="H21" s="1788"/>
    </row>
    <row r="22" spans="1:8" s="934" customFormat="1" ht="15" customHeight="1" x14ac:dyDescent="0.2">
      <c r="A22" s="1005" t="s">
        <v>833</v>
      </c>
      <c r="B22" s="1776"/>
      <c r="C22" s="1777"/>
      <c r="D22" s="1005" t="s">
        <v>819</v>
      </c>
      <c r="E22" s="1776"/>
      <c r="F22" s="1777"/>
      <c r="G22" s="1777"/>
      <c r="H22" s="1788"/>
    </row>
    <row r="23" spans="1:8" s="934" customFormat="1" ht="15" customHeight="1" x14ac:dyDescent="0.2">
      <c r="A23" s="1005" t="s">
        <v>834</v>
      </c>
      <c r="B23" s="1789"/>
      <c r="C23" s="1790"/>
      <c r="D23" s="1005" t="s">
        <v>821</v>
      </c>
      <c r="E23" s="1789"/>
      <c r="F23" s="1790"/>
      <c r="G23" s="1790"/>
      <c r="H23" s="1791"/>
    </row>
    <row r="24" spans="1:8" s="934" customFormat="1" ht="15" customHeight="1" x14ac:dyDescent="0.2">
      <c r="A24" s="1006"/>
      <c r="B24" s="1001"/>
      <c r="C24" s="1001"/>
      <c r="D24" s="1000"/>
      <c r="E24" s="1001"/>
      <c r="F24" s="1001"/>
      <c r="G24" s="1001"/>
      <c r="H24" s="1001"/>
    </row>
    <row r="25" spans="1:8" s="934" customFormat="1" ht="15" customHeight="1" x14ac:dyDescent="0.2">
      <c r="A25" s="1002" t="s">
        <v>160</v>
      </c>
      <c r="B25" s="1003" t="s">
        <v>822</v>
      </c>
      <c r="C25" s="1003"/>
      <c r="D25" s="1007"/>
      <c r="E25" s="1003"/>
      <c r="F25" s="1003"/>
      <c r="G25" s="1003"/>
      <c r="H25" s="1004"/>
    </row>
    <row r="26" spans="1:8" s="934" customFormat="1" ht="15" customHeight="1" x14ac:dyDescent="0.2">
      <c r="A26" s="1005" t="s">
        <v>831</v>
      </c>
      <c r="B26" s="1776"/>
      <c r="C26" s="1777"/>
      <c r="D26" s="1005" t="s">
        <v>815</v>
      </c>
      <c r="E26" s="1776"/>
      <c r="F26" s="1777"/>
      <c r="G26" s="1777"/>
      <c r="H26" s="1788"/>
    </row>
    <row r="27" spans="1:8" s="934" customFormat="1" ht="15" customHeight="1" x14ac:dyDescent="0.2">
      <c r="A27" s="1005" t="s">
        <v>832</v>
      </c>
      <c r="B27" s="1776"/>
      <c r="C27" s="1777"/>
      <c r="D27" s="1005" t="s">
        <v>817</v>
      </c>
      <c r="E27" s="1776"/>
      <c r="F27" s="1777"/>
      <c r="G27" s="1777"/>
      <c r="H27" s="1788"/>
    </row>
    <row r="28" spans="1:8" s="934" customFormat="1" ht="15" customHeight="1" x14ac:dyDescent="0.2">
      <c r="A28" s="1005" t="s">
        <v>833</v>
      </c>
      <c r="B28" s="1776"/>
      <c r="C28" s="1777"/>
      <c r="D28" s="1005" t="s">
        <v>819</v>
      </c>
      <c r="E28" s="1776"/>
      <c r="F28" s="1777"/>
      <c r="G28" s="1777"/>
      <c r="H28" s="1788"/>
    </row>
    <row r="29" spans="1:8" s="934" customFormat="1" ht="15" customHeight="1" x14ac:dyDescent="0.2">
      <c r="A29" s="1005" t="s">
        <v>834</v>
      </c>
      <c r="B29" s="1789"/>
      <c r="C29" s="1790"/>
      <c r="D29" s="1005" t="s">
        <v>821</v>
      </c>
      <c r="E29" s="1789"/>
      <c r="F29" s="1790"/>
      <c r="G29" s="1790"/>
      <c r="H29" s="1791"/>
    </row>
    <row r="30" spans="1:8" s="934" customFormat="1" ht="15" customHeight="1" x14ac:dyDescent="0.2">
      <c r="A30" s="1006"/>
      <c r="B30" s="1001"/>
      <c r="C30" s="1001"/>
      <c r="D30" s="1000"/>
      <c r="E30" s="1001"/>
      <c r="F30" s="1001"/>
      <c r="G30" s="1001"/>
      <c r="H30" s="1001"/>
    </row>
    <row r="31" spans="1:8" s="934" customFormat="1" ht="15" customHeight="1" x14ac:dyDescent="0.2">
      <c r="A31" s="1002" t="s">
        <v>162</v>
      </c>
      <c r="B31" s="1008" t="s">
        <v>823</v>
      </c>
      <c r="C31" s="1008"/>
      <c r="D31" s="1009"/>
      <c r="E31" s="1008"/>
      <c r="F31" s="1008"/>
      <c r="G31" s="1008"/>
      <c r="H31" s="1010"/>
    </row>
    <row r="32" spans="1:8" s="934" customFormat="1" ht="15" customHeight="1" x14ac:dyDescent="0.2">
      <c r="A32" s="1005" t="s">
        <v>831</v>
      </c>
      <c r="B32" s="1792"/>
      <c r="C32" s="1793"/>
      <c r="D32" s="1005" t="s">
        <v>834</v>
      </c>
      <c r="E32" s="1792"/>
      <c r="F32" s="1793"/>
      <c r="G32" s="1793"/>
      <c r="H32" s="1794"/>
    </row>
    <row r="33" spans="1:8" s="934" customFormat="1" ht="15" customHeight="1" x14ac:dyDescent="0.2">
      <c r="A33" s="1005" t="s">
        <v>832</v>
      </c>
      <c r="B33" s="1776"/>
      <c r="C33" s="1777"/>
      <c r="D33" s="1005" t="s">
        <v>815</v>
      </c>
      <c r="E33" s="1776"/>
      <c r="F33" s="1777"/>
      <c r="G33" s="1777"/>
      <c r="H33" s="1778"/>
    </row>
    <row r="34" spans="1:8" s="934" customFormat="1" ht="15" customHeight="1" x14ac:dyDescent="0.2">
      <c r="A34" s="1011" t="s">
        <v>818</v>
      </c>
      <c r="B34" s="1779"/>
      <c r="C34" s="1780"/>
      <c r="D34" s="1005" t="s">
        <v>817</v>
      </c>
      <c r="E34" s="1779"/>
      <c r="F34" s="1780"/>
      <c r="G34" s="1780"/>
      <c r="H34" s="1781"/>
    </row>
    <row r="35" spans="1:8" s="934" customFormat="1" ht="15" customHeight="1" x14ac:dyDescent="0.2">
      <c r="A35" s="966"/>
      <c r="B35" s="1012"/>
      <c r="C35" s="677"/>
      <c r="D35" s="966"/>
      <c r="E35" s="1012"/>
      <c r="F35" s="677"/>
      <c r="G35" s="677"/>
      <c r="H35" s="1013"/>
    </row>
    <row r="36" spans="1:8" s="934" customFormat="1" ht="15" customHeight="1" x14ac:dyDescent="0.2">
      <c r="A36" s="970" t="s">
        <v>835</v>
      </c>
      <c r="B36" s="1014" t="s">
        <v>824</v>
      </c>
      <c r="C36" s="945"/>
      <c r="D36" s="1015"/>
      <c r="E36" s="972"/>
      <c r="F36" s="972"/>
      <c r="G36" s="972"/>
    </row>
    <row r="37" spans="1:8" s="934" customFormat="1" ht="15" customHeight="1" x14ac:dyDescent="0.2">
      <c r="A37" s="970"/>
      <c r="C37" s="1012"/>
      <c r="D37" s="1016"/>
      <c r="E37" s="677"/>
      <c r="F37" s="677"/>
      <c r="G37" s="677"/>
    </row>
    <row r="38" spans="1:8" s="934" customFormat="1" ht="15" customHeight="1" x14ac:dyDescent="0.2">
      <c r="A38" s="970" t="s">
        <v>836</v>
      </c>
      <c r="B38" s="934" t="s">
        <v>825</v>
      </c>
      <c r="D38" s="1017"/>
      <c r="E38" s="934" t="s">
        <v>826</v>
      </c>
    </row>
    <row r="39" spans="1:8" s="934" customFormat="1" ht="15" customHeight="1" x14ac:dyDescent="0.2">
      <c r="D39" s="1017"/>
      <c r="E39" s="934" t="s">
        <v>39</v>
      </c>
      <c r="F39" s="1749"/>
      <c r="G39" s="1749"/>
    </row>
    <row r="40" spans="1:8" s="934" customFormat="1" ht="15" customHeight="1" x14ac:dyDescent="0.2"/>
    <row r="41" spans="1:8" ht="15" customHeight="1" x14ac:dyDescent="0.2"/>
    <row r="42" spans="1:8" ht="15" customHeight="1" x14ac:dyDescent="0.2">
      <c r="A42" s="252"/>
      <c r="B42" s="2" t="s">
        <v>837</v>
      </c>
      <c r="C42" s="207"/>
    </row>
    <row r="43" spans="1:8" ht="24" customHeight="1" x14ac:dyDescent="0.2">
      <c r="A43" s="1018" t="s">
        <v>801</v>
      </c>
      <c r="B43" s="1019"/>
      <c r="C43" s="1020" t="s">
        <v>830</v>
      </c>
      <c r="D43" s="1021"/>
      <c r="E43" s="1021"/>
      <c r="F43" s="1021"/>
      <c r="G43" s="1022"/>
      <c r="H43" s="1023" t="s">
        <v>802</v>
      </c>
    </row>
    <row r="44" spans="1:8" ht="15" customHeight="1" x14ac:dyDescent="0.2">
      <c r="A44" s="993" t="s">
        <v>803</v>
      </c>
      <c r="B44" s="1024"/>
      <c r="C44" s="1025"/>
      <c r="D44" s="1025"/>
      <c r="E44" s="1025"/>
      <c r="F44" s="1025"/>
      <c r="G44" s="1025"/>
      <c r="H44" s="1026"/>
    </row>
    <row r="45" spans="1:8" ht="15" customHeight="1" x14ac:dyDescent="0.2">
      <c r="A45" s="930" t="s">
        <v>804</v>
      </c>
      <c r="B45" s="944"/>
      <c r="C45" s="1782"/>
      <c r="D45" s="1783"/>
      <c r="E45" s="1783"/>
      <c r="F45" s="1783"/>
      <c r="G45" s="1784"/>
      <c r="H45" s="1027" t="s">
        <v>805</v>
      </c>
    </row>
    <row r="46" spans="1:8" ht="15" customHeight="1" x14ac:dyDescent="0.2">
      <c r="A46" s="930" t="s">
        <v>806</v>
      </c>
      <c r="B46" s="944"/>
      <c r="C46" s="1782"/>
      <c r="D46" s="1783"/>
      <c r="E46" s="1783"/>
      <c r="F46" s="1783"/>
      <c r="G46" s="1784"/>
      <c r="H46" s="1027" t="s">
        <v>805</v>
      </c>
    </row>
    <row r="47" spans="1:8" ht="15" customHeight="1" x14ac:dyDescent="0.2">
      <c r="A47" s="930" t="s">
        <v>807</v>
      </c>
      <c r="B47" s="944"/>
      <c r="C47" s="1782"/>
      <c r="D47" s="1783"/>
      <c r="E47" s="1783"/>
      <c r="F47" s="1783"/>
      <c r="G47" s="1784"/>
      <c r="H47" s="1027" t="s">
        <v>808</v>
      </c>
    </row>
    <row r="48" spans="1:8" ht="15" customHeight="1" x14ac:dyDescent="0.2">
      <c r="A48" s="1028" t="s">
        <v>39</v>
      </c>
      <c r="B48" s="1029"/>
      <c r="C48" s="1785"/>
      <c r="D48" s="1786"/>
      <c r="E48" s="1786"/>
      <c r="F48" s="1786"/>
      <c r="G48" s="1787"/>
      <c r="H48" s="1030" t="s">
        <v>805</v>
      </c>
    </row>
    <row r="49" spans="1:8" ht="15" customHeight="1" x14ac:dyDescent="0.2">
      <c r="A49" s="1031" t="s">
        <v>809</v>
      </c>
      <c r="B49" s="1032"/>
      <c r="C49" s="1025"/>
      <c r="D49" s="1025"/>
      <c r="E49" s="1025"/>
      <c r="F49" s="1025"/>
      <c r="G49" s="1025"/>
      <c r="H49" s="1033"/>
    </row>
    <row r="50" spans="1:8" ht="15" customHeight="1" x14ac:dyDescent="0.2">
      <c r="A50" s="930" t="s">
        <v>755</v>
      </c>
      <c r="B50" s="944"/>
      <c r="C50" s="1773"/>
      <c r="D50" s="1774"/>
      <c r="E50" s="1774"/>
      <c r="F50" s="1774"/>
      <c r="G50" s="1775"/>
      <c r="H50" s="1034" t="s">
        <v>810</v>
      </c>
    </row>
    <row r="51" spans="1:8" ht="15" customHeight="1" x14ac:dyDescent="0.2">
      <c r="A51" s="930" t="s">
        <v>811</v>
      </c>
      <c r="B51" s="944"/>
      <c r="C51" s="1773"/>
      <c r="D51" s="1774"/>
      <c r="E51" s="1774"/>
      <c r="F51" s="1774"/>
      <c r="G51" s="1775"/>
      <c r="H51" s="1034" t="s">
        <v>812</v>
      </c>
    </row>
    <row r="52" spans="1:8" ht="15" customHeight="1" x14ac:dyDescent="0.2">
      <c r="A52" s="930" t="s">
        <v>807</v>
      </c>
      <c r="B52" s="944"/>
      <c r="C52" s="1773"/>
      <c r="D52" s="1774"/>
      <c r="E52" s="1774"/>
      <c r="F52" s="1774"/>
      <c r="G52" s="1775"/>
      <c r="H52" s="1034" t="s">
        <v>808</v>
      </c>
    </row>
    <row r="53" spans="1:8" ht="15" customHeight="1" x14ac:dyDescent="0.2">
      <c r="A53" s="1035"/>
      <c r="B53" s="1036"/>
      <c r="C53" s="1036"/>
      <c r="D53" s="1035"/>
      <c r="E53" s="1036"/>
      <c r="F53" s="1036"/>
      <c r="G53" s="1036"/>
      <c r="H53" s="1036"/>
    </row>
    <row r="54" spans="1:8" ht="15" customHeight="1" x14ac:dyDescent="0.2">
      <c r="A54" s="1002" t="s">
        <v>158</v>
      </c>
      <c r="B54" s="1037" t="s">
        <v>813</v>
      </c>
      <c r="C54" s="1037"/>
      <c r="D54" s="1037"/>
      <c r="E54" s="1037"/>
      <c r="F54" s="1037"/>
      <c r="G54" s="1037"/>
      <c r="H54" s="1038"/>
    </row>
    <row r="55" spans="1:8" ht="15" customHeight="1" x14ac:dyDescent="0.2">
      <c r="A55" s="1005" t="s">
        <v>831</v>
      </c>
      <c r="B55" s="1760"/>
      <c r="C55" s="1761"/>
      <c r="D55" s="1005" t="s">
        <v>815</v>
      </c>
      <c r="E55" s="1760"/>
      <c r="F55" s="1761"/>
      <c r="G55" s="1761"/>
      <c r="H55" s="1766"/>
    </row>
    <row r="56" spans="1:8" ht="15" customHeight="1" x14ac:dyDescent="0.2">
      <c r="A56" s="1005" t="s">
        <v>832</v>
      </c>
      <c r="B56" s="1760"/>
      <c r="C56" s="1761"/>
      <c r="D56" s="1005" t="s">
        <v>817</v>
      </c>
      <c r="E56" s="1760"/>
      <c r="F56" s="1761"/>
      <c r="G56" s="1761"/>
      <c r="H56" s="1766"/>
    </row>
    <row r="57" spans="1:8" ht="15" customHeight="1" x14ac:dyDescent="0.2">
      <c r="A57" s="1005" t="s">
        <v>833</v>
      </c>
      <c r="B57" s="1760"/>
      <c r="C57" s="1761"/>
      <c r="D57" s="1005" t="s">
        <v>819</v>
      </c>
      <c r="E57" s="1760"/>
      <c r="F57" s="1761"/>
      <c r="G57" s="1761"/>
      <c r="H57" s="1766"/>
    </row>
    <row r="58" spans="1:8" ht="15" customHeight="1" x14ac:dyDescent="0.2">
      <c r="A58" s="1005" t="s">
        <v>834</v>
      </c>
      <c r="B58" s="1760"/>
      <c r="C58" s="1761"/>
      <c r="D58" s="1005" t="s">
        <v>821</v>
      </c>
      <c r="E58" s="1767"/>
      <c r="F58" s="1768"/>
      <c r="G58" s="1768"/>
      <c r="H58" s="1769"/>
    </row>
    <row r="59" spans="1:8" ht="15" customHeight="1" x14ac:dyDescent="0.2">
      <c r="A59" s="1006"/>
      <c r="B59" s="1036"/>
      <c r="C59" s="1036"/>
      <c r="D59" s="1035"/>
      <c r="E59" s="1036"/>
      <c r="F59" s="1036"/>
      <c r="G59" s="1036"/>
      <c r="H59" s="1036"/>
    </row>
    <row r="60" spans="1:8" ht="15" customHeight="1" x14ac:dyDescent="0.2">
      <c r="A60" s="1002" t="s">
        <v>160</v>
      </c>
      <c r="B60" s="1037" t="s">
        <v>822</v>
      </c>
      <c r="C60" s="1037"/>
      <c r="D60" s="1039"/>
      <c r="E60" s="1037"/>
      <c r="F60" s="1037"/>
      <c r="G60" s="1037"/>
      <c r="H60" s="1038"/>
    </row>
    <row r="61" spans="1:8" ht="15" customHeight="1" x14ac:dyDescent="0.2">
      <c r="A61" s="1005" t="s">
        <v>831</v>
      </c>
      <c r="B61" s="1760"/>
      <c r="C61" s="1761"/>
      <c r="D61" s="1005" t="s">
        <v>815</v>
      </c>
      <c r="E61" s="1760"/>
      <c r="F61" s="1761"/>
      <c r="G61" s="1761"/>
      <c r="H61" s="1766"/>
    </row>
    <row r="62" spans="1:8" ht="15" customHeight="1" x14ac:dyDescent="0.2">
      <c r="A62" s="1005" t="s">
        <v>832</v>
      </c>
      <c r="B62" s="1760"/>
      <c r="C62" s="1761"/>
      <c r="D62" s="1005" t="s">
        <v>817</v>
      </c>
      <c r="E62" s="1760"/>
      <c r="F62" s="1761"/>
      <c r="G62" s="1761"/>
      <c r="H62" s="1766"/>
    </row>
    <row r="63" spans="1:8" ht="15" customHeight="1" x14ac:dyDescent="0.2">
      <c r="A63" s="1005" t="s">
        <v>833</v>
      </c>
      <c r="B63" s="1760"/>
      <c r="C63" s="1761"/>
      <c r="D63" s="1005" t="s">
        <v>819</v>
      </c>
      <c r="E63" s="1760"/>
      <c r="F63" s="1761"/>
      <c r="G63" s="1761"/>
      <c r="H63" s="1766"/>
    </row>
    <row r="64" spans="1:8" ht="15" customHeight="1" x14ac:dyDescent="0.2">
      <c r="A64" s="1005" t="s">
        <v>834</v>
      </c>
      <c r="B64" s="1760"/>
      <c r="C64" s="1761"/>
      <c r="D64" s="1005" t="s">
        <v>821</v>
      </c>
      <c r="E64" s="1767"/>
      <c r="F64" s="1768"/>
      <c r="G64" s="1768"/>
      <c r="H64" s="1769"/>
    </row>
    <row r="65" spans="1:8" ht="15" customHeight="1" x14ac:dyDescent="0.2">
      <c r="A65" s="1006"/>
      <c r="B65" s="1036"/>
      <c r="C65" s="1036"/>
      <c r="D65" s="1035"/>
      <c r="E65" s="1036"/>
      <c r="F65" s="1036"/>
      <c r="G65" s="1036"/>
      <c r="H65" s="1036"/>
    </row>
    <row r="66" spans="1:8" ht="15" customHeight="1" x14ac:dyDescent="0.2">
      <c r="A66" s="1002" t="s">
        <v>162</v>
      </c>
      <c r="B66" s="1040" t="s">
        <v>823</v>
      </c>
      <c r="C66" s="1040"/>
      <c r="D66" s="1041"/>
      <c r="E66" s="1040"/>
      <c r="F66" s="1040"/>
      <c r="G66" s="1040"/>
      <c r="H66" s="1042"/>
    </row>
    <row r="67" spans="1:8" ht="15" customHeight="1" x14ac:dyDescent="0.2">
      <c r="A67" s="1005" t="s">
        <v>831</v>
      </c>
      <c r="B67" s="1760"/>
      <c r="C67" s="1761"/>
      <c r="D67" s="1005" t="s">
        <v>834</v>
      </c>
      <c r="E67" s="1770"/>
      <c r="F67" s="1771"/>
      <c r="G67" s="1771"/>
      <c r="H67" s="1772"/>
    </row>
    <row r="68" spans="1:8" ht="15" customHeight="1" x14ac:dyDescent="0.2">
      <c r="A68" s="1005" t="s">
        <v>832</v>
      </c>
      <c r="B68" s="1760"/>
      <c r="C68" s="1761"/>
      <c r="D68" s="1005" t="s">
        <v>815</v>
      </c>
      <c r="E68" s="1760"/>
      <c r="F68" s="1761"/>
      <c r="G68" s="1761"/>
      <c r="H68" s="1762"/>
    </row>
    <row r="69" spans="1:8" ht="15" customHeight="1" x14ac:dyDescent="0.2">
      <c r="A69" s="1005" t="s">
        <v>833</v>
      </c>
      <c r="B69" s="1763"/>
      <c r="C69" s="1764"/>
      <c r="D69" s="1005" t="s">
        <v>817</v>
      </c>
      <c r="E69" s="1763"/>
      <c r="F69" s="1764"/>
      <c r="G69" s="1764"/>
      <c r="H69" s="1765"/>
    </row>
    <row r="70" spans="1:8" ht="15" customHeight="1" x14ac:dyDescent="0.2">
      <c r="A70" s="966"/>
      <c r="B70" s="1012"/>
      <c r="C70" s="677"/>
      <c r="D70" s="966"/>
      <c r="E70" s="1012"/>
      <c r="F70" s="677"/>
      <c r="G70" s="677"/>
      <c r="H70" s="1043"/>
    </row>
    <row r="71" spans="1:8" ht="15" customHeight="1" x14ac:dyDescent="0.2">
      <c r="A71" s="970" t="s">
        <v>835</v>
      </c>
      <c r="B71" s="1014" t="s">
        <v>824</v>
      </c>
      <c r="C71" s="971"/>
      <c r="D71" s="1015"/>
      <c r="E71" s="972"/>
      <c r="F71" s="972"/>
      <c r="G71" s="972"/>
      <c r="H71" s="934"/>
    </row>
    <row r="72" spans="1:8" ht="15" customHeight="1" x14ac:dyDescent="0.2">
      <c r="A72" s="970"/>
      <c r="B72" s="934"/>
      <c r="C72" s="1012"/>
      <c r="D72" s="1016"/>
      <c r="E72" s="677"/>
      <c r="F72" s="677"/>
      <c r="G72" s="677"/>
      <c r="H72" s="934"/>
    </row>
    <row r="73" spans="1:8" ht="15" customHeight="1" x14ac:dyDescent="0.2">
      <c r="A73" s="970" t="s">
        <v>836</v>
      </c>
      <c r="B73" s="934" t="s">
        <v>825</v>
      </c>
      <c r="C73" s="934"/>
      <c r="D73" s="1017"/>
      <c r="E73" s="934" t="s">
        <v>826</v>
      </c>
      <c r="F73" s="934"/>
      <c r="G73" s="934"/>
      <c r="H73" s="934"/>
    </row>
    <row r="74" spans="1:8" ht="15" customHeight="1" x14ac:dyDescent="0.2">
      <c r="A74" s="934"/>
      <c r="B74" s="934"/>
      <c r="C74" s="934"/>
      <c r="D74" s="1017"/>
      <c r="E74" s="934" t="s">
        <v>39</v>
      </c>
      <c r="F74" s="1749"/>
      <c r="G74" s="1749"/>
      <c r="H74" s="934"/>
    </row>
  </sheetData>
  <sheetProtection algorithmName="SHA-512" hashValue="QzPATccTqoc/zwE1p8b77OZcpA6ZYhdMFVqdhExuU3mgcSN7FZ26gfWMjbSdhM7ZRVcKRBr/eXiykeYSPyvkTg==" saltValue="ti0vCrzaoJI9xt4G2bi7gQ==" spinCount="100000" sheet="1" objects="1" scenarios="1"/>
  <mergeCells count="60">
    <mergeCell ref="B22:C22"/>
    <mergeCell ref="E22:H22"/>
    <mergeCell ref="C10:G10"/>
    <mergeCell ref="C11:G11"/>
    <mergeCell ref="C12:G12"/>
    <mergeCell ref="C13:G13"/>
    <mergeCell ref="C15:G15"/>
    <mergeCell ref="C16:G16"/>
    <mergeCell ref="C17:G17"/>
    <mergeCell ref="B20:C20"/>
    <mergeCell ref="E20:H20"/>
    <mergeCell ref="B21:C21"/>
    <mergeCell ref="E21:H21"/>
    <mergeCell ref="B23:C23"/>
    <mergeCell ref="E23:H23"/>
    <mergeCell ref="B26:C26"/>
    <mergeCell ref="E26:H26"/>
    <mergeCell ref="B27:C27"/>
    <mergeCell ref="E27:H27"/>
    <mergeCell ref="B28:C28"/>
    <mergeCell ref="E28:H28"/>
    <mergeCell ref="B29:C29"/>
    <mergeCell ref="E29:H29"/>
    <mergeCell ref="B32:C32"/>
    <mergeCell ref="E32:H32"/>
    <mergeCell ref="C52:G52"/>
    <mergeCell ref="B33:C33"/>
    <mergeCell ref="E33:H33"/>
    <mergeCell ref="B34:C34"/>
    <mergeCell ref="E34:H34"/>
    <mergeCell ref="F39:G39"/>
    <mergeCell ref="C45:G45"/>
    <mergeCell ref="C46:G46"/>
    <mergeCell ref="C47:G47"/>
    <mergeCell ref="C48:G48"/>
    <mergeCell ref="C50:G50"/>
    <mergeCell ref="C51:G51"/>
    <mergeCell ref="B55:C55"/>
    <mergeCell ref="E55:H55"/>
    <mergeCell ref="B56:C56"/>
    <mergeCell ref="E56:H56"/>
    <mergeCell ref="B57:C57"/>
    <mergeCell ref="E57:H57"/>
    <mergeCell ref="B58:C58"/>
    <mergeCell ref="E58:H58"/>
    <mergeCell ref="B61:C61"/>
    <mergeCell ref="E61:H61"/>
    <mergeCell ref="B62:C62"/>
    <mergeCell ref="E62:H62"/>
    <mergeCell ref="B63:C63"/>
    <mergeCell ref="E63:H63"/>
    <mergeCell ref="B64:C64"/>
    <mergeCell ref="E64:H64"/>
    <mergeCell ref="B67:C67"/>
    <mergeCell ref="E67:H67"/>
    <mergeCell ref="B68:C68"/>
    <mergeCell ref="E68:H68"/>
    <mergeCell ref="B69:C69"/>
    <mergeCell ref="E69:H69"/>
    <mergeCell ref="F74:G74"/>
  </mergeCells>
  <printOptions horizontalCentered="1"/>
  <pageMargins left="0.5" right="0.5" top="1" bottom="0.75" header="0.5" footer="0.25"/>
  <pageSetup scale="92" fitToHeight="2" orientation="portrait" r:id="rId1"/>
  <rowBreaks count="1" manualBreakCount="1">
    <brk id="41"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3AB-3ED2-423B-A8F2-3820CD6912C0}">
  <sheetPr>
    <pageSetUpPr fitToPage="1"/>
  </sheetPr>
  <dimension ref="A1:G24"/>
  <sheetViews>
    <sheetView zoomScaleNormal="100" workbookViewId="0"/>
  </sheetViews>
  <sheetFormatPr defaultColWidth="10.875" defaultRowHeight="15" x14ac:dyDescent="0.2"/>
  <cols>
    <col min="1" max="1" width="41.5" style="2" customWidth="1"/>
    <col min="2" max="6" width="15.125" style="2" customWidth="1"/>
    <col min="7" max="16384" width="10.875" style="2"/>
  </cols>
  <sheetData>
    <row r="1" spans="1:6" ht="15" customHeight="1" x14ac:dyDescent="0.25">
      <c r="A1" s="7" t="s">
        <v>838</v>
      </c>
      <c r="B1" s="8"/>
      <c r="C1" s="8"/>
      <c r="D1" s="8"/>
      <c r="E1" s="8"/>
      <c r="F1" s="8"/>
    </row>
    <row r="2" spans="1:6" s="10" customFormat="1" ht="13.35" customHeight="1" x14ac:dyDescent="0.2">
      <c r="A2" s="1490" t="s">
        <v>42</v>
      </c>
    </row>
    <row r="3" spans="1:6" s="10" customFormat="1" ht="13.35" customHeight="1" x14ac:dyDescent="0.2">
      <c r="A3" s="1490" t="s">
        <v>1459</v>
      </c>
      <c r="C3" s="1044" t="s">
        <v>43</v>
      </c>
      <c r="D3" s="1045"/>
      <c r="E3" s="1045"/>
      <c r="F3" s="1046"/>
    </row>
    <row r="4" spans="1:6" s="10" customFormat="1" ht="13.35" customHeight="1" x14ac:dyDescent="0.2">
      <c r="C4" s="836">
        <f>+'Sch A'!$A$6</f>
        <v>0</v>
      </c>
      <c r="D4" s="837"/>
      <c r="E4" s="837"/>
      <c r="F4" s="838"/>
    </row>
    <row r="5" spans="1:6" s="10" customFormat="1" ht="13.35" customHeight="1" x14ac:dyDescent="0.2">
      <c r="C5" s="18" t="s">
        <v>131</v>
      </c>
      <c r="F5" s="19"/>
    </row>
    <row r="6" spans="1:6" s="10" customFormat="1" ht="13.35" customHeight="1" x14ac:dyDescent="0.2">
      <c r="C6" s="839" t="s">
        <v>132</v>
      </c>
      <c r="D6" s="973">
        <f>+'Sch A'!$F$12</f>
        <v>0</v>
      </c>
      <c r="E6" s="839" t="s">
        <v>133</v>
      </c>
      <c r="F6" s="973">
        <f>+'Sch A'!$H$12</f>
        <v>0</v>
      </c>
    </row>
    <row r="7" spans="1:6" ht="13.35" customHeight="1" x14ac:dyDescent="0.25">
      <c r="A7" s="42"/>
      <c r="B7" s="44"/>
      <c r="C7" s="44"/>
      <c r="D7" s="44"/>
    </row>
    <row r="8" spans="1:6" s="1051" customFormat="1" ht="25.5" x14ac:dyDescent="0.2">
      <c r="A8" s="1047" t="s">
        <v>50</v>
      </c>
      <c r="B8" s="1048" t="s">
        <v>839</v>
      </c>
      <c r="C8" s="1048" t="s">
        <v>840</v>
      </c>
      <c r="D8" s="1048" t="s">
        <v>841</v>
      </c>
      <c r="E8" s="1049" t="s">
        <v>842</v>
      </c>
      <c r="F8" s="1050" t="s">
        <v>626</v>
      </c>
    </row>
    <row r="9" spans="1:6" s="1051" customFormat="1" ht="18" customHeight="1" x14ac:dyDescent="0.2">
      <c r="A9" s="1052" t="s">
        <v>843</v>
      </c>
      <c r="B9" s="1053"/>
      <c r="C9" s="1054"/>
      <c r="D9" s="1054"/>
      <c r="E9" s="1054"/>
      <c r="F9" s="1055"/>
    </row>
    <row r="10" spans="1:6" s="1051" customFormat="1" ht="18" customHeight="1" x14ac:dyDescent="0.2">
      <c r="A10" s="1056" t="s">
        <v>844</v>
      </c>
      <c r="B10" s="1057"/>
      <c r="C10" s="1057"/>
      <c r="D10" s="1057"/>
      <c r="E10" s="1058"/>
      <c r="F10" s="1059">
        <f>SUM(B10:E10)</f>
        <v>0</v>
      </c>
    </row>
    <row r="11" spans="1:6" s="1051" customFormat="1" ht="18" customHeight="1" x14ac:dyDescent="0.2">
      <c r="A11" s="1060" t="s">
        <v>845</v>
      </c>
      <c r="B11" s="1061"/>
      <c r="C11" s="1061"/>
      <c r="D11" s="1061"/>
      <c r="E11" s="1058"/>
      <c r="F11" s="1062">
        <f>SUM(B11:E11)</f>
        <v>0</v>
      </c>
    </row>
    <row r="12" spans="1:6" s="1051" customFormat="1" ht="18" customHeight="1" x14ac:dyDescent="0.2">
      <c r="A12" s="1063" t="s">
        <v>846</v>
      </c>
      <c r="B12" s="1064"/>
      <c r="C12" s="1064"/>
      <c r="D12" s="1064"/>
      <c r="E12" s="1058"/>
      <c r="F12" s="1062">
        <f>SUM(B12:E12)</f>
        <v>0</v>
      </c>
    </row>
    <row r="13" spans="1:6" s="1051" customFormat="1" ht="18" customHeight="1" x14ac:dyDescent="0.2">
      <c r="A13" s="1065" t="s">
        <v>847</v>
      </c>
      <c r="B13" s="1066">
        <f>SUM(B10:B12)</f>
        <v>0</v>
      </c>
      <c r="C13" s="1066">
        <f>SUM(C10:C12)</f>
        <v>0</v>
      </c>
      <c r="D13" s="1066">
        <f>SUM(D10:D12)</f>
        <v>0</v>
      </c>
      <c r="E13" s="1066">
        <f>SUM(E10:E12)</f>
        <v>0</v>
      </c>
      <c r="F13" s="1067">
        <f>SUM(F10:F12)</f>
        <v>0</v>
      </c>
    </row>
    <row r="14" spans="1:6" s="1051" customFormat="1" ht="18" customHeight="1" x14ac:dyDescent="0.2">
      <c r="A14" s="1068" t="s">
        <v>848</v>
      </c>
      <c r="B14" s="1053"/>
      <c r="C14" s="1054"/>
      <c r="D14" s="1054"/>
      <c r="E14" s="1054"/>
      <c r="F14" s="1055"/>
    </row>
    <row r="15" spans="1:6" s="1051" customFormat="1" ht="18" customHeight="1" x14ac:dyDescent="0.2">
      <c r="A15" s="1056" t="s">
        <v>844</v>
      </c>
      <c r="B15" s="1069"/>
      <c r="C15" s="1069"/>
      <c r="D15" s="1069"/>
      <c r="E15" s="1058"/>
      <c r="F15" s="1070">
        <f>SUM(B15:E15)</f>
        <v>0</v>
      </c>
    </row>
    <row r="16" spans="1:6" s="1051" customFormat="1" ht="18" customHeight="1" x14ac:dyDescent="0.2">
      <c r="A16" s="1060" t="s">
        <v>1433</v>
      </c>
      <c r="B16" s="1061"/>
      <c r="C16" s="1061"/>
      <c r="D16" s="1061"/>
      <c r="E16" s="1058"/>
      <c r="F16" s="1062">
        <f>SUM(B16:E16)</f>
        <v>0</v>
      </c>
    </row>
    <row r="17" spans="1:7" s="1051" customFormat="1" ht="30" x14ac:dyDescent="0.2">
      <c r="A17" s="1358" t="s">
        <v>1434</v>
      </c>
      <c r="B17" s="1064"/>
      <c r="C17" s="1064"/>
      <c r="D17" s="1064"/>
      <c r="E17" s="1058"/>
      <c r="F17" s="1062">
        <f>SUM(B17:E17)</f>
        <v>0</v>
      </c>
    </row>
    <row r="18" spans="1:7" s="1051" customFormat="1" ht="18" customHeight="1" thickBot="1" x14ac:dyDescent="0.25">
      <c r="A18" s="1065" t="s">
        <v>847</v>
      </c>
      <c r="B18" s="1071">
        <f>SUM(B15:B17)</f>
        <v>0</v>
      </c>
      <c r="C18" s="1071">
        <f>SUM(C15:C17)</f>
        <v>0</v>
      </c>
      <c r="D18" s="1071">
        <f>SUM(D15:D17)</f>
        <v>0</v>
      </c>
      <c r="E18" s="1071">
        <f>SUM(E15:E17)</f>
        <v>0</v>
      </c>
      <c r="F18" s="1072">
        <f>SUM(F15:F17)</f>
        <v>0</v>
      </c>
    </row>
    <row r="19" spans="1:7" s="201" customFormat="1" ht="12.75" thickTop="1" x14ac:dyDescent="0.2">
      <c r="A19" s="1073" t="s">
        <v>849</v>
      </c>
      <c r="B19" s="1074"/>
      <c r="C19" s="1074"/>
      <c r="D19" s="1074"/>
      <c r="E19" s="1075"/>
      <c r="F19" s="1075" t="s">
        <v>207</v>
      </c>
    </row>
    <row r="20" spans="1:7" s="201" customFormat="1" ht="12" x14ac:dyDescent="0.2">
      <c r="A20" s="1074"/>
      <c r="B20" s="1074"/>
      <c r="C20" s="1074"/>
      <c r="D20" s="1074"/>
      <c r="E20" s="1076"/>
      <c r="F20" s="1076"/>
    </row>
    <row r="21" spans="1:7" ht="15.75" x14ac:dyDescent="0.25">
      <c r="A21" s="1077" t="s">
        <v>850</v>
      </c>
      <c r="B21" s="1078"/>
      <c r="C21" s="1079"/>
      <c r="D21" s="1080"/>
      <c r="E21" s="1081"/>
      <c r="F21" s="1082"/>
    </row>
    <row r="22" spans="1:7" ht="11.45" customHeight="1" x14ac:dyDescent="0.25">
      <c r="A22" s="7"/>
      <c r="B22" s="7"/>
      <c r="C22" s="7"/>
      <c r="D22" s="7"/>
      <c r="E22" s="1083"/>
      <c r="F22" s="1051"/>
    </row>
    <row r="23" spans="1:7" ht="15" customHeight="1" x14ac:dyDescent="0.2">
      <c r="A23" s="1073"/>
      <c r="E23" s="224" t="s">
        <v>851</v>
      </c>
      <c r="F23" s="1084">
        <f>'Sch C-4'!C43</f>
        <v>0</v>
      </c>
    </row>
    <row r="24" spans="1:7" x14ac:dyDescent="0.2">
      <c r="E24" s="224" t="s">
        <v>218</v>
      </c>
      <c r="F24" s="272">
        <f>+F23-F16</f>
        <v>0</v>
      </c>
      <c r="G24" s="226" t="str">
        <f>IF(F24=0,"OK","S/B Zero unless D-1/D-2 Adjust and Reclass")</f>
        <v>OK</v>
      </c>
    </row>
  </sheetData>
  <sheetProtection algorithmName="SHA-512" hashValue="uF0LRm5j+tK2trb1n+o39dFthbHSw5bRcsk2x9SDMRPQsPVIa4HYTOw9EOiuPw8sfYoNCuWZ/2KNIlGqQL0Vtw==" saltValue="dZUZ6Y525OVVJibwfKCghA==" spinCount="100000" sheet="1" objects="1" scenarios="1"/>
  <printOptions horizontalCentered="1"/>
  <pageMargins left="0.5" right="0.5" top="1" bottom="0.75" header="0.5" footer="0.25"/>
  <pageSetup scale="90" orientation="portrait" r:id="rId1"/>
  <headerFooter>
    <oddFooter>&amp;CPROVIDE A COPY OF THE DETAILED DEPRECIATION SCHEDULES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85D3-B11A-490C-90EC-8C5BED40E73D}">
  <sheetPr>
    <pageSetUpPr fitToPage="1"/>
  </sheetPr>
  <dimension ref="A1:H23"/>
  <sheetViews>
    <sheetView zoomScaleNormal="100" workbookViewId="0"/>
  </sheetViews>
  <sheetFormatPr defaultColWidth="9.875" defaultRowHeight="15" x14ac:dyDescent="0.2"/>
  <cols>
    <col min="1" max="2" width="22.875" style="2" customWidth="1"/>
    <col min="3" max="6" width="15.125" style="2" customWidth="1"/>
    <col min="7" max="7" width="9.875" style="2"/>
    <col min="8" max="8" width="11.25" style="2" customWidth="1"/>
    <col min="9" max="16384" width="9.875" style="2"/>
  </cols>
  <sheetData>
    <row r="1" spans="1:8" ht="15" customHeight="1" x14ac:dyDescent="0.25">
      <c r="A1" s="7" t="s">
        <v>852</v>
      </c>
      <c r="B1" s="8"/>
      <c r="C1" s="8"/>
      <c r="D1" s="8"/>
      <c r="E1" s="8"/>
      <c r="F1" s="8"/>
    </row>
    <row r="2" spans="1:8" s="10" customFormat="1" ht="13.35" customHeight="1" x14ac:dyDescent="0.2">
      <c r="A2" s="1490" t="s">
        <v>42</v>
      </c>
      <c r="B2" s="43"/>
    </row>
    <row r="3" spans="1:8" s="10" customFormat="1" ht="13.35" customHeight="1" x14ac:dyDescent="0.2">
      <c r="A3" s="1490" t="s">
        <v>1459</v>
      </c>
      <c r="B3" s="43"/>
      <c r="C3" s="1044" t="s">
        <v>43</v>
      </c>
      <c r="D3" s="1045"/>
      <c r="E3" s="1045"/>
      <c r="F3" s="1046"/>
    </row>
    <row r="4" spans="1:8" s="10" customFormat="1" ht="13.35" customHeight="1" x14ac:dyDescent="0.2">
      <c r="C4" s="836">
        <f>+'Sch A'!$A$6</f>
        <v>0</v>
      </c>
      <c r="D4" s="1085"/>
      <c r="E4" s="1085"/>
      <c r="F4" s="1086"/>
    </row>
    <row r="5" spans="1:8" s="10" customFormat="1" ht="13.35" customHeight="1" x14ac:dyDescent="0.2">
      <c r="C5" s="18" t="s">
        <v>131</v>
      </c>
      <c r="F5" s="19"/>
    </row>
    <row r="6" spans="1:8" s="10" customFormat="1" ht="13.35" customHeight="1" x14ac:dyDescent="0.2">
      <c r="C6" s="839" t="s">
        <v>132</v>
      </c>
      <c r="D6" s="973">
        <f>+'Sch A'!$F$12</f>
        <v>0</v>
      </c>
      <c r="E6" s="839" t="s">
        <v>133</v>
      </c>
      <c r="F6" s="973">
        <f>+'Sch A'!$H$12</f>
        <v>0</v>
      </c>
    </row>
    <row r="7" spans="1:8" s="10" customFormat="1" ht="13.35" customHeight="1" x14ac:dyDescent="0.2"/>
    <row r="8" spans="1:8" x14ac:dyDescent="0.2">
      <c r="A8" s="1087" t="s">
        <v>853</v>
      </c>
      <c r="B8" s="1088" t="s">
        <v>854</v>
      </c>
      <c r="C8" s="1089" t="s">
        <v>745</v>
      </c>
      <c r="D8" s="1089" t="s">
        <v>847</v>
      </c>
      <c r="E8" s="1089" t="s">
        <v>855</v>
      </c>
      <c r="F8" s="1090" t="s">
        <v>261</v>
      </c>
      <c r="G8" s="44"/>
      <c r="H8" s="44"/>
    </row>
    <row r="9" spans="1:8" ht="15.75" x14ac:dyDescent="0.25">
      <c r="A9" s="1091"/>
      <c r="B9" s="1091"/>
      <c r="C9" s="1092"/>
      <c r="D9" s="1092"/>
      <c r="E9" s="1093"/>
      <c r="F9" s="1092"/>
      <c r="G9" s="42"/>
      <c r="H9" s="42"/>
    </row>
    <row r="10" spans="1:8" ht="15.75" x14ac:dyDescent="0.25">
      <c r="A10" s="1091"/>
      <c r="B10" s="1091"/>
      <c r="C10" s="1092"/>
      <c r="D10" s="1092"/>
      <c r="E10" s="1093"/>
      <c r="F10" s="1092"/>
      <c r="G10" s="42"/>
      <c r="H10" s="42"/>
    </row>
    <row r="11" spans="1:8" ht="15.75" x14ac:dyDescent="0.25">
      <c r="A11" s="1091"/>
      <c r="B11" s="1091"/>
      <c r="C11" s="1092"/>
      <c r="D11" s="1092"/>
      <c r="E11" s="1093"/>
      <c r="F11" s="1092"/>
      <c r="G11" s="42"/>
      <c r="H11" s="42"/>
    </row>
    <row r="12" spans="1:8" ht="15.75" x14ac:dyDescent="0.25">
      <c r="A12" s="1091"/>
      <c r="B12" s="1091"/>
      <c r="C12" s="1092"/>
      <c r="D12" s="1092"/>
      <c r="E12" s="1093"/>
      <c r="F12" s="1092"/>
      <c r="G12" s="42"/>
      <c r="H12" s="42"/>
    </row>
    <row r="13" spans="1:8" ht="15.75" x14ac:dyDescent="0.25">
      <c r="A13" s="1091"/>
      <c r="B13" s="1091"/>
      <c r="C13" s="1092"/>
      <c r="D13" s="1092"/>
      <c r="E13" s="1093"/>
      <c r="F13" s="1092"/>
      <c r="G13" s="42"/>
      <c r="H13" s="42"/>
    </row>
    <row r="14" spans="1:8" ht="15.75" x14ac:dyDescent="0.25">
      <c r="A14" s="1091"/>
      <c r="B14" s="1091"/>
      <c r="C14" s="1092"/>
      <c r="D14" s="1092"/>
      <c r="E14" s="1093"/>
      <c r="F14" s="1092"/>
      <c r="G14" s="42"/>
      <c r="H14" s="42"/>
    </row>
    <row r="15" spans="1:8" ht="15.75" x14ac:dyDescent="0.25">
      <c r="A15" s="1091"/>
      <c r="B15" s="1091"/>
      <c r="C15" s="1092"/>
      <c r="D15" s="1092"/>
      <c r="E15" s="1093"/>
      <c r="F15" s="1092"/>
      <c r="G15" s="42"/>
      <c r="H15" s="42"/>
    </row>
    <row r="16" spans="1:8" ht="15.75" x14ac:dyDescent="0.25">
      <c r="A16" s="1091"/>
      <c r="B16" s="1091"/>
      <c r="C16" s="1092"/>
      <c r="D16" s="1092"/>
      <c r="E16" s="1093"/>
      <c r="F16" s="1092"/>
      <c r="G16" s="42"/>
      <c r="H16" s="42"/>
    </row>
    <row r="17" spans="1:8" ht="15.75" x14ac:dyDescent="0.25">
      <c r="A17" s="1091"/>
      <c r="B17" s="1091"/>
      <c r="C17" s="1092"/>
      <c r="D17" s="1092"/>
      <c r="E17" s="1093"/>
      <c r="F17" s="1092"/>
      <c r="G17" s="42"/>
      <c r="H17" s="42"/>
    </row>
    <row r="18" spans="1:8" ht="15.75" x14ac:dyDescent="0.25">
      <c r="A18" s="1091"/>
      <c r="B18" s="1091"/>
      <c r="C18" s="1092"/>
      <c r="D18" s="1092"/>
      <c r="E18" s="1093"/>
      <c r="F18" s="1092"/>
      <c r="G18" s="42"/>
      <c r="H18" s="42"/>
    </row>
    <row r="19" spans="1:8" ht="18" customHeight="1" thickBot="1" x14ac:dyDescent="0.25">
      <c r="A19" s="1094"/>
      <c r="B19" s="1095" t="s">
        <v>142</v>
      </c>
      <c r="C19" s="1096">
        <f>SUM(C9:C18)</f>
        <v>0</v>
      </c>
      <c r="D19" s="1097">
        <f>SUM(D9:D18)</f>
        <v>0</v>
      </c>
      <c r="E19" s="1098"/>
      <c r="F19" s="1097">
        <f>SUM(F9:F18)</f>
        <v>0</v>
      </c>
      <c r="G19" s="44"/>
    </row>
    <row r="20" spans="1:8" s="201" customFormat="1" ht="12.75" thickTop="1" x14ac:dyDescent="0.2">
      <c r="A20" s="1074"/>
      <c r="B20" s="1074"/>
      <c r="C20" s="1074"/>
      <c r="D20" s="1074"/>
      <c r="E20" s="1075"/>
      <c r="F20" s="1075" t="s">
        <v>207</v>
      </c>
    </row>
    <row r="21" spans="1:8" s="201" customFormat="1" ht="12" x14ac:dyDescent="0.2">
      <c r="A21" s="1073" t="s">
        <v>856</v>
      </c>
    </row>
    <row r="22" spans="1:8" x14ac:dyDescent="0.2">
      <c r="E22" s="224" t="s">
        <v>857</v>
      </c>
      <c r="F22" s="272">
        <f>'Sch C-4'!C44</f>
        <v>0</v>
      </c>
    </row>
    <row r="23" spans="1:8" x14ac:dyDescent="0.2">
      <c r="E23" s="224" t="s">
        <v>218</v>
      </c>
      <c r="F23" s="272">
        <f>F22-F19</f>
        <v>0</v>
      </c>
    </row>
  </sheetData>
  <sheetProtection algorithmName="SHA-512" hashValue="QEdid/CblIO+dJ4iNvOW68LkOIGCDIMuBTkeQjH829pyPtA0GEIt5TOHVDpP3GDhthbUf91QOhsA+1yAk1fjCw==" saltValue="7tvneUFsAwNT65P9UICrvA==" spinCount="100000" sheet="1" objects="1" scenarios="1"/>
  <printOptions horizontalCentered="1"/>
  <pageMargins left="0.5" right="0.5" top="1" bottom="0.75" header="0.5" footer="0.5"/>
  <pageSetup scale="9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543FA-FBE1-4842-9070-1FCC0909A342}">
  <sheetPr>
    <pageSetUpPr fitToPage="1"/>
  </sheetPr>
  <dimension ref="A1:H39"/>
  <sheetViews>
    <sheetView zoomScaleNormal="100" workbookViewId="0"/>
  </sheetViews>
  <sheetFormatPr defaultColWidth="10.875" defaultRowHeight="15" x14ac:dyDescent="0.2"/>
  <cols>
    <col min="1" max="1" width="2.875" style="2" customWidth="1"/>
    <col min="2" max="2" width="3.875" style="2" customWidth="1"/>
    <col min="3" max="3" width="33.875" style="2" customWidth="1"/>
    <col min="4" max="4" width="11.75" style="2" customWidth="1"/>
    <col min="5" max="8" width="12.875" style="2" customWidth="1"/>
    <col min="9" max="16384" width="10.875" style="2"/>
  </cols>
  <sheetData>
    <row r="1" spans="1:8" ht="15" customHeight="1" x14ac:dyDescent="0.25">
      <c r="A1" s="7" t="s">
        <v>858</v>
      </c>
      <c r="B1" s="7"/>
      <c r="D1" s="8"/>
      <c r="E1" s="8"/>
      <c r="F1" s="8"/>
      <c r="G1" s="8"/>
      <c r="H1" s="8"/>
    </row>
    <row r="2" spans="1:8" s="10" customFormat="1" ht="15" customHeight="1" x14ac:dyDescent="0.25">
      <c r="A2" s="7" t="s">
        <v>859</v>
      </c>
      <c r="B2" s="582"/>
      <c r="D2" s="43"/>
    </row>
    <row r="3" spans="1:8" s="10" customFormat="1" ht="13.35" customHeight="1" x14ac:dyDescent="0.2">
      <c r="A3" s="1490" t="s">
        <v>42</v>
      </c>
      <c r="B3" s="1490"/>
      <c r="C3" s="1490"/>
      <c r="D3" s="43"/>
      <c r="E3" s="1044" t="s">
        <v>43</v>
      </c>
      <c r="F3" s="1045"/>
      <c r="G3" s="1045"/>
      <c r="H3" s="1046"/>
    </row>
    <row r="4" spans="1:8" s="10" customFormat="1" ht="13.35" customHeight="1" x14ac:dyDescent="0.2">
      <c r="A4" s="1490" t="s">
        <v>1459</v>
      </c>
      <c r="B4" s="1490"/>
      <c r="C4" s="1490"/>
      <c r="E4" s="836">
        <f>+'Sch A'!$A$6</f>
        <v>0</v>
      </c>
      <c r="F4" s="1085"/>
      <c r="G4" s="1085"/>
      <c r="H4" s="1086"/>
    </row>
    <row r="5" spans="1:8" s="10" customFormat="1" ht="13.35" customHeight="1" x14ac:dyDescent="0.2">
      <c r="E5" s="18" t="s">
        <v>131</v>
      </c>
      <c r="H5" s="19"/>
    </row>
    <row r="6" spans="1:8" s="10" customFormat="1" ht="13.35" customHeight="1" x14ac:dyDescent="0.2">
      <c r="E6" s="839" t="s">
        <v>132</v>
      </c>
      <c r="F6" s="973">
        <f>+'Sch A'!$F$12</f>
        <v>0</v>
      </c>
      <c r="G6" s="839" t="s">
        <v>133</v>
      </c>
      <c r="H6" s="973">
        <f>+'Sch A'!$H$12</f>
        <v>0</v>
      </c>
    </row>
    <row r="7" spans="1:8" s="1099" customFormat="1" ht="13.35" customHeight="1" x14ac:dyDescent="0.2"/>
    <row r="8" spans="1:8" s="1104" customFormat="1" ht="18" customHeight="1" x14ac:dyDescent="0.2">
      <c r="A8" s="1100" t="s">
        <v>860</v>
      </c>
      <c r="B8" s="1101"/>
      <c r="C8" s="1101"/>
      <c r="D8" s="1102"/>
      <c r="E8" s="1102"/>
      <c r="F8" s="1102"/>
      <c r="G8" s="1102"/>
      <c r="H8" s="1103"/>
    </row>
    <row r="9" spans="1:8" s="1104" customFormat="1" ht="18" customHeight="1" x14ac:dyDescent="0.2">
      <c r="A9" s="1105"/>
      <c r="B9" s="1106"/>
      <c r="C9" s="1106"/>
      <c r="D9" s="1106"/>
      <c r="E9" s="1106"/>
      <c r="F9" s="1107"/>
      <c r="G9" s="1108" t="s">
        <v>427</v>
      </c>
      <c r="H9" s="1109" t="s">
        <v>861</v>
      </c>
    </row>
    <row r="10" spans="1:8" s="1099" customFormat="1" ht="18" customHeight="1" x14ac:dyDescent="0.2">
      <c r="A10" s="1110" t="s">
        <v>158</v>
      </c>
      <c r="B10" s="1111" t="s">
        <v>840</v>
      </c>
      <c r="C10" s="1111"/>
      <c r="D10" s="1111"/>
      <c r="E10" s="1111"/>
      <c r="F10" s="1111"/>
      <c r="G10" s="1112"/>
      <c r="H10" s="1113"/>
    </row>
    <row r="11" spans="1:8" s="1099" customFormat="1" ht="18" customHeight="1" x14ac:dyDescent="0.2">
      <c r="A11" s="1114"/>
      <c r="B11" s="1115" t="s">
        <v>636</v>
      </c>
      <c r="C11" s="1116" t="s">
        <v>862</v>
      </c>
      <c r="D11" s="1078"/>
      <c r="E11" s="1117"/>
      <c r="F11" s="1118"/>
      <c r="G11" s="1119"/>
      <c r="H11" s="1120"/>
    </row>
    <row r="12" spans="1:8" s="1099" customFormat="1" ht="18" customHeight="1" x14ac:dyDescent="0.2">
      <c r="A12" s="1121"/>
      <c r="B12" s="1115" t="s">
        <v>638</v>
      </c>
      <c r="C12" s="1116" t="s">
        <v>863</v>
      </c>
      <c r="D12" s="1078"/>
      <c r="E12" s="1078"/>
      <c r="F12" s="1118"/>
      <c r="G12" s="1122"/>
      <c r="H12" s="1123">
        <f>ROUND(G11*G12,0)</f>
        <v>0</v>
      </c>
    </row>
    <row r="13" spans="1:8" s="1099" customFormat="1" ht="18" customHeight="1" x14ac:dyDescent="0.2">
      <c r="A13" s="1110" t="s">
        <v>160</v>
      </c>
      <c r="B13" s="1111" t="s">
        <v>864</v>
      </c>
      <c r="C13" s="1111"/>
      <c r="D13" s="1111"/>
      <c r="E13" s="1111"/>
      <c r="F13" s="1118"/>
      <c r="G13" s="1112"/>
      <c r="H13" s="1113"/>
    </row>
    <row r="14" spans="1:8" s="1099" customFormat="1" ht="18" customHeight="1" x14ac:dyDescent="0.2">
      <c r="A14" s="1100"/>
      <c r="B14" s="1115" t="s">
        <v>636</v>
      </c>
      <c r="C14" s="1116" t="s">
        <v>865</v>
      </c>
      <c r="D14" s="1078"/>
      <c r="E14" s="1078"/>
      <c r="F14" s="1118"/>
      <c r="G14" s="1120"/>
      <c r="H14" s="1124"/>
    </row>
    <row r="15" spans="1:8" s="1099" customFormat="1" ht="18" customHeight="1" x14ac:dyDescent="0.2">
      <c r="A15" s="1100"/>
      <c r="B15" s="1111"/>
      <c r="C15" s="1111"/>
      <c r="D15" s="1111"/>
      <c r="E15" s="1111"/>
      <c r="F15" s="1111"/>
      <c r="G15" s="1117" t="s">
        <v>142</v>
      </c>
      <c r="H15" s="1123">
        <f>SUM(H12:H14)</f>
        <v>0</v>
      </c>
    </row>
    <row r="16" spans="1:8" s="1099" customFormat="1" x14ac:dyDescent="0.2">
      <c r="A16" s="1125"/>
      <c r="B16" s="1126"/>
      <c r="C16" s="1126"/>
      <c r="D16" s="1126"/>
      <c r="E16" s="1126"/>
      <c r="F16" s="1126"/>
      <c r="G16" s="1126"/>
      <c r="H16" s="1127"/>
    </row>
    <row r="17" spans="1:8" s="900" customFormat="1" ht="18" customHeight="1" x14ac:dyDescent="0.2">
      <c r="A17" s="1128" t="s">
        <v>866</v>
      </c>
      <c r="B17" s="1129"/>
      <c r="C17" s="1129"/>
      <c r="D17" s="1129"/>
      <c r="E17" s="1129"/>
      <c r="F17" s="1129"/>
      <c r="G17" s="1129"/>
      <c r="H17" s="1130"/>
    </row>
    <row r="18" spans="1:8" s="900" customFormat="1" ht="18" customHeight="1" x14ac:dyDescent="0.2">
      <c r="A18" s="1131"/>
      <c r="B18" s="1132"/>
      <c r="C18" s="1133"/>
      <c r="D18" s="1131"/>
      <c r="E18" s="1133"/>
      <c r="F18" s="1134"/>
      <c r="G18" s="1135" t="s">
        <v>867</v>
      </c>
      <c r="H18" s="1136"/>
    </row>
    <row r="19" spans="1:8" s="900" customFormat="1" ht="18" customHeight="1" x14ac:dyDescent="0.2">
      <c r="A19" s="1137" t="s">
        <v>868</v>
      </c>
      <c r="B19" s="1138"/>
      <c r="C19" s="1139"/>
      <c r="D19" s="1135" t="s">
        <v>869</v>
      </c>
      <c r="E19" s="1136"/>
      <c r="F19" s="215" t="s">
        <v>855</v>
      </c>
      <c r="G19" s="1140" t="s">
        <v>870</v>
      </c>
      <c r="H19" s="1141" t="s">
        <v>871</v>
      </c>
    </row>
    <row r="20" spans="1:8" s="1099" customFormat="1" ht="20.100000000000001" customHeight="1" x14ac:dyDescent="0.2">
      <c r="A20" s="1813"/>
      <c r="B20" s="1818"/>
      <c r="C20" s="1815"/>
      <c r="D20" s="1816"/>
      <c r="E20" s="1817"/>
      <c r="F20" s="1142"/>
      <c r="G20" s="1143"/>
      <c r="H20" s="1143"/>
    </row>
    <row r="21" spans="1:8" s="1099" customFormat="1" ht="20.100000000000001" customHeight="1" x14ac:dyDescent="0.2">
      <c r="A21" s="1813"/>
      <c r="B21" s="1814"/>
      <c r="C21" s="1815"/>
      <c r="D21" s="1816"/>
      <c r="E21" s="1817"/>
      <c r="F21" s="1142"/>
      <c r="G21" s="1143"/>
      <c r="H21" s="1143"/>
    </row>
    <row r="22" spans="1:8" s="1099" customFormat="1" ht="20.100000000000001" customHeight="1" x14ac:dyDescent="0.2">
      <c r="A22" s="1813"/>
      <c r="B22" s="1814"/>
      <c r="C22" s="1815"/>
      <c r="D22" s="1816"/>
      <c r="E22" s="1817"/>
      <c r="F22" s="1142"/>
      <c r="G22" s="1143"/>
      <c r="H22" s="1143"/>
    </row>
    <row r="23" spans="1:8" s="1099" customFormat="1" ht="20.100000000000001" customHeight="1" x14ac:dyDescent="0.2">
      <c r="A23" s="1813"/>
      <c r="B23" s="1814"/>
      <c r="C23" s="1815"/>
      <c r="D23" s="1816"/>
      <c r="E23" s="1817"/>
      <c r="F23" s="1142"/>
      <c r="G23" s="1143"/>
      <c r="H23" s="1143"/>
    </row>
    <row r="24" spans="1:8" s="1099" customFormat="1" ht="20.100000000000001" customHeight="1" x14ac:dyDescent="0.2">
      <c r="A24" s="1813"/>
      <c r="B24" s="1814"/>
      <c r="C24" s="1815"/>
      <c r="D24" s="1816"/>
      <c r="E24" s="1817"/>
      <c r="F24" s="1142"/>
      <c r="G24" s="1143"/>
      <c r="H24" s="1143"/>
    </row>
    <row r="25" spans="1:8" s="1099" customFormat="1" ht="20.100000000000001" customHeight="1" x14ac:dyDescent="0.2">
      <c r="A25" s="1813"/>
      <c r="B25" s="1814"/>
      <c r="C25" s="1815"/>
      <c r="D25" s="1816"/>
      <c r="E25" s="1817"/>
      <c r="F25" s="1142"/>
      <c r="G25" s="1143"/>
      <c r="H25" s="1143"/>
    </row>
    <row r="26" spans="1:8" s="1099" customFormat="1" ht="20.100000000000001" customHeight="1" x14ac:dyDescent="0.2">
      <c r="A26" s="1813"/>
      <c r="B26" s="1814"/>
      <c r="C26" s="1815"/>
      <c r="D26" s="1816"/>
      <c r="E26" s="1817"/>
      <c r="F26" s="1142"/>
      <c r="G26" s="1143"/>
      <c r="H26" s="1143"/>
    </row>
    <row r="27" spans="1:8" s="1099" customFormat="1" ht="20.100000000000001" customHeight="1" x14ac:dyDescent="0.2">
      <c r="A27" s="1813"/>
      <c r="B27" s="1814"/>
      <c r="C27" s="1815"/>
      <c r="D27" s="1816"/>
      <c r="E27" s="1817"/>
      <c r="F27" s="1142"/>
      <c r="G27" s="1143"/>
      <c r="H27" s="1143"/>
    </row>
    <row r="28" spans="1:8" s="1099" customFormat="1" ht="20.100000000000001" customHeight="1" x14ac:dyDescent="0.2">
      <c r="A28" s="1813"/>
      <c r="B28" s="1814"/>
      <c r="C28" s="1815"/>
      <c r="D28" s="1816"/>
      <c r="E28" s="1817"/>
      <c r="F28" s="1142"/>
      <c r="G28" s="1143"/>
      <c r="H28" s="1143"/>
    </row>
    <row r="29" spans="1:8" s="1099" customFormat="1" ht="20.100000000000001" customHeight="1" x14ac:dyDescent="0.2">
      <c r="A29" s="1813"/>
      <c r="B29" s="1814"/>
      <c r="C29" s="1815"/>
      <c r="D29" s="1816"/>
      <c r="E29" s="1817"/>
      <c r="F29" s="1142"/>
      <c r="G29" s="1143"/>
      <c r="H29" s="1143"/>
    </row>
    <row r="30" spans="1:8" s="1099" customFormat="1" ht="20.100000000000001" customHeight="1" x14ac:dyDescent="0.2">
      <c r="A30" s="1813"/>
      <c r="B30" s="1814"/>
      <c r="C30" s="1815"/>
      <c r="D30" s="1816"/>
      <c r="E30" s="1817"/>
      <c r="F30" s="1142"/>
      <c r="G30" s="1143"/>
      <c r="H30" s="1143"/>
    </row>
    <row r="31" spans="1:8" s="1099" customFormat="1" ht="20.100000000000001" customHeight="1" x14ac:dyDescent="0.2">
      <c r="A31" s="1813"/>
      <c r="B31" s="1814"/>
      <c r="C31" s="1815"/>
      <c r="D31" s="1816"/>
      <c r="E31" s="1817"/>
      <c r="F31" s="1142"/>
      <c r="G31" s="1143"/>
      <c r="H31" s="1143"/>
    </row>
    <row r="32" spans="1:8" s="1099" customFormat="1" ht="20.100000000000001" customHeight="1" x14ac:dyDescent="0.2">
      <c r="A32" s="1813"/>
      <c r="B32" s="1814"/>
      <c r="C32" s="1815"/>
      <c r="D32" s="1816"/>
      <c r="E32" s="1817"/>
      <c r="F32" s="1142"/>
      <c r="G32" s="1143"/>
      <c r="H32" s="1143"/>
    </row>
    <row r="33" spans="1:8" s="1099" customFormat="1" ht="20.100000000000001" customHeight="1" x14ac:dyDescent="0.2">
      <c r="A33" s="1813"/>
      <c r="B33" s="1814"/>
      <c r="C33" s="1815"/>
      <c r="D33" s="1816"/>
      <c r="E33" s="1817"/>
      <c r="F33" s="1142"/>
      <c r="G33" s="1143"/>
      <c r="H33" s="1143"/>
    </row>
    <row r="34" spans="1:8" s="1099" customFormat="1" ht="20.100000000000001" customHeight="1" x14ac:dyDescent="0.2">
      <c r="A34" s="1813"/>
      <c r="B34" s="1814"/>
      <c r="C34" s="1815"/>
      <c r="D34" s="1816"/>
      <c r="E34" s="1817"/>
      <c r="F34" s="1142"/>
      <c r="G34" s="1143"/>
      <c r="H34" s="1143"/>
    </row>
    <row r="35" spans="1:8" s="1099" customFormat="1" ht="20.100000000000001" customHeight="1" x14ac:dyDescent="0.2">
      <c r="A35" s="1813"/>
      <c r="B35" s="1814"/>
      <c r="C35" s="1815"/>
      <c r="D35" s="1816"/>
      <c r="E35" s="1817"/>
      <c r="F35" s="1142"/>
      <c r="G35" s="1143"/>
      <c r="H35" s="1143"/>
    </row>
    <row r="36" spans="1:8" s="1099" customFormat="1" ht="20.100000000000001" customHeight="1" x14ac:dyDescent="0.2">
      <c r="A36" s="1813"/>
      <c r="B36" s="1814"/>
      <c r="C36" s="1815"/>
      <c r="D36" s="1816"/>
      <c r="E36" s="1817"/>
      <c r="F36" s="1142"/>
      <c r="G36" s="1143"/>
      <c r="H36" s="1143"/>
    </row>
    <row r="37" spans="1:8" s="1099" customFormat="1" ht="20.100000000000001" customHeight="1" x14ac:dyDescent="0.2">
      <c r="A37" s="1813"/>
      <c r="B37" s="1814"/>
      <c r="C37" s="1815"/>
      <c r="D37" s="1816"/>
      <c r="E37" s="1817"/>
      <c r="F37" s="1142"/>
      <c r="G37" s="1143"/>
      <c r="H37" s="1143"/>
    </row>
    <row r="38" spans="1:8" s="1099" customFormat="1" ht="20.100000000000001" customHeight="1" x14ac:dyDescent="0.2">
      <c r="A38" s="1813"/>
      <c r="B38" s="1814"/>
      <c r="C38" s="1815"/>
      <c r="D38" s="1816"/>
      <c r="E38" s="1817"/>
      <c r="F38" s="1142"/>
      <c r="G38" s="1143"/>
      <c r="H38" s="1143"/>
    </row>
    <row r="39" spans="1:8" s="1099" customFormat="1" ht="20.100000000000001" customHeight="1" x14ac:dyDescent="0.2">
      <c r="A39" s="1813"/>
      <c r="B39" s="1814"/>
      <c r="C39" s="1815"/>
      <c r="D39" s="1816"/>
      <c r="E39" s="1817"/>
      <c r="F39" s="1142"/>
      <c r="G39" s="1143"/>
      <c r="H39" s="1143"/>
    </row>
  </sheetData>
  <sheetProtection algorithmName="SHA-512" hashValue="MJKaH5vnfl1J3B6rMr94eMIRduI1+wyFyGfJv/gKzBze+SQDDyxpifX5ye9tcLc+RBlKISelnNBtztZ49NeMfg==" saltValue="GVXbkzq+xIlv3xRvyFXigA==" spinCount="100000" sheet="1" objects="1" scenarios="1"/>
  <mergeCells count="40">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8:C38"/>
    <mergeCell ref="D38:E38"/>
    <mergeCell ref="A39:C39"/>
    <mergeCell ref="D39:E39"/>
    <mergeCell ref="A35:C35"/>
    <mergeCell ref="D35:E35"/>
    <mergeCell ref="A36:C36"/>
    <mergeCell ref="D36:E36"/>
    <mergeCell ref="A37:C37"/>
    <mergeCell ref="D37:E37"/>
  </mergeCells>
  <printOptions horizontalCentered="1"/>
  <pageMargins left="0.5" right="0.5" top="1" bottom="0.75" header="0.5" footer="0.5"/>
  <pageSetup scale="8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9B65-9F1B-4DBE-8EA7-2DAD69B24B3D}">
  <sheetPr>
    <pageSetUpPr fitToPage="1"/>
  </sheetPr>
  <dimension ref="A1:H28"/>
  <sheetViews>
    <sheetView zoomScaleNormal="100" workbookViewId="0"/>
  </sheetViews>
  <sheetFormatPr defaultColWidth="10.875" defaultRowHeight="15" x14ac:dyDescent="0.2"/>
  <cols>
    <col min="1" max="1" width="47.875" style="2" customWidth="1"/>
    <col min="2" max="5" width="13" style="2" customWidth="1"/>
    <col min="6" max="16384" width="10.875" style="2"/>
  </cols>
  <sheetData>
    <row r="1" spans="1:8" ht="15" customHeight="1" x14ac:dyDescent="0.25">
      <c r="A1" s="7" t="s">
        <v>872</v>
      </c>
      <c r="B1" s="8"/>
      <c r="C1" s="8"/>
      <c r="D1" s="8"/>
      <c r="E1" s="8"/>
    </row>
    <row r="2" spans="1:8" ht="15" customHeight="1" x14ac:dyDescent="0.2">
      <c r="A2" s="1490" t="s">
        <v>42</v>
      </c>
      <c r="B2" s="8"/>
      <c r="C2" s="8"/>
      <c r="D2" s="8"/>
      <c r="E2" s="8"/>
    </row>
    <row r="3" spans="1:8" s="10" customFormat="1" ht="13.35" customHeight="1" x14ac:dyDescent="0.2">
      <c r="A3" s="1490" t="s">
        <v>1459</v>
      </c>
      <c r="B3" s="1044" t="s">
        <v>43</v>
      </c>
      <c r="C3" s="1045"/>
      <c r="D3" s="1045"/>
      <c r="E3" s="1046"/>
    </row>
    <row r="4" spans="1:8" s="10" customFormat="1" ht="13.35" customHeight="1" x14ac:dyDescent="0.2">
      <c r="B4" s="836">
        <f>+'Sch A'!$A$6</f>
        <v>0</v>
      </c>
      <c r="C4" s="837"/>
      <c r="D4" s="837"/>
      <c r="E4" s="838"/>
    </row>
    <row r="5" spans="1:8" s="10" customFormat="1" ht="13.35" customHeight="1" x14ac:dyDescent="0.2">
      <c r="B5" s="18" t="s">
        <v>131</v>
      </c>
      <c r="E5" s="19"/>
    </row>
    <row r="6" spans="1:8" s="10" customFormat="1" ht="13.35" customHeight="1" x14ac:dyDescent="0.2">
      <c r="B6" s="839" t="s">
        <v>132</v>
      </c>
      <c r="C6" s="973">
        <f>+'Sch A'!$F$12</f>
        <v>0</v>
      </c>
      <c r="D6" s="839" t="s">
        <v>133</v>
      </c>
      <c r="E6" s="973">
        <f>+'Sch A'!$H$12</f>
        <v>0</v>
      </c>
    </row>
    <row r="7" spans="1:8" s="10" customFormat="1" ht="13.35" customHeight="1" x14ac:dyDescent="0.2">
      <c r="C7" s="231"/>
      <c r="E7" s="231"/>
    </row>
    <row r="8" spans="1:8" s="10" customFormat="1" ht="18" customHeight="1" x14ac:dyDescent="0.2">
      <c r="A8" s="2" t="s">
        <v>873</v>
      </c>
      <c r="B8" s="2"/>
      <c r="C8" s="2"/>
      <c r="D8" s="2"/>
      <c r="E8" s="2"/>
    </row>
    <row r="9" spans="1:8" s="10" customFormat="1" ht="18" customHeight="1" x14ac:dyDescent="0.2">
      <c r="A9" s="2"/>
      <c r="B9" s="2"/>
      <c r="C9" s="2"/>
      <c r="D9" s="2"/>
      <c r="E9" s="2"/>
    </row>
    <row r="10" spans="1:8" ht="18" customHeight="1" x14ac:dyDescent="0.2">
      <c r="A10" s="914" t="s">
        <v>874</v>
      </c>
      <c r="B10" s="1819"/>
      <c r="C10" s="1819"/>
      <c r="D10" s="1819"/>
      <c r="E10" s="1819"/>
      <c r="F10" s="10"/>
      <c r="G10" s="10"/>
      <c r="H10" s="10"/>
    </row>
    <row r="11" spans="1:8" ht="18" customHeight="1" x14ac:dyDescent="0.2">
      <c r="A11" s="914" t="s">
        <v>875</v>
      </c>
      <c r="B11" s="1820"/>
      <c r="C11" s="1820"/>
      <c r="D11" s="1820"/>
      <c r="E11" s="1820"/>
      <c r="F11" s="10"/>
      <c r="G11" s="10"/>
      <c r="H11" s="10"/>
    </row>
    <row r="12" spans="1:8" ht="18" customHeight="1" x14ac:dyDescent="0.2">
      <c r="A12" s="1144" t="s">
        <v>876</v>
      </c>
      <c r="B12" s="1821"/>
      <c r="C12" s="1822"/>
      <c r="D12" s="1822"/>
      <c r="E12" s="1823"/>
      <c r="F12" s="10"/>
      <c r="G12" s="10"/>
      <c r="H12" s="10"/>
    </row>
    <row r="13" spans="1:8" ht="18" customHeight="1" x14ac:dyDescent="0.2">
      <c r="A13" s="914" t="s">
        <v>877</v>
      </c>
      <c r="B13" s="1821"/>
      <c r="C13" s="1822"/>
      <c r="D13" s="1822"/>
      <c r="E13" s="1823"/>
      <c r="F13" s="10"/>
      <c r="G13" s="10"/>
      <c r="H13" s="10"/>
    </row>
    <row r="14" spans="1:8" ht="18" customHeight="1" x14ac:dyDescent="0.2">
      <c r="C14" s="719"/>
      <c r="D14" s="719"/>
    </row>
    <row r="15" spans="1:8" ht="38.25" x14ac:dyDescent="0.2">
      <c r="A15" s="1273" t="s">
        <v>31</v>
      </c>
      <c r="B15" s="1274"/>
      <c r="C15" s="1275"/>
      <c r="D15" s="1271" t="s">
        <v>878</v>
      </c>
      <c r="E15" s="1145" t="s">
        <v>879</v>
      </c>
    </row>
    <row r="16" spans="1:8" ht="15" customHeight="1" x14ac:dyDescent="0.2">
      <c r="A16" s="1272" t="s">
        <v>0</v>
      </c>
      <c r="B16" s="1156"/>
      <c r="C16" s="1157"/>
      <c r="D16" s="1147"/>
      <c r="E16" s="1387">
        <f>'Sch C-2a'!C10</f>
        <v>0</v>
      </c>
    </row>
    <row r="17" spans="1:5" ht="15" customHeight="1" x14ac:dyDescent="0.2">
      <c r="A17" s="1148" t="s">
        <v>261</v>
      </c>
      <c r="B17" s="1149"/>
      <c r="C17" s="1150"/>
      <c r="D17" s="1147"/>
      <c r="E17" s="1387">
        <f>'Sch C-2a'!C11</f>
        <v>0</v>
      </c>
    </row>
    <row r="18" spans="1:5" ht="15" customHeight="1" x14ac:dyDescent="0.2">
      <c r="A18" s="1148" t="s">
        <v>880</v>
      </c>
      <c r="B18" s="1149"/>
      <c r="C18" s="1150"/>
      <c r="D18" s="1147"/>
      <c r="E18" s="1387">
        <f>'Sch C-2a'!C12</f>
        <v>0</v>
      </c>
    </row>
    <row r="19" spans="1:5" ht="15" customHeight="1" x14ac:dyDescent="0.2">
      <c r="A19" s="1148" t="s">
        <v>388</v>
      </c>
      <c r="B19" s="1149"/>
      <c r="C19" s="1150"/>
      <c r="D19" s="1147"/>
      <c r="E19" s="1387">
        <f>'Sch C-2a'!C13</f>
        <v>0</v>
      </c>
    </row>
    <row r="20" spans="1:5" ht="15" customHeight="1" x14ac:dyDescent="0.2">
      <c r="A20" s="1148" t="s">
        <v>2</v>
      </c>
      <c r="B20" s="1149"/>
      <c r="C20" s="1150"/>
      <c r="D20" s="1147"/>
      <c r="E20" s="1387">
        <f>'Sch C-2a'!C14</f>
        <v>0</v>
      </c>
    </row>
    <row r="21" spans="1:5" ht="15" customHeight="1" x14ac:dyDescent="0.2">
      <c r="A21" s="1148" t="s">
        <v>389</v>
      </c>
      <c r="B21" s="1149"/>
      <c r="C21" s="1150"/>
      <c r="D21" s="1147"/>
      <c r="E21" s="1387">
        <f>'Sch C-2a'!C18</f>
        <v>0</v>
      </c>
    </row>
    <row r="22" spans="1:5" ht="15" customHeight="1" x14ac:dyDescent="0.2">
      <c r="A22" s="1151" t="s">
        <v>881</v>
      </c>
      <c r="B22" s="1149"/>
      <c r="C22" s="1150"/>
      <c r="D22" s="1147"/>
      <c r="E22" s="1155"/>
    </row>
    <row r="23" spans="1:5" ht="15" customHeight="1" x14ac:dyDescent="0.2">
      <c r="A23" s="1152" t="s">
        <v>882</v>
      </c>
      <c r="B23" s="1149"/>
      <c r="C23" s="1150"/>
      <c r="D23" s="1153">
        <f>SUM(D16:D22)</f>
        <v>0</v>
      </c>
      <c r="E23" s="446">
        <f>SUM(E16:E22)</f>
        <v>0</v>
      </c>
    </row>
    <row r="24" spans="1:5" ht="15" customHeight="1" x14ac:dyDescent="0.2">
      <c r="A24" s="1154" t="s">
        <v>883</v>
      </c>
      <c r="B24" s="1149"/>
      <c r="C24" s="1150"/>
      <c r="D24" s="595"/>
      <c r="E24" s="1155"/>
    </row>
    <row r="25" spans="1:5" ht="15" customHeight="1" x14ac:dyDescent="0.2">
      <c r="A25" s="109" t="s">
        <v>112</v>
      </c>
      <c r="B25" s="1156"/>
      <c r="C25" s="1157"/>
      <c r="D25" s="1158" t="e">
        <f>ROUND(D23/D24,4)</f>
        <v>#DIV/0!</v>
      </c>
      <c r="E25" s="1159"/>
    </row>
    <row r="26" spans="1:5" ht="15" customHeight="1" x14ac:dyDescent="0.2"/>
    <row r="27" spans="1:5" ht="50.1" customHeight="1" x14ac:dyDescent="0.2">
      <c r="A27" s="1824" t="s">
        <v>884</v>
      </c>
      <c r="B27" s="1824"/>
      <c r="C27" s="1824"/>
      <c r="D27" s="1824"/>
      <c r="E27" s="1824"/>
    </row>
    <row r="28" spans="1:5" x14ac:dyDescent="0.2">
      <c r="B28" s="10"/>
      <c r="C28" s="456"/>
      <c r="D28" s="1160"/>
    </row>
  </sheetData>
  <sheetProtection algorithmName="SHA-512" hashValue="KtVSVNHgAyJVWwO41H0/l7uiGz21CJQg1K9BJuFZmbZDeG3Ql3GFcGLk9xnapVugLE5kjjVyFJtjvyTafMqx1g==" saltValue="NsY9aPYgEera1hVKXvryzQ==" spinCount="100000" sheet="1" objects="1" scenarios="1"/>
  <mergeCells count="5">
    <mergeCell ref="B10:E10"/>
    <mergeCell ref="B11:E11"/>
    <mergeCell ref="B12:E12"/>
    <mergeCell ref="B13:E13"/>
    <mergeCell ref="A27:E27"/>
  </mergeCells>
  <printOptions horizontalCentered="1"/>
  <pageMargins left="0.5" right="0.5" top="1" bottom="0.75" header="0.5" footer="0.25"/>
  <pageSetup scale="92" orientation="portrait" r:id="rId1"/>
  <headerFooter>
    <oddFooter>&amp;C&amp;10ATTACH AMORTIZATION &amp; DEPRECIATION SCHEDULES, WORKPAPERS &amp; OTHER DATA TO  SUPPORT PROJECTED COSTS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CB76-3416-4ED1-93C0-05E938C8C977}">
  <sheetPr>
    <pageSetUpPr fitToPage="1"/>
  </sheetPr>
  <dimension ref="A1:H31"/>
  <sheetViews>
    <sheetView zoomScaleNormal="100" workbookViewId="0"/>
  </sheetViews>
  <sheetFormatPr defaultColWidth="10.875" defaultRowHeight="15" x14ac:dyDescent="0.2"/>
  <cols>
    <col min="1" max="1" width="47.25" style="2" customWidth="1"/>
    <col min="2" max="6" width="12.875" style="2" customWidth="1"/>
    <col min="7" max="16384" width="10.875" style="2"/>
  </cols>
  <sheetData>
    <row r="1" spans="1:7" ht="15" customHeight="1" x14ac:dyDescent="0.25">
      <c r="A1" s="7" t="s">
        <v>885</v>
      </c>
      <c r="C1" s="8"/>
      <c r="D1" s="8"/>
      <c r="E1" s="8"/>
      <c r="F1" s="8"/>
      <c r="G1" s="8"/>
    </row>
    <row r="2" spans="1:7" ht="13.35" customHeight="1" x14ac:dyDescent="0.2">
      <c r="A2" s="1490" t="s">
        <v>42</v>
      </c>
      <c r="C2" s="8"/>
      <c r="D2" s="8"/>
      <c r="E2" s="8"/>
      <c r="F2" s="8"/>
      <c r="G2" s="8"/>
    </row>
    <row r="3" spans="1:7" s="10" customFormat="1" ht="13.35" customHeight="1" x14ac:dyDescent="0.2">
      <c r="A3" s="1490" t="s">
        <v>1459</v>
      </c>
      <c r="C3" s="1044" t="s">
        <v>43</v>
      </c>
      <c r="D3" s="1045"/>
      <c r="E3" s="1045"/>
      <c r="F3" s="1046"/>
      <c r="G3" s="43"/>
    </row>
    <row r="4" spans="1:7" s="10" customFormat="1" ht="13.35" customHeight="1" x14ac:dyDescent="0.2">
      <c r="C4" s="836">
        <f>+'Sch A'!$A$6</f>
        <v>0</v>
      </c>
      <c r="D4" s="1085"/>
      <c r="E4" s="1085"/>
      <c r="F4" s="1086"/>
    </row>
    <row r="5" spans="1:7" s="10" customFormat="1" ht="13.35" customHeight="1" x14ac:dyDescent="0.2">
      <c r="C5" s="18" t="s">
        <v>131</v>
      </c>
      <c r="F5" s="19"/>
    </row>
    <row r="6" spans="1:7" s="10" customFormat="1" ht="13.35" customHeight="1" x14ac:dyDescent="0.2">
      <c r="C6" s="839" t="s">
        <v>132</v>
      </c>
      <c r="D6" s="973">
        <f>+'Sch A'!$F$12</f>
        <v>0</v>
      </c>
      <c r="E6" s="839" t="s">
        <v>133</v>
      </c>
      <c r="F6" s="973">
        <f>+'Sch A'!$H$12</f>
        <v>0</v>
      </c>
    </row>
    <row r="7" spans="1:7" ht="13.35" customHeight="1" x14ac:dyDescent="0.2"/>
    <row r="8" spans="1:7" ht="30" customHeight="1" x14ac:dyDescent="0.2">
      <c r="A8" s="1825" t="s">
        <v>886</v>
      </c>
      <c r="B8" s="1825"/>
      <c r="C8" s="1825"/>
      <c r="D8" s="1825"/>
      <c r="E8" s="1825"/>
      <c r="F8" s="1825"/>
    </row>
    <row r="9" spans="1:7" ht="15" customHeight="1" x14ac:dyDescent="0.2">
      <c r="A9" s="677"/>
      <c r="B9" s="677"/>
      <c r="C9" s="677"/>
      <c r="D9" s="677"/>
      <c r="E9" s="677"/>
      <c r="F9" s="677"/>
    </row>
    <row r="10" spans="1:7" ht="20.100000000000001" customHeight="1" x14ac:dyDescent="0.2">
      <c r="A10" s="914" t="s">
        <v>875</v>
      </c>
      <c r="B10" s="1161"/>
      <c r="C10" s="1821"/>
      <c r="D10" s="1822"/>
      <c r="E10" s="1822"/>
      <c r="F10" s="1823"/>
    </row>
    <row r="11" spans="1:7" ht="15.95" customHeight="1" x14ac:dyDescent="0.2">
      <c r="A11" s="677"/>
      <c r="B11" s="677"/>
      <c r="C11" s="677"/>
      <c r="D11" s="677"/>
      <c r="E11" s="677"/>
      <c r="F11" s="677"/>
    </row>
    <row r="12" spans="1:7" ht="38.25" x14ac:dyDescent="0.2">
      <c r="A12" s="103" t="s">
        <v>31</v>
      </c>
      <c r="B12" s="34" t="s">
        <v>878</v>
      </c>
      <c r="C12" s="34" t="s">
        <v>879</v>
      </c>
      <c r="D12" s="1162" t="s">
        <v>887</v>
      </c>
      <c r="E12" s="1163" t="s">
        <v>888</v>
      </c>
      <c r="F12" s="1164" t="s">
        <v>889</v>
      </c>
    </row>
    <row r="13" spans="1:7" ht="24" customHeight="1" x14ac:dyDescent="0.2">
      <c r="A13" s="1165" t="s">
        <v>0</v>
      </c>
      <c r="B13" s="1166"/>
      <c r="C13" s="1166"/>
      <c r="D13" s="1826"/>
      <c r="E13" s="1827"/>
      <c r="F13" s="1828"/>
    </row>
    <row r="14" spans="1:7" ht="24" customHeight="1" x14ac:dyDescent="0.2">
      <c r="A14" s="1165" t="s">
        <v>261</v>
      </c>
      <c r="B14" s="1166"/>
      <c r="C14" s="1166"/>
      <c r="D14" s="1826"/>
      <c r="E14" s="1827"/>
      <c r="F14" s="1828"/>
    </row>
    <row r="15" spans="1:7" ht="24" customHeight="1" x14ac:dyDescent="0.2">
      <c r="A15" s="1165" t="s">
        <v>262</v>
      </c>
      <c r="B15" s="1166"/>
      <c r="C15" s="1166"/>
      <c r="D15" s="1826"/>
      <c r="E15" s="1827"/>
      <c r="F15" s="1828"/>
    </row>
    <row r="16" spans="1:7" ht="24" customHeight="1" x14ac:dyDescent="0.2">
      <c r="A16" s="1165" t="s">
        <v>388</v>
      </c>
      <c r="B16" s="1166"/>
      <c r="C16" s="1166"/>
      <c r="D16" s="1826"/>
      <c r="E16" s="1827"/>
      <c r="F16" s="1828"/>
    </row>
    <row r="17" spans="1:8" ht="24" customHeight="1" x14ac:dyDescent="0.2">
      <c r="A17" s="1165" t="s">
        <v>2</v>
      </c>
      <c r="B17" s="1166"/>
      <c r="C17" s="1166"/>
      <c r="D17" s="1826"/>
      <c r="E17" s="1827"/>
      <c r="F17" s="1828"/>
    </row>
    <row r="18" spans="1:8" ht="24" customHeight="1" x14ac:dyDescent="0.2">
      <c r="A18" s="1148" t="s">
        <v>389</v>
      </c>
      <c r="B18" s="1166"/>
      <c r="C18" s="1166"/>
      <c r="D18" s="1826"/>
      <c r="E18" s="1827"/>
      <c r="F18" s="1828"/>
    </row>
    <row r="19" spans="1:8" ht="24" customHeight="1" x14ac:dyDescent="0.2">
      <c r="A19" s="1167" t="s">
        <v>881</v>
      </c>
      <c r="B19" s="1166"/>
      <c r="C19" s="1166"/>
      <c r="D19" s="1826"/>
      <c r="E19" s="1827"/>
      <c r="F19" s="1828"/>
    </row>
    <row r="20" spans="1:8" ht="24" customHeight="1" x14ac:dyDescent="0.2">
      <c r="A20" s="1165" t="s">
        <v>882</v>
      </c>
      <c r="B20" s="1168">
        <f>SUM(B13:B19)</f>
        <v>0</v>
      </c>
      <c r="C20" s="1169">
        <f>SUM(C13:C19)</f>
        <v>0</v>
      </c>
      <c r="D20" s="1826"/>
      <c r="E20" s="1827"/>
      <c r="F20" s="1828"/>
    </row>
    <row r="21" spans="1:8" ht="24" customHeight="1" x14ac:dyDescent="0.35">
      <c r="A21" s="1167" t="s">
        <v>890</v>
      </c>
      <c r="B21" s="1170"/>
      <c r="C21" s="1171"/>
      <c r="D21" s="1826"/>
      <c r="E21" s="1827"/>
      <c r="F21" s="1828"/>
    </row>
    <row r="22" spans="1:8" ht="24" customHeight="1" x14ac:dyDescent="0.2">
      <c r="A22" s="1172" t="s">
        <v>891</v>
      </c>
      <c r="B22" s="1173" t="e">
        <f>ROUND(+$B$20/$B$21,4)</f>
        <v>#DIV/0!</v>
      </c>
      <c r="C22" s="1174" t="e">
        <f>ROUND(+$C$20/$C$21,4)</f>
        <v>#DIV/0!</v>
      </c>
      <c r="D22" s="1175" t="e">
        <f>C22-B22</f>
        <v>#DIV/0!</v>
      </c>
      <c r="E22" s="595"/>
      <c r="F22" s="99" t="e">
        <f>ROUND(+D22*E22,0)</f>
        <v>#DIV/0!</v>
      </c>
    </row>
    <row r="23" spans="1:8" s="201" customFormat="1" ht="15.6" customHeight="1" x14ac:dyDescent="0.2">
      <c r="B23" s="1176"/>
      <c r="C23" s="1176"/>
      <c r="E23" s="456" t="s">
        <v>892</v>
      </c>
      <c r="F23" s="1177">
        <v>12</v>
      </c>
    </row>
    <row r="24" spans="1:8" ht="15.6" customHeight="1" thickBot="1" x14ac:dyDescent="0.25">
      <c r="C24" s="719"/>
      <c r="D24" s="1178"/>
      <c r="E24" s="456" t="s">
        <v>893</v>
      </c>
      <c r="F24" s="1179" t="e">
        <f>ROUND(+F22/F23,0)</f>
        <v>#DIV/0!</v>
      </c>
    </row>
    <row r="25" spans="1:8" ht="15.75" thickTop="1" x14ac:dyDescent="0.2">
      <c r="C25" s="719"/>
      <c r="D25" s="719"/>
      <c r="E25" s="719"/>
      <c r="F25" s="1180" t="s">
        <v>894</v>
      </c>
    </row>
    <row r="26" spans="1:8" ht="23.1" customHeight="1" x14ac:dyDescent="0.2">
      <c r="A26" s="1659" t="s">
        <v>895</v>
      </c>
      <c r="B26" s="1659"/>
      <c r="C26" s="1659"/>
      <c r="D26" s="1659"/>
      <c r="E26" s="1659"/>
      <c r="F26" s="1659"/>
      <c r="G26" s="1181"/>
      <c r="H26" s="1181"/>
    </row>
    <row r="27" spans="1:8" s="201" customFormat="1" ht="12" x14ac:dyDescent="0.2">
      <c r="A27" s="201" t="s">
        <v>896</v>
      </c>
    </row>
    <row r="28" spans="1:8" x14ac:dyDescent="0.2">
      <c r="A28" s="9"/>
      <c r="B28" s="9"/>
    </row>
    <row r="29" spans="1:8" x14ac:dyDescent="0.2">
      <c r="A29" s="9"/>
      <c r="B29" s="9"/>
    </row>
    <row r="30" spans="1:8" x14ac:dyDescent="0.2">
      <c r="A30" s="9"/>
      <c r="B30" s="9"/>
    </row>
    <row r="31" spans="1:8" x14ac:dyDescent="0.2">
      <c r="A31" s="9"/>
      <c r="B31" s="9"/>
    </row>
  </sheetData>
  <sheetProtection algorithmName="SHA-512" hashValue="qhcuxICHTk+eHmDCEot9Pq+R4cZjiZU6vbU3W5ZhXa31f/ZknHie3RtmjRl4JEtTSC11hgjTZnRr2wczc8/yLw==" saltValue="hYi7CjSnkzXkVnYs0zdG6Q==" spinCount="100000" sheet="1" objects="1" scenarios="1"/>
  <mergeCells count="4">
    <mergeCell ref="A8:F8"/>
    <mergeCell ref="C10:F10"/>
    <mergeCell ref="D13:F21"/>
    <mergeCell ref="A26:F26"/>
  </mergeCells>
  <printOptions horizontalCentered="1"/>
  <pageMargins left="0.5" right="0.5" top="1" bottom="0.75" header="0.5" footer="0.5"/>
  <pageSetup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08250-3518-4DB2-BC08-5581F94F5E8D}">
  <sheetPr>
    <pageSetUpPr fitToPage="1"/>
  </sheetPr>
  <dimension ref="A1:F47"/>
  <sheetViews>
    <sheetView zoomScaleNormal="100" workbookViewId="0"/>
  </sheetViews>
  <sheetFormatPr defaultColWidth="9.875" defaultRowHeight="16.5" customHeight="1" x14ac:dyDescent="0.2"/>
  <cols>
    <col min="1" max="1" width="9.625" style="2" customWidth="1"/>
    <col min="2" max="2" width="40.75" style="2" customWidth="1"/>
    <col min="3" max="6" width="9.625" style="2" customWidth="1"/>
    <col min="7" max="16384" width="9.875" style="2"/>
  </cols>
  <sheetData>
    <row r="1" spans="1:6" ht="15" customHeight="1" x14ac:dyDescent="0.25">
      <c r="A1" s="1499" t="s">
        <v>40</v>
      </c>
      <c r="B1" s="1493"/>
      <c r="C1" s="8"/>
    </row>
    <row r="2" spans="1:6" s="10" customFormat="1" ht="13.35" customHeight="1" x14ac:dyDescent="0.2">
      <c r="A2" s="1500" t="s">
        <v>41</v>
      </c>
      <c r="B2" s="1490"/>
    </row>
    <row r="3" spans="1:6" s="10" customFormat="1" ht="13.35" customHeight="1" x14ac:dyDescent="0.2">
      <c r="A3" s="1490" t="s">
        <v>42</v>
      </c>
      <c r="B3" s="1490"/>
      <c r="C3" s="12" t="s">
        <v>43</v>
      </c>
      <c r="D3" s="13"/>
      <c r="E3" s="13"/>
      <c r="F3" s="14"/>
    </row>
    <row r="4" spans="1:6" s="10" customFormat="1" ht="13.35" customHeight="1" x14ac:dyDescent="0.2">
      <c r="A4" s="1490" t="s">
        <v>1459</v>
      </c>
      <c r="B4" s="1490"/>
      <c r="C4" s="15">
        <f>+'Sch A'!$A$6</f>
        <v>0</v>
      </c>
      <c r="D4" s="16"/>
      <c r="E4" s="16"/>
      <c r="F4" s="17"/>
    </row>
    <row r="5" spans="1:6" ht="13.35" customHeight="1" x14ac:dyDescent="0.2">
      <c r="C5" s="18" t="s">
        <v>45</v>
      </c>
      <c r="D5" s="10"/>
      <c r="E5" s="10"/>
      <c r="F5" s="19"/>
    </row>
    <row r="6" spans="1:6" ht="13.35" customHeight="1" x14ac:dyDescent="0.2">
      <c r="C6" s="20" t="s">
        <v>46</v>
      </c>
      <c r="D6" s="21">
        <f>+'Sch A'!$F$12</f>
        <v>0</v>
      </c>
      <c r="E6" s="20" t="s">
        <v>47</v>
      </c>
      <c r="F6" s="22">
        <f>+'Sch A'!$H$12</f>
        <v>0</v>
      </c>
    </row>
    <row r="7" spans="1:6" ht="13.35" customHeight="1" x14ac:dyDescent="0.2">
      <c r="D7" s="23"/>
      <c r="F7" s="23"/>
    </row>
    <row r="8" spans="1:6" s="10" customFormat="1" ht="15.6" customHeight="1" x14ac:dyDescent="0.2">
      <c r="A8" s="24"/>
      <c r="B8" s="25"/>
      <c r="C8" s="26"/>
      <c r="D8" s="27"/>
      <c r="E8" s="28" t="s">
        <v>48</v>
      </c>
      <c r="F8" s="29"/>
    </row>
    <row r="9" spans="1:6" s="10" customFormat="1" ht="31.5" customHeight="1" x14ac:dyDescent="0.2">
      <c r="A9" s="30" t="s">
        <v>49</v>
      </c>
      <c r="B9" s="31" t="s">
        <v>50</v>
      </c>
      <c r="C9" s="32"/>
      <c r="D9" s="33"/>
      <c r="E9" s="34" t="s">
        <v>51</v>
      </c>
      <c r="F9" s="34" t="s">
        <v>52</v>
      </c>
    </row>
    <row r="10" spans="1:6" ht="15.6" customHeight="1" x14ac:dyDescent="0.25">
      <c r="A10" s="35" t="s">
        <v>53</v>
      </c>
      <c r="B10" s="36" t="s">
        <v>54</v>
      </c>
      <c r="C10" s="36"/>
      <c r="D10" s="36"/>
      <c r="E10" s="37"/>
      <c r="F10" s="38"/>
    </row>
    <row r="11" spans="1:6" ht="15.6" customHeight="1" x14ac:dyDescent="0.25">
      <c r="A11" s="39" t="s">
        <v>55</v>
      </c>
      <c r="B11" s="1149" t="s">
        <v>1449</v>
      </c>
      <c r="C11" s="36"/>
      <c r="D11" s="36"/>
      <c r="E11" s="37"/>
      <c r="F11" s="38"/>
    </row>
    <row r="12" spans="1:6" ht="15.6" customHeight="1" x14ac:dyDescent="0.25">
      <c r="A12" s="39" t="s">
        <v>56</v>
      </c>
      <c r="B12" s="36" t="s">
        <v>57</v>
      </c>
      <c r="C12" s="36"/>
      <c r="D12" s="36"/>
      <c r="E12" s="37"/>
      <c r="F12" s="38"/>
    </row>
    <row r="13" spans="1:6" ht="15.6" customHeight="1" x14ac:dyDescent="0.25">
      <c r="A13" s="39" t="s">
        <v>58</v>
      </c>
      <c r="B13" s="36" t="s">
        <v>59</v>
      </c>
      <c r="C13" s="36"/>
      <c r="D13" s="36"/>
      <c r="E13" s="37"/>
      <c r="F13" s="38"/>
    </row>
    <row r="14" spans="1:6" ht="15.6" customHeight="1" x14ac:dyDescent="0.25">
      <c r="A14" s="39" t="s">
        <v>60</v>
      </c>
      <c r="B14" s="36" t="s">
        <v>61</v>
      </c>
      <c r="C14" s="36"/>
      <c r="D14" s="36"/>
      <c r="E14" s="37"/>
      <c r="F14" s="38"/>
    </row>
    <row r="15" spans="1:6" ht="15.6" customHeight="1" x14ac:dyDescent="0.25">
      <c r="A15" s="39" t="s">
        <v>62</v>
      </c>
      <c r="B15" s="36" t="s">
        <v>63</v>
      </c>
      <c r="C15" s="36"/>
      <c r="D15" s="36"/>
      <c r="E15" s="37"/>
      <c r="F15" s="38"/>
    </row>
    <row r="16" spans="1:6" ht="15.6" customHeight="1" x14ac:dyDescent="0.25">
      <c r="A16" s="39" t="s">
        <v>64</v>
      </c>
      <c r="B16" s="36" t="s">
        <v>1497</v>
      </c>
      <c r="C16" s="36"/>
      <c r="D16" s="36"/>
      <c r="E16" s="37"/>
      <c r="F16" s="37"/>
    </row>
    <row r="17" spans="1:6" ht="15.6" customHeight="1" x14ac:dyDescent="0.25">
      <c r="A17" s="39" t="s">
        <v>1496</v>
      </c>
      <c r="B17" s="36" t="s">
        <v>1462</v>
      </c>
      <c r="C17" s="1149"/>
      <c r="D17" s="1149"/>
      <c r="E17" s="1430"/>
      <c r="F17" s="1430"/>
    </row>
    <row r="18" spans="1:6" ht="15.6" customHeight="1" x14ac:dyDescent="0.25">
      <c r="A18" s="39" t="s">
        <v>65</v>
      </c>
      <c r="B18" s="36" t="s">
        <v>66</v>
      </c>
      <c r="C18" s="36"/>
      <c r="D18" s="36"/>
      <c r="E18" s="37"/>
      <c r="F18" s="37"/>
    </row>
    <row r="19" spans="1:6" ht="15.6" customHeight="1" x14ac:dyDescent="0.25">
      <c r="A19" s="39" t="s">
        <v>67</v>
      </c>
      <c r="B19" s="36" t="s">
        <v>68</v>
      </c>
      <c r="C19" s="36"/>
      <c r="D19" s="36"/>
      <c r="E19" s="37"/>
      <c r="F19" s="37"/>
    </row>
    <row r="20" spans="1:6" ht="15.6" customHeight="1" x14ac:dyDescent="0.25">
      <c r="A20" s="39" t="s">
        <v>69</v>
      </c>
      <c r="B20" s="36" t="s">
        <v>70</v>
      </c>
      <c r="C20" s="36"/>
      <c r="D20" s="36"/>
      <c r="E20" s="37"/>
      <c r="F20" s="37"/>
    </row>
    <row r="21" spans="1:6" ht="15.6" customHeight="1" x14ac:dyDescent="0.25">
      <c r="A21" s="39" t="s">
        <v>1463</v>
      </c>
      <c r="B21" s="36" t="s">
        <v>1464</v>
      </c>
      <c r="C21" s="1149"/>
      <c r="D21" s="1149"/>
      <c r="E21" s="1430"/>
      <c r="F21" s="1430"/>
    </row>
    <row r="22" spans="1:6" ht="15.6" customHeight="1" x14ac:dyDescent="0.25">
      <c r="A22" s="39" t="s">
        <v>71</v>
      </c>
      <c r="B22" s="36" t="s">
        <v>72</v>
      </c>
      <c r="C22" s="36"/>
      <c r="D22" s="36"/>
      <c r="E22" s="37"/>
      <c r="F22" s="37"/>
    </row>
    <row r="23" spans="1:6" ht="15.6" customHeight="1" x14ac:dyDescent="0.25">
      <c r="A23" s="39" t="s">
        <v>73</v>
      </c>
      <c r="B23" s="36" t="s">
        <v>74</v>
      </c>
      <c r="C23" s="36"/>
      <c r="D23" s="36"/>
      <c r="E23" s="37"/>
      <c r="F23" s="38"/>
    </row>
    <row r="24" spans="1:6" ht="15.6" customHeight="1" x14ac:dyDescent="0.25">
      <c r="A24" s="39" t="s">
        <v>75</v>
      </c>
      <c r="B24" s="36" t="s">
        <v>8</v>
      </c>
      <c r="C24" s="36"/>
      <c r="D24" s="36"/>
      <c r="E24" s="37"/>
      <c r="F24" s="38"/>
    </row>
    <row r="25" spans="1:6" ht="15.6" customHeight="1" x14ac:dyDescent="0.25">
      <c r="A25" s="39" t="s">
        <v>76</v>
      </c>
      <c r="B25" s="36" t="s">
        <v>77</v>
      </c>
      <c r="C25" s="36"/>
      <c r="D25" s="36"/>
      <c r="E25" s="37"/>
      <c r="F25" s="37"/>
    </row>
    <row r="26" spans="1:6" ht="15.6" customHeight="1" x14ac:dyDescent="0.25">
      <c r="A26" s="39" t="s">
        <v>78</v>
      </c>
      <c r="B26" s="36" t="s">
        <v>79</v>
      </c>
      <c r="C26" s="36"/>
      <c r="D26" s="36"/>
      <c r="E26" s="37"/>
      <c r="F26" s="37"/>
    </row>
    <row r="27" spans="1:6" ht="15.6" customHeight="1" x14ac:dyDescent="0.25">
      <c r="A27" s="39" t="s">
        <v>80</v>
      </c>
      <c r="B27" s="36" t="s">
        <v>81</v>
      </c>
      <c r="C27" s="36"/>
      <c r="D27" s="36"/>
      <c r="E27" s="37"/>
      <c r="F27" s="37"/>
    </row>
    <row r="28" spans="1:6" ht="15.6" customHeight="1" x14ac:dyDescent="0.25">
      <c r="A28" s="39" t="s">
        <v>82</v>
      </c>
      <c r="B28" s="36" t="s">
        <v>83</v>
      </c>
      <c r="C28" s="36"/>
      <c r="D28" s="36"/>
      <c r="E28" s="37"/>
      <c r="F28" s="38"/>
    </row>
    <row r="29" spans="1:6" ht="15.6" customHeight="1" x14ac:dyDescent="0.25">
      <c r="A29" s="39" t="s">
        <v>84</v>
      </c>
      <c r="B29" s="36" t="s">
        <v>85</v>
      </c>
      <c r="C29" s="36"/>
      <c r="D29" s="36"/>
      <c r="E29" s="37"/>
      <c r="F29" s="38"/>
    </row>
    <row r="30" spans="1:6" ht="15.6" customHeight="1" x14ac:dyDescent="0.25">
      <c r="A30" s="39" t="s">
        <v>86</v>
      </c>
      <c r="B30" s="36" t="s">
        <v>87</v>
      </c>
      <c r="C30" s="36"/>
      <c r="D30" s="36"/>
      <c r="E30" s="37"/>
      <c r="F30" s="38"/>
    </row>
    <row r="31" spans="1:6" ht="15.6" customHeight="1" x14ac:dyDescent="0.25">
      <c r="A31" s="39" t="s">
        <v>88</v>
      </c>
      <c r="B31" s="36" t="s">
        <v>89</v>
      </c>
      <c r="C31" s="36"/>
      <c r="D31" s="36"/>
      <c r="E31" s="37"/>
      <c r="F31" s="38"/>
    </row>
    <row r="32" spans="1:6" ht="15.6" customHeight="1" x14ac:dyDescent="0.25">
      <c r="A32" s="39" t="s">
        <v>90</v>
      </c>
      <c r="B32" s="36" t="s">
        <v>91</v>
      </c>
      <c r="C32" s="36"/>
      <c r="D32" s="36"/>
      <c r="E32" s="37"/>
      <c r="F32" s="37"/>
    </row>
    <row r="33" spans="1:6" ht="15.6" customHeight="1" x14ac:dyDescent="0.25">
      <c r="A33" s="39" t="s">
        <v>92</v>
      </c>
      <c r="B33" s="36" t="s">
        <v>93</v>
      </c>
      <c r="C33" s="36"/>
      <c r="D33" s="36"/>
      <c r="E33" s="37"/>
      <c r="F33" s="38"/>
    </row>
    <row r="34" spans="1:6" ht="15.6" customHeight="1" x14ac:dyDescent="0.25">
      <c r="A34" s="39" t="s">
        <v>94</v>
      </c>
      <c r="B34" s="36" t="s">
        <v>95</v>
      </c>
      <c r="C34" s="36"/>
      <c r="D34" s="36"/>
      <c r="E34" s="37"/>
      <c r="F34" s="37"/>
    </row>
    <row r="35" spans="1:6" ht="15.6" customHeight="1" x14ac:dyDescent="0.25">
      <c r="A35" s="39" t="s">
        <v>96</v>
      </c>
      <c r="B35" s="36" t="s">
        <v>97</v>
      </c>
      <c r="C35" s="36"/>
      <c r="D35" s="36"/>
      <c r="E35" s="37"/>
      <c r="F35" s="37"/>
    </row>
    <row r="36" spans="1:6" ht="15.6" customHeight="1" x14ac:dyDescent="0.25">
      <c r="A36" s="39" t="s">
        <v>98</v>
      </c>
      <c r="B36" s="36" t="s">
        <v>99</v>
      </c>
      <c r="C36" s="36"/>
      <c r="D36" s="36"/>
      <c r="E36" s="37"/>
      <c r="F36" s="37"/>
    </row>
    <row r="37" spans="1:6" ht="15.6" customHeight="1" x14ac:dyDescent="0.25">
      <c r="A37" s="39" t="s">
        <v>100</v>
      </c>
      <c r="B37" s="36" t="s">
        <v>101</v>
      </c>
      <c r="C37" s="36"/>
      <c r="D37" s="36"/>
      <c r="E37" s="37"/>
      <c r="F37" s="37"/>
    </row>
    <row r="38" spans="1:6" ht="15.6" customHeight="1" x14ac:dyDescent="0.25">
      <c r="A38" s="39" t="s">
        <v>102</v>
      </c>
      <c r="B38" s="36" t="s">
        <v>103</v>
      </c>
      <c r="C38" s="36"/>
      <c r="D38" s="36"/>
      <c r="E38" s="37"/>
      <c r="F38" s="37"/>
    </row>
    <row r="39" spans="1:6" ht="15.6" customHeight="1" x14ac:dyDescent="0.25">
      <c r="A39" s="39" t="s">
        <v>104</v>
      </c>
      <c r="B39" s="36" t="s">
        <v>105</v>
      </c>
      <c r="C39" s="36"/>
      <c r="D39" s="36"/>
      <c r="E39" s="37"/>
      <c r="F39" s="38"/>
    </row>
    <row r="40" spans="1:6" ht="15.6" customHeight="1" x14ac:dyDescent="0.25">
      <c r="A40" s="39" t="s">
        <v>106</v>
      </c>
      <c r="B40" s="36" t="s">
        <v>0</v>
      </c>
      <c r="C40" s="36"/>
      <c r="D40" s="36"/>
      <c r="E40" s="37"/>
      <c r="F40" s="38"/>
    </row>
    <row r="41" spans="1:6" ht="15.6" customHeight="1" x14ac:dyDescent="0.25">
      <c r="A41" s="39" t="s">
        <v>107</v>
      </c>
      <c r="B41" s="36" t="s">
        <v>108</v>
      </c>
      <c r="C41" s="36"/>
      <c r="D41" s="36"/>
      <c r="E41" s="37"/>
      <c r="F41" s="38"/>
    </row>
    <row r="42" spans="1:6" ht="15.6" customHeight="1" x14ac:dyDescent="0.25">
      <c r="A42" s="39" t="s">
        <v>109</v>
      </c>
      <c r="B42" s="36" t="s">
        <v>110</v>
      </c>
      <c r="C42" s="36"/>
      <c r="D42" s="36"/>
      <c r="E42" s="37"/>
      <c r="F42" s="37"/>
    </row>
    <row r="43" spans="1:6" ht="15.6" customHeight="1" x14ac:dyDescent="0.25">
      <c r="A43" s="39" t="s">
        <v>111</v>
      </c>
      <c r="B43" s="36" t="s">
        <v>112</v>
      </c>
      <c r="C43" s="36"/>
      <c r="D43" s="36"/>
      <c r="E43" s="37"/>
      <c r="F43" s="37"/>
    </row>
    <row r="44" spans="1:6" ht="15.6" customHeight="1" x14ac:dyDescent="0.25">
      <c r="A44" s="39" t="s">
        <v>113</v>
      </c>
      <c r="B44" s="36" t="s">
        <v>114</v>
      </c>
      <c r="C44" s="36"/>
      <c r="D44" s="36"/>
      <c r="E44" s="37"/>
      <c r="F44" s="37"/>
    </row>
    <row r="45" spans="1:6" ht="15.6" customHeight="1" x14ac:dyDescent="0.25">
      <c r="A45" s="40" t="s">
        <v>115</v>
      </c>
      <c r="B45" s="36" t="s">
        <v>116</v>
      </c>
      <c r="C45" s="36"/>
      <c r="D45" s="36"/>
      <c r="E45" s="37"/>
      <c r="F45" s="38"/>
    </row>
    <row r="46" spans="1:6" ht="16.5" customHeight="1" x14ac:dyDescent="0.25">
      <c r="A46" s="40" t="s">
        <v>117</v>
      </c>
      <c r="B46" s="36" t="s">
        <v>118</v>
      </c>
      <c r="C46" s="36"/>
      <c r="D46" s="36"/>
      <c r="E46" s="37"/>
      <c r="F46" s="38"/>
    </row>
    <row r="47" spans="1:6" ht="16.5" customHeight="1" x14ac:dyDescent="0.2">
      <c r="A47" s="1462"/>
      <c r="B47" s="1463"/>
    </row>
  </sheetData>
  <sheetProtection algorithmName="SHA-512" hashValue="mfvHhNIlvhikOzScwrjAF4a6XK3w6j15MQA4Tvq4u+yJczQ82Jcr8qJSkaR5ThC9knOQpXZ4ZGLticRoxpL/bg==" saltValue="EqTTSpzDEA9DtZuJuwOptA==" spinCount="100000" sheet="1" objects="1" scenarios="1"/>
  <printOptions horizontalCentered="1"/>
  <pageMargins left="0.5" right="0.5" top="1" bottom="0.75" header="0.5" footer="0.25"/>
  <pageSetup scale="96"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4F7A-9CF3-4535-9327-F762868E75EB}">
  <sheetPr>
    <pageSetUpPr fitToPage="1"/>
  </sheetPr>
  <dimension ref="A1:E40"/>
  <sheetViews>
    <sheetView zoomScaleNormal="100" workbookViewId="0"/>
  </sheetViews>
  <sheetFormatPr defaultColWidth="10.875" defaultRowHeight="15" x14ac:dyDescent="0.2"/>
  <cols>
    <col min="1" max="1" width="49.5" style="2" customWidth="1"/>
    <col min="2" max="5" width="13.875" style="2" customWidth="1"/>
    <col min="6" max="16384" width="10.875" style="2"/>
  </cols>
  <sheetData>
    <row r="1" spans="1:5" ht="15" customHeight="1" x14ac:dyDescent="0.25">
      <c r="A1" s="7" t="s">
        <v>897</v>
      </c>
      <c r="B1" s="8"/>
      <c r="C1" s="8"/>
      <c r="D1" s="8"/>
      <c r="E1" s="8"/>
    </row>
    <row r="2" spans="1:5" s="10" customFormat="1" ht="15" customHeight="1" x14ac:dyDescent="0.25">
      <c r="A2" s="7" t="s">
        <v>898</v>
      </c>
      <c r="B2" s="43"/>
      <c r="C2" s="43"/>
      <c r="D2" s="43"/>
    </row>
    <row r="3" spans="1:5" s="10" customFormat="1" ht="13.35" customHeight="1" x14ac:dyDescent="0.2">
      <c r="A3" s="1490" t="s">
        <v>42</v>
      </c>
      <c r="B3" s="1044" t="s">
        <v>43</v>
      </c>
      <c r="C3" s="1045"/>
      <c r="D3" s="1045"/>
      <c r="E3" s="1046"/>
    </row>
    <row r="4" spans="1:5" s="10" customFormat="1" ht="13.35" customHeight="1" x14ac:dyDescent="0.2">
      <c r="A4" s="1490" t="s">
        <v>1459</v>
      </c>
      <c r="B4" s="836">
        <f>+'Sch A'!$A$6</f>
        <v>0</v>
      </c>
      <c r="C4" s="837"/>
      <c r="D4" s="837"/>
      <c r="E4" s="838"/>
    </row>
    <row r="5" spans="1:5" s="10" customFormat="1" ht="13.35" customHeight="1" x14ac:dyDescent="0.2">
      <c r="B5" s="18" t="s">
        <v>131</v>
      </c>
      <c r="E5" s="19"/>
    </row>
    <row r="6" spans="1:5" s="10" customFormat="1" ht="13.35" customHeight="1" x14ac:dyDescent="0.2">
      <c r="B6" s="839" t="s">
        <v>132</v>
      </c>
      <c r="C6" s="840">
        <f>+'Sch A'!$F$12</f>
        <v>0</v>
      </c>
      <c r="D6" s="839" t="s">
        <v>133</v>
      </c>
      <c r="E6" s="840">
        <f>+'Sch A'!$H$12</f>
        <v>0</v>
      </c>
    </row>
    <row r="7" spans="1:5" ht="13.35" customHeight="1" x14ac:dyDescent="0.2"/>
    <row r="8" spans="1:5" ht="51" x14ac:dyDescent="0.2">
      <c r="A8" s="103" t="s">
        <v>899</v>
      </c>
      <c r="B8" s="1182" t="s">
        <v>900</v>
      </c>
      <c r="C8" s="1183" t="s">
        <v>901</v>
      </c>
      <c r="D8" s="1184" t="s">
        <v>902</v>
      </c>
      <c r="E8" s="1183" t="s">
        <v>901</v>
      </c>
    </row>
    <row r="9" spans="1:5" ht="18" customHeight="1" x14ac:dyDescent="0.2">
      <c r="A9" s="103" t="s">
        <v>5</v>
      </c>
      <c r="B9" s="898"/>
      <c r="C9" s="898"/>
      <c r="D9" s="898"/>
      <c r="E9" s="898"/>
    </row>
    <row r="10" spans="1:5" ht="18" customHeight="1" x14ac:dyDescent="0.2">
      <c r="A10" s="866" t="s">
        <v>903</v>
      </c>
      <c r="B10" s="1185"/>
      <c r="C10" s="1186"/>
      <c r="D10" s="1186"/>
      <c r="E10" s="1186"/>
    </row>
    <row r="11" spans="1:5" ht="18" customHeight="1" x14ac:dyDescent="0.2">
      <c r="A11" s="866" t="s">
        <v>904</v>
      </c>
      <c r="B11" s="1185"/>
      <c r="C11" s="1186"/>
      <c r="D11" s="1186"/>
      <c r="E11" s="1186"/>
    </row>
    <row r="12" spans="1:5" ht="18" customHeight="1" x14ac:dyDescent="0.2">
      <c r="A12" s="1154" t="s">
        <v>905</v>
      </c>
      <c r="B12" s="1187">
        <f>SUM(B10:B11)</f>
        <v>0</v>
      </c>
      <c r="C12" s="1188">
        <f>SUM(C10:C11)</f>
        <v>0</v>
      </c>
      <c r="D12" s="1188">
        <f>SUM(D10:D11)</f>
        <v>0</v>
      </c>
      <c r="E12" s="1188">
        <f>SUM(E10:E11)</f>
        <v>0</v>
      </c>
    </row>
    <row r="13" spans="1:5" ht="18" customHeight="1" x14ac:dyDescent="0.2">
      <c r="A13" s="866" t="s">
        <v>906</v>
      </c>
      <c r="B13" s="1185"/>
      <c r="C13" s="1186"/>
      <c r="D13" s="1186"/>
      <c r="E13" s="1186"/>
    </row>
    <row r="14" spans="1:5" ht="18" customHeight="1" x14ac:dyDescent="0.2">
      <c r="A14" s="866" t="s">
        <v>907</v>
      </c>
      <c r="B14" s="1185"/>
      <c r="C14" s="1186"/>
      <c r="D14" s="1186"/>
      <c r="E14" s="1186"/>
    </row>
    <row r="15" spans="1:5" ht="18" customHeight="1" x14ac:dyDescent="0.2">
      <c r="A15" s="1154" t="s">
        <v>908</v>
      </c>
      <c r="B15" s="1187">
        <f>SUM(B13:B14)</f>
        <v>0</v>
      </c>
      <c r="C15" s="1188">
        <f>SUM(C13:C14)</f>
        <v>0</v>
      </c>
      <c r="D15" s="1188">
        <f>SUM(D13:D14)</f>
        <v>0</v>
      </c>
      <c r="E15" s="1188">
        <f>SUM(E13:E14)</f>
        <v>0</v>
      </c>
    </row>
    <row r="16" spans="1:5" ht="18" customHeight="1" x14ac:dyDescent="0.2">
      <c r="A16" s="103" t="s">
        <v>7</v>
      </c>
      <c r="B16" s="898"/>
      <c r="C16" s="898"/>
      <c r="D16" s="898"/>
      <c r="E16" s="898"/>
    </row>
    <row r="17" spans="1:5" ht="18" customHeight="1" x14ac:dyDescent="0.2">
      <c r="A17" s="866" t="s">
        <v>909</v>
      </c>
      <c r="B17" s="1185"/>
      <c r="C17" s="1186"/>
      <c r="D17" s="1186"/>
      <c r="E17" s="1186"/>
    </row>
    <row r="18" spans="1:5" ht="18" customHeight="1" x14ac:dyDescent="0.2">
      <c r="A18" s="866" t="s">
        <v>910</v>
      </c>
      <c r="B18" s="1185"/>
      <c r="C18" s="1186"/>
      <c r="D18" s="1186"/>
      <c r="E18" s="1186"/>
    </row>
    <row r="19" spans="1:5" ht="18" customHeight="1" x14ac:dyDescent="0.2">
      <c r="A19" s="866" t="s">
        <v>911</v>
      </c>
      <c r="B19" s="1185"/>
      <c r="C19" s="1186"/>
      <c r="D19" s="1186"/>
      <c r="E19" s="1186"/>
    </row>
    <row r="20" spans="1:5" ht="18" customHeight="1" x14ac:dyDescent="0.2">
      <c r="A20" s="866" t="s">
        <v>904</v>
      </c>
      <c r="B20" s="1185"/>
      <c r="C20" s="1186"/>
      <c r="D20" s="1186"/>
      <c r="E20" s="1186"/>
    </row>
    <row r="21" spans="1:5" ht="18" customHeight="1" x14ac:dyDescent="0.2">
      <c r="A21" s="1189" t="s">
        <v>912</v>
      </c>
      <c r="B21" s="1187">
        <f>SUM(B17:B20)</f>
        <v>0</v>
      </c>
      <c r="C21" s="1188">
        <f>SUM(C17:C20)</f>
        <v>0</v>
      </c>
      <c r="D21" s="1188">
        <f>SUM(D17:D20)</f>
        <v>0</v>
      </c>
      <c r="E21" s="1188">
        <f>SUM(E17:E20)</f>
        <v>0</v>
      </c>
    </row>
    <row r="22" spans="1:5" ht="18" customHeight="1" x14ac:dyDescent="0.2">
      <c r="A22" s="866" t="s">
        <v>913</v>
      </c>
      <c r="B22" s="1185"/>
      <c r="C22" s="1186"/>
      <c r="D22" s="1186"/>
      <c r="E22" s="1186"/>
    </row>
    <row r="23" spans="1:5" ht="18" customHeight="1" x14ac:dyDescent="0.2">
      <c r="A23" s="866" t="s">
        <v>914</v>
      </c>
      <c r="B23" s="1185"/>
      <c r="C23" s="1186"/>
      <c r="D23" s="1186"/>
      <c r="E23" s="1186"/>
    </row>
    <row r="24" spans="1:5" ht="18" customHeight="1" x14ac:dyDescent="0.2">
      <c r="A24" s="866" t="s">
        <v>915</v>
      </c>
      <c r="B24" s="1185"/>
      <c r="C24" s="1186"/>
      <c r="D24" s="1186"/>
      <c r="E24" s="1186"/>
    </row>
    <row r="25" spans="1:5" ht="18" customHeight="1" x14ac:dyDescent="0.2">
      <c r="A25" s="866" t="s">
        <v>907</v>
      </c>
      <c r="B25" s="1185"/>
      <c r="C25" s="1186"/>
      <c r="D25" s="1186"/>
      <c r="E25" s="1186"/>
    </row>
    <row r="26" spans="1:5" ht="18" customHeight="1" x14ac:dyDescent="0.2">
      <c r="A26" s="1154" t="s">
        <v>916</v>
      </c>
      <c r="B26" s="1187">
        <f>SUM(B22:B25)</f>
        <v>0</v>
      </c>
      <c r="C26" s="1188">
        <f>SUM(C22:C25)</f>
        <v>0</v>
      </c>
      <c r="D26" s="1188">
        <f>SUM(D22:D25)</f>
        <v>0</v>
      </c>
      <c r="E26" s="1188">
        <f>SUM(E22:E25)</f>
        <v>0</v>
      </c>
    </row>
    <row r="27" spans="1:5" ht="18" customHeight="1" x14ac:dyDescent="0.2">
      <c r="A27" s="103" t="s">
        <v>9</v>
      </c>
      <c r="B27" s="1185"/>
      <c r="C27" s="1186"/>
      <c r="D27" s="1186"/>
      <c r="E27" s="1186"/>
    </row>
    <row r="28" spans="1:5" ht="18" customHeight="1" x14ac:dyDescent="0.2">
      <c r="A28" s="103" t="s">
        <v>11</v>
      </c>
      <c r="B28" s="1185"/>
      <c r="C28" s="1186"/>
      <c r="D28" s="1186"/>
      <c r="E28" s="1186"/>
    </row>
    <row r="29" spans="1:5" ht="18" customHeight="1" x14ac:dyDescent="0.2">
      <c r="A29" s="103" t="s">
        <v>13</v>
      </c>
      <c r="B29" s="1185"/>
      <c r="C29" s="1186"/>
      <c r="D29" s="1186"/>
      <c r="E29" s="1186"/>
    </row>
    <row r="30" spans="1:5" ht="18" customHeight="1" x14ac:dyDescent="0.2">
      <c r="A30" s="103" t="s">
        <v>15</v>
      </c>
      <c r="B30" s="1185"/>
      <c r="C30" s="1186"/>
      <c r="D30" s="1186"/>
      <c r="E30" s="1186"/>
    </row>
    <row r="31" spans="1:5" ht="18" customHeight="1" x14ac:dyDescent="0.2">
      <c r="A31" s="103" t="s">
        <v>17</v>
      </c>
      <c r="B31" s="1185"/>
      <c r="C31" s="1186"/>
      <c r="D31" s="1186"/>
      <c r="E31" s="1186"/>
    </row>
    <row r="32" spans="1:5" ht="18" customHeight="1" x14ac:dyDescent="0.2">
      <c r="A32" s="103" t="s">
        <v>21</v>
      </c>
      <c r="B32" s="1185"/>
      <c r="C32" s="1186"/>
      <c r="D32" s="1186"/>
      <c r="E32" s="1186"/>
    </row>
    <row r="33" spans="1:5" ht="18" customHeight="1" x14ac:dyDescent="0.2">
      <c r="A33" s="103" t="s">
        <v>23</v>
      </c>
      <c r="B33" s="1185"/>
      <c r="C33" s="1186"/>
      <c r="D33" s="1186"/>
      <c r="E33" s="1186"/>
    </row>
    <row r="34" spans="1:5" ht="18" customHeight="1" x14ac:dyDescent="0.2">
      <c r="A34" s="103" t="s">
        <v>25</v>
      </c>
      <c r="B34" s="1185"/>
      <c r="C34" s="1186"/>
      <c r="D34" s="1186"/>
      <c r="E34" s="1186"/>
    </row>
    <row r="35" spans="1:5" ht="18" customHeight="1" x14ac:dyDescent="0.2">
      <c r="A35" s="103" t="s">
        <v>27</v>
      </c>
      <c r="B35" s="1190"/>
      <c r="C35" s="1186"/>
      <c r="D35" s="1186"/>
      <c r="E35" s="1186"/>
    </row>
    <row r="36" spans="1:5" ht="18" customHeight="1" thickBot="1" x14ac:dyDescent="0.25">
      <c r="A36" s="456" t="s">
        <v>142</v>
      </c>
      <c r="B36" s="1191">
        <f>+B12+B21+B26+B15+SUM(B27:B35)</f>
        <v>0</v>
      </c>
      <c r="C36" s="1191">
        <f t="shared" ref="C36:E36" si="0">+C12+C21+C26+C15+SUM(C27:C35)</f>
        <v>0</v>
      </c>
      <c r="D36" s="1191">
        <f t="shared" si="0"/>
        <v>0</v>
      </c>
      <c r="E36" s="1192">
        <f t="shared" si="0"/>
        <v>0</v>
      </c>
    </row>
    <row r="37" spans="1:5" ht="15.75" thickTop="1" x14ac:dyDescent="0.2"/>
    <row r="40" spans="1:5" ht="21.75" customHeight="1" x14ac:dyDescent="0.2"/>
  </sheetData>
  <sheetProtection algorithmName="SHA-512" hashValue="iio6h12aLnTT91Xaph14twnvPL5NQy9XMPjXUgkOI7+MBsOsmxLu8roWZ/L9y1/rW5qVEWKc+5OXlQp8lz70dQ==" saltValue="vIbI2MbM7X+tvMbkwE6GEA==" spinCount="100000" sheet="1" objects="1" scenarios="1"/>
  <printOptions horizontalCentered="1"/>
  <pageMargins left="0.5" right="0.5" top="1" bottom="0.75" header="0.5" footer="0.5"/>
  <pageSetup scale="85"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685A-36AB-4B5A-B0DB-064C2562EF9E}">
  <dimension ref="A1:S214"/>
  <sheetViews>
    <sheetView zoomScaleNormal="100" workbookViewId="0"/>
  </sheetViews>
  <sheetFormatPr defaultColWidth="8.875" defaultRowHeight="15" x14ac:dyDescent="0.2"/>
  <cols>
    <col min="1" max="1" width="40.875" style="2" customWidth="1"/>
    <col min="2" max="3" width="14.25" style="2" customWidth="1"/>
    <col min="4" max="10" width="15.375" style="2" customWidth="1"/>
    <col min="11" max="12" width="12.375" style="2" customWidth="1"/>
    <col min="13" max="16384" width="8.875" style="2"/>
  </cols>
  <sheetData>
    <row r="1" spans="1:19" ht="15" customHeight="1" x14ac:dyDescent="0.25">
      <c r="A1" s="7" t="s">
        <v>917</v>
      </c>
      <c r="B1" s="7"/>
      <c r="C1" s="250"/>
      <c r="D1" s="43"/>
      <c r="E1" s="8"/>
      <c r="F1" s="8"/>
      <c r="G1" s="8"/>
      <c r="H1" s="8"/>
    </row>
    <row r="2" spans="1:19" ht="13.35" customHeight="1" x14ac:dyDescent="0.2">
      <c r="A2" s="1490" t="s">
        <v>42</v>
      </c>
      <c r="B2" s="10"/>
      <c r="C2" s="251"/>
      <c r="D2" s="8"/>
      <c r="E2" s="1044" t="s">
        <v>43</v>
      </c>
      <c r="F2" s="1045"/>
      <c r="G2" s="1045"/>
      <c r="H2" s="1045"/>
      <c r="I2" s="1046"/>
    </row>
    <row r="3" spans="1:19" ht="13.35" customHeight="1" x14ac:dyDescent="0.2">
      <c r="A3" s="1490" t="s">
        <v>1459</v>
      </c>
      <c r="B3" s="10"/>
      <c r="C3" s="43"/>
      <c r="D3" s="10"/>
      <c r="E3" s="836">
        <f>+'Sch A'!$A$6</f>
        <v>0</v>
      </c>
      <c r="F3" s="837"/>
      <c r="G3" s="837"/>
      <c r="H3" s="837"/>
      <c r="I3" s="838"/>
    </row>
    <row r="4" spans="1:19" ht="13.35" customHeight="1" x14ac:dyDescent="0.2">
      <c r="A4" s="10"/>
      <c r="B4" s="10"/>
      <c r="C4" s="252"/>
      <c r="E4" s="18" t="s">
        <v>131</v>
      </c>
      <c r="F4" s="10"/>
      <c r="G4" s="10"/>
      <c r="H4" s="10"/>
      <c r="I4" s="19"/>
    </row>
    <row r="5" spans="1:19" ht="13.35" customHeight="1" x14ac:dyDescent="0.2">
      <c r="C5" s="252"/>
      <c r="E5" s="839" t="s">
        <v>132</v>
      </c>
      <c r="F5" s="840">
        <f>'Sch A'!$F$12</f>
        <v>0</v>
      </c>
      <c r="G5" s="839"/>
      <c r="H5" s="839" t="s">
        <v>133</v>
      </c>
      <c r="I5" s="840">
        <f>'Sch A'!$H$12</f>
        <v>0</v>
      </c>
    </row>
    <row r="6" spans="1:19" ht="13.35" customHeight="1" x14ac:dyDescent="0.2">
      <c r="C6" s="252"/>
      <c r="E6" s="10"/>
      <c r="F6" s="206"/>
      <c r="G6" s="10"/>
      <c r="H6" s="10"/>
      <c r="I6" s="206"/>
    </row>
    <row r="7" spans="1:19" ht="32.25" x14ac:dyDescent="0.3">
      <c r="A7" s="1193" t="s">
        <v>118</v>
      </c>
      <c r="B7" s="1194" t="s">
        <v>918</v>
      </c>
      <c r="C7" s="1195"/>
      <c r="D7" s="1196" t="s">
        <v>919</v>
      </c>
      <c r="E7" s="1197" t="s">
        <v>138</v>
      </c>
      <c r="F7" s="1184" t="s">
        <v>33</v>
      </c>
      <c r="G7" s="1182" t="s">
        <v>35</v>
      </c>
      <c r="H7" s="1184" t="s">
        <v>37</v>
      </c>
      <c r="I7" s="1198" t="s">
        <v>38</v>
      </c>
      <c r="J7" s="1199" t="s">
        <v>39</v>
      </c>
      <c r="K7" s="1200" t="s">
        <v>265</v>
      </c>
      <c r="M7" s="1201" t="s">
        <v>920</v>
      </c>
      <c r="N7" s="1202"/>
      <c r="O7" s="1203"/>
      <c r="P7" s="1203"/>
      <c r="Q7" s="1204" t="s">
        <v>921</v>
      </c>
      <c r="R7" s="1205" t="s">
        <v>922</v>
      </c>
      <c r="S7" s="1206" t="s">
        <v>923</v>
      </c>
    </row>
    <row r="8" spans="1:19" x14ac:dyDescent="0.2">
      <c r="A8" s="1193" t="s">
        <v>50</v>
      </c>
      <c r="B8" s="1207"/>
      <c r="C8" s="1208"/>
      <c r="D8" s="1208"/>
      <c r="E8" s="1208"/>
      <c r="F8" s="1208"/>
      <c r="G8" s="1208"/>
      <c r="H8" s="1208"/>
      <c r="I8" s="1208"/>
      <c r="J8" s="1208"/>
      <c r="K8" s="1209"/>
      <c r="M8" s="68" t="s">
        <v>924</v>
      </c>
      <c r="Q8" s="1210">
        <f>S8*R8</f>
        <v>0</v>
      </c>
      <c r="R8" s="1211"/>
      <c r="S8" s="1212"/>
    </row>
    <row r="9" spans="1:19" x14ac:dyDescent="0.2">
      <c r="A9" s="1193" t="s">
        <v>245</v>
      </c>
      <c r="B9" s="1213" t="s">
        <v>138</v>
      </c>
      <c r="C9" s="1214"/>
      <c r="D9" s="1215">
        <f t="shared" ref="D9:D16" si="0">SUM(E9:J9)</f>
        <v>0</v>
      </c>
      <c r="E9" s="1215">
        <f t="shared" ref="E9:J9" si="1">E51</f>
        <v>0</v>
      </c>
      <c r="F9" s="1215">
        <f t="shared" si="1"/>
        <v>0</v>
      </c>
      <c r="G9" s="1215">
        <f t="shared" si="1"/>
        <v>0</v>
      </c>
      <c r="H9" s="1215">
        <f t="shared" si="1"/>
        <v>0</v>
      </c>
      <c r="I9" s="1215">
        <f t="shared" si="1"/>
        <v>0</v>
      </c>
      <c r="J9" s="1215">
        <f t="shared" si="1"/>
        <v>0</v>
      </c>
      <c r="K9" s="1487"/>
      <c r="M9" s="68" t="s">
        <v>925</v>
      </c>
      <c r="Q9" s="1210">
        <f t="shared" ref="Q9:Q13" si="2">S9*R9</f>
        <v>0</v>
      </c>
      <c r="R9" s="1216"/>
      <c r="S9" s="1217"/>
    </row>
    <row r="10" spans="1:19" x14ac:dyDescent="0.2">
      <c r="A10" s="1193" t="s">
        <v>247</v>
      </c>
      <c r="B10" s="1213" t="s">
        <v>33</v>
      </c>
      <c r="C10" s="1214"/>
      <c r="D10" s="1218">
        <f t="shared" si="0"/>
        <v>0</v>
      </c>
      <c r="E10" s="1218">
        <f>E83</f>
        <v>0</v>
      </c>
      <c r="F10" s="1218">
        <f t="shared" ref="F10:J10" si="3">F83</f>
        <v>0</v>
      </c>
      <c r="G10" s="1218">
        <f t="shared" si="3"/>
        <v>0</v>
      </c>
      <c r="H10" s="1218">
        <f t="shared" si="3"/>
        <v>0</v>
      </c>
      <c r="I10" s="1218">
        <f t="shared" si="3"/>
        <v>0</v>
      </c>
      <c r="J10" s="1218">
        <f t="shared" si="3"/>
        <v>0</v>
      </c>
      <c r="K10" s="1487"/>
      <c r="M10" s="68" t="s">
        <v>926</v>
      </c>
      <c r="Q10" s="1210">
        <f t="shared" si="2"/>
        <v>0</v>
      </c>
      <c r="R10" s="1216"/>
      <c r="S10" s="1217"/>
    </row>
    <row r="11" spans="1:19" x14ac:dyDescent="0.2">
      <c r="A11" s="1193" t="s">
        <v>249</v>
      </c>
      <c r="B11" s="1213" t="s">
        <v>35</v>
      </c>
      <c r="C11" s="1214"/>
      <c r="D11" s="1218">
        <f t="shared" si="0"/>
        <v>0</v>
      </c>
      <c r="E11" s="1218">
        <f>E115</f>
        <v>0</v>
      </c>
      <c r="F11" s="1218">
        <f t="shared" ref="F11:J11" si="4">F115</f>
        <v>0</v>
      </c>
      <c r="G11" s="1218">
        <f t="shared" si="4"/>
        <v>0</v>
      </c>
      <c r="H11" s="1218">
        <f t="shared" si="4"/>
        <v>0</v>
      </c>
      <c r="I11" s="1218">
        <f t="shared" si="4"/>
        <v>0</v>
      </c>
      <c r="J11" s="1218">
        <f t="shared" si="4"/>
        <v>0</v>
      </c>
      <c r="K11" s="1487"/>
      <c r="M11" s="68" t="s">
        <v>927</v>
      </c>
      <c r="Q11" s="1210">
        <f t="shared" si="2"/>
        <v>0</v>
      </c>
      <c r="R11" s="1216"/>
      <c r="S11" s="1217"/>
    </row>
    <row r="12" spans="1:19" x14ac:dyDescent="0.2">
      <c r="A12" s="1193" t="s">
        <v>251</v>
      </c>
      <c r="B12" s="1213" t="s">
        <v>37</v>
      </c>
      <c r="C12" s="1214"/>
      <c r="D12" s="1218">
        <f t="shared" si="0"/>
        <v>0</v>
      </c>
      <c r="E12" s="1218">
        <f>E147</f>
        <v>0</v>
      </c>
      <c r="F12" s="1218">
        <f t="shared" ref="F12:J12" si="5">F147</f>
        <v>0</v>
      </c>
      <c r="G12" s="1218">
        <f t="shared" si="5"/>
        <v>0</v>
      </c>
      <c r="H12" s="1218">
        <f t="shared" si="5"/>
        <v>0</v>
      </c>
      <c r="I12" s="1218">
        <f t="shared" si="5"/>
        <v>0</v>
      </c>
      <c r="J12" s="1218">
        <f t="shared" si="5"/>
        <v>0</v>
      </c>
      <c r="K12" s="1487"/>
      <c r="M12" s="68" t="s">
        <v>928</v>
      </c>
      <c r="Q12" s="1210">
        <f t="shared" si="2"/>
        <v>0</v>
      </c>
      <c r="R12" s="1216"/>
      <c r="S12" s="1217"/>
    </row>
    <row r="13" spans="1:19" x14ac:dyDescent="0.2">
      <c r="A13" s="1193" t="s">
        <v>253</v>
      </c>
      <c r="B13" s="1213" t="s">
        <v>38</v>
      </c>
      <c r="C13" s="1214"/>
      <c r="D13" s="1218">
        <f t="shared" si="0"/>
        <v>0</v>
      </c>
      <c r="E13" s="1218">
        <f>E179</f>
        <v>0</v>
      </c>
      <c r="F13" s="1218">
        <f t="shared" ref="F13:J13" si="6">F179</f>
        <v>0</v>
      </c>
      <c r="G13" s="1218">
        <f t="shared" si="6"/>
        <v>0</v>
      </c>
      <c r="H13" s="1218">
        <f t="shared" si="6"/>
        <v>0</v>
      </c>
      <c r="I13" s="1218">
        <f t="shared" si="6"/>
        <v>0</v>
      </c>
      <c r="J13" s="1218">
        <f t="shared" si="6"/>
        <v>0</v>
      </c>
      <c r="K13" s="1487"/>
      <c r="M13" s="68" t="s">
        <v>1456</v>
      </c>
      <c r="N13" s="1429"/>
      <c r="O13" s="1429"/>
      <c r="P13" s="82"/>
      <c r="Q13" s="1428">
        <f t="shared" si="2"/>
        <v>0</v>
      </c>
      <c r="R13" s="1221"/>
      <c r="S13" s="1222"/>
    </row>
    <row r="14" spans="1:19" x14ac:dyDescent="0.2">
      <c r="A14" s="1193" t="s">
        <v>255</v>
      </c>
      <c r="B14" s="1213" t="s">
        <v>39</v>
      </c>
      <c r="C14" s="1214"/>
      <c r="D14" s="1218">
        <f t="shared" si="0"/>
        <v>0</v>
      </c>
      <c r="E14" s="1218">
        <f>E211</f>
        <v>0</v>
      </c>
      <c r="F14" s="1218">
        <f t="shared" ref="F14:J14" si="7">F211</f>
        <v>0</v>
      </c>
      <c r="G14" s="1218">
        <f t="shared" si="7"/>
        <v>0</v>
      </c>
      <c r="H14" s="1218">
        <f t="shared" si="7"/>
        <v>0</v>
      </c>
      <c r="I14" s="1218">
        <f t="shared" si="7"/>
        <v>0</v>
      </c>
      <c r="J14" s="1218">
        <f t="shared" si="7"/>
        <v>0</v>
      </c>
      <c r="K14" s="1487"/>
      <c r="M14" s="68" t="s">
        <v>1457</v>
      </c>
      <c r="Q14" s="1210">
        <f t="shared" ref="Q14:Q16" si="8">S14*R14</f>
        <v>0</v>
      </c>
      <c r="R14" s="1216"/>
      <c r="S14" s="1217"/>
    </row>
    <row r="15" spans="1:19" x14ac:dyDescent="0.2">
      <c r="A15" s="1193" t="s">
        <v>930</v>
      </c>
      <c r="B15" s="1224"/>
      <c r="C15" s="1225"/>
      <c r="D15" s="1218">
        <f t="shared" si="0"/>
        <v>0</v>
      </c>
      <c r="E15" s="1218">
        <f>SUM(E9:E14)</f>
        <v>0</v>
      </c>
      <c r="F15" s="1218">
        <f t="shared" ref="F15:J15" si="9">SUM(F9:F14)</f>
        <v>0</v>
      </c>
      <c r="G15" s="1218">
        <f t="shared" si="9"/>
        <v>0</v>
      </c>
      <c r="H15" s="1218">
        <f t="shared" si="9"/>
        <v>0</v>
      </c>
      <c r="I15" s="1218">
        <f t="shared" si="9"/>
        <v>0</v>
      </c>
      <c r="J15" s="1218">
        <f t="shared" si="9"/>
        <v>0</v>
      </c>
      <c r="K15" s="1487"/>
      <c r="L15" s="267"/>
      <c r="M15" s="68" t="s">
        <v>1458</v>
      </c>
      <c r="Q15" s="1210">
        <f t="shared" si="8"/>
        <v>0</v>
      </c>
      <c r="R15" s="1216"/>
      <c r="S15" s="1217"/>
    </row>
    <row r="16" spans="1:19" x14ac:dyDescent="0.2">
      <c r="A16" s="1227" t="s">
        <v>932</v>
      </c>
      <c r="C16" s="1228"/>
      <c r="D16" s="1218">
        <f t="shared" si="0"/>
        <v>0</v>
      </c>
      <c r="E16" s="1218">
        <f>E53+E85+E117+E149+E181+E213</f>
        <v>0</v>
      </c>
      <c r="F16" s="1218">
        <f t="shared" ref="F16:J16" si="10">F53+F85+F117+F149+F181+F213</f>
        <v>0</v>
      </c>
      <c r="G16" s="1218">
        <f t="shared" si="10"/>
        <v>0</v>
      </c>
      <c r="H16" s="1218">
        <f t="shared" si="10"/>
        <v>0</v>
      </c>
      <c r="I16" s="1218">
        <f t="shared" si="10"/>
        <v>0</v>
      </c>
      <c r="J16" s="1218">
        <f t="shared" si="10"/>
        <v>0</v>
      </c>
      <c r="K16" s="267"/>
      <c r="L16" s="268"/>
      <c r="M16" s="1219" t="s">
        <v>929</v>
      </c>
      <c r="N16" s="1149"/>
      <c r="O16" s="1149"/>
      <c r="P16" s="1149"/>
      <c r="Q16" s="1220">
        <f t="shared" si="8"/>
        <v>0</v>
      </c>
      <c r="R16" s="1221"/>
      <c r="S16" s="1222"/>
    </row>
    <row r="17" spans="1:19" x14ac:dyDescent="0.2">
      <c r="A17" s="1193" t="s">
        <v>933</v>
      </c>
      <c r="B17" s="1224"/>
      <c r="C17" s="1225"/>
      <c r="D17" s="1218">
        <f>D15+D16</f>
        <v>0</v>
      </c>
      <c r="E17" s="1218">
        <f t="shared" ref="E17:J17" si="11">E15+E16</f>
        <v>0</v>
      </c>
      <c r="F17" s="1218">
        <f t="shared" si="11"/>
        <v>0</v>
      </c>
      <c r="G17" s="1218">
        <f t="shared" si="11"/>
        <v>0</v>
      </c>
      <c r="H17" s="1218">
        <f t="shared" si="11"/>
        <v>0</v>
      </c>
      <c r="I17" s="1218">
        <f t="shared" si="11"/>
        <v>0</v>
      </c>
      <c r="J17" s="1218">
        <f t="shared" si="11"/>
        <v>0</v>
      </c>
      <c r="K17" s="272"/>
      <c r="L17" s="272"/>
      <c r="M17" s="1219"/>
      <c r="N17" s="1149"/>
      <c r="O17" s="1149"/>
      <c r="P17" s="1149"/>
      <c r="Q17" s="1223"/>
      <c r="R17" s="1223"/>
      <c r="S17" s="1223"/>
    </row>
    <row r="18" spans="1:19" ht="18" x14ac:dyDescent="0.25">
      <c r="A18" s="1193" t="s">
        <v>934</v>
      </c>
      <c r="B18" s="1224"/>
      <c r="C18" s="1225"/>
      <c r="D18" s="1488">
        <f>IFERROR(SUM(E18:J18),0)</f>
        <v>0</v>
      </c>
      <c r="E18" s="1488">
        <f>IFERROR(E15/$D15,0)</f>
        <v>0</v>
      </c>
      <c r="F18" s="1488">
        <f t="shared" ref="F18:J18" si="12">IFERROR(F15/$D15,0)</f>
        <v>0</v>
      </c>
      <c r="G18" s="1488">
        <f t="shared" si="12"/>
        <v>0</v>
      </c>
      <c r="H18" s="1488">
        <f t="shared" si="12"/>
        <v>0</v>
      </c>
      <c r="I18" s="1488">
        <f t="shared" si="12"/>
        <v>0</v>
      </c>
      <c r="J18" s="1488">
        <f t="shared" si="12"/>
        <v>0</v>
      </c>
      <c r="K18" s="272"/>
      <c r="L18" s="272"/>
      <c r="M18" s="1193" t="s">
        <v>931</v>
      </c>
      <c r="N18" s="1226"/>
      <c r="O18" s="1226"/>
      <c r="P18" s="1226"/>
      <c r="Q18" s="1210">
        <f>SUM(Q8:Q16)</f>
        <v>0</v>
      </c>
      <c r="R18" s="1223"/>
      <c r="S18" s="1210">
        <f>SUM(S8:S16)</f>
        <v>0</v>
      </c>
    </row>
    <row r="19" spans="1:19" x14ac:dyDescent="0.2">
      <c r="B19" s="1232"/>
      <c r="C19" s="1233" t="s">
        <v>935</v>
      </c>
      <c r="D19" s="1229"/>
      <c r="E19" s="1489">
        <f>'Sch A'!$C$16</f>
        <v>0</v>
      </c>
      <c r="K19" s="272"/>
      <c r="L19" s="272"/>
    </row>
    <row r="20" spans="1:19" x14ac:dyDescent="0.2">
      <c r="B20" s="1232"/>
      <c r="C20" s="1193" t="s">
        <v>936</v>
      </c>
      <c r="D20" s="1225"/>
      <c r="E20" s="1489">
        <f>IFERROR(E17/E19,0)</f>
        <v>0</v>
      </c>
      <c r="K20" s="272"/>
      <c r="L20" s="272"/>
    </row>
    <row r="21" spans="1:19" x14ac:dyDescent="0.2">
      <c r="A21" s="1232"/>
      <c r="B21" s="1232"/>
      <c r="E21" s="483"/>
    </row>
    <row r="22" spans="1:19" ht="15.75" x14ac:dyDescent="0.25">
      <c r="B22" s="7"/>
      <c r="C22" s="7"/>
      <c r="D22" s="7"/>
      <c r="E22" s="7"/>
      <c r="F22" s="7"/>
      <c r="G22" s="7"/>
      <c r="H22" s="7"/>
      <c r="I22" s="7"/>
      <c r="J22" s="7"/>
      <c r="K22" s="7"/>
    </row>
    <row r="23" spans="1:19" ht="18" x14ac:dyDescent="0.25">
      <c r="A23" s="1234" t="s">
        <v>118</v>
      </c>
      <c r="B23" s="1235"/>
      <c r="C23" s="1225"/>
      <c r="D23" s="1225"/>
      <c r="E23" s="1225"/>
      <c r="F23" s="1225"/>
      <c r="G23" s="1225"/>
      <c r="H23" s="1225"/>
      <c r="I23" s="1225"/>
      <c r="J23" s="1228"/>
      <c r="K23" s="1236"/>
      <c r="L23" s="1193"/>
      <c r="M23" s="1225"/>
      <c r="N23" s="1225"/>
      <c r="O23" s="1225" t="s">
        <v>937</v>
      </c>
      <c r="P23" s="1225"/>
      <c r="Q23" s="1225"/>
      <c r="R23" s="1225"/>
      <c r="S23" s="1228"/>
    </row>
    <row r="24" spans="1:19" ht="25.5" x14ac:dyDescent="0.2">
      <c r="A24" s="1233" t="s">
        <v>938</v>
      </c>
      <c r="B24" s="1237" t="s">
        <v>242</v>
      </c>
      <c r="C24" s="1237" t="s">
        <v>939</v>
      </c>
      <c r="D24" s="1196" t="s">
        <v>919</v>
      </c>
      <c r="E24" s="1197" t="s">
        <v>138</v>
      </c>
      <c r="F24" s="1184" t="s">
        <v>33</v>
      </c>
      <c r="G24" s="1182" t="s">
        <v>35</v>
      </c>
      <c r="H24" s="1184" t="s">
        <v>37</v>
      </c>
      <c r="I24" s="1198" t="s">
        <v>38</v>
      </c>
      <c r="J24" s="1199" t="s">
        <v>39</v>
      </c>
      <c r="L24" s="1237" t="s">
        <v>242</v>
      </c>
      <c r="M24" s="1197" t="s">
        <v>138</v>
      </c>
      <c r="N24" s="1184" t="s">
        <v>33</v>
      </c>
      <c r="O24" s="1182" t="s">
        <v>35</v>
      </c>
      <c r="P24" s="1184" t="s">
        <v>37</v>
      </c>
      <c r="Q24" s="1198" t="s">
        <v>38</v>
      </c>
      <c r="R24" s="1199" t="s">
        <v>39</v>
      </c>
      <c r="S24" s="1199" t="s">
        <v>142</v>
      </c>
    </row>
    <row r="25" spans="1:19" x14ac:dyDescent="0.2">
      <c r="A25" s="1238" t="s">
        <v>138</v>
      </c>
      <c r="B25" s="1238" t="s">
        <v>245</v>
      </c>
      <c r="C25" s="1239"/>
      <c r="D25" s="1240"/>
      <c r="E25" s="1240"/>
      <c r="F25" s="1240"/>
      <c r="G25" s="1240"/>
      <c r="H25" s="1240"/>
      <c r="I25" s="1240"/>
      <c r="J25" s="1241"/>
      <c r="L25" s="1239"/>
      <c r="M25" s="1379"/>
      <c r="N25" s="1379"/>
      <c r="O25" s="1379"/>
      <c r="P25" s="1379"/>
      <c r="Q25" s="1379"/>
      <c r="R25" s="1379"/>
      <c r="S25" s="1380"/>
    </row>
    <row r="26" spans="1:19" x14ac:dyDescent="0.2">
      <c r="A26" s="1193" t="s">
        <v>940</v>
      </c>
      <c r="B26" s="1383"/>
      <c r="C26" s="1092"/>
      <c r="D26" s="1215">
        <f t="shared" ref="D26:D43" si="13">SUM(E26:J26)</f>
        <v>0</v>
      </c>
      <c r="E26" s="1242">
        <f t="shared" ref="E26:E43" si="14">$C26*M26</f>
        <v>0</v>
      </c>
      <c r="F26" s="1242">
        <f t="shared" ref="F26:F43" si="15">$C26*N26</f>
        <v>0</v>
      </c>
      <c r="G26" s="1242">
        <f t="shared" ref="G26:G43" si="16">$C26*O26</f>
        <v>0</v>
      </c>
      <c r="H26" s="1242">
        <f t="shared" ref="H26:H43" si="17">$C26*P26</f>
        <v>0</v>
      </c>
      <c r="I26" s="1242">
        <f t="shared" ref="I26:I43" si="18">$C26*Q26</f>
        <v>0</v>
      </c>
      <c r="J26" s="1242">
        <f t="shared" ref="J26:J43" si="19">$C26*R26</f>
        <v>0</v>
      </c>
      <c r="L26" s="1381">
        <f t="shared" ref="L26:L43" si="20">B26</f>
        <v>0</v>
      </c>
      <c r="M26" s="1377"/>
      <c r="N26" s="1377"/>
      <c r="O26" s="1377"/>
      <c r="P26" s="1377"/>
      <c r="Q26" s="1377"/>
      <c r="R26" s="1377"/>
      <c r="S26" s="1378">
        <f>SUM(M26:R26)</f>
        <v>0</v>
      </c>
    </row>
    <row r="27" spans="1:19" x14ac:dyDescent="0.2">
      <c r="A27" s="1193" t="s">
        <v>941</v>
      </c>
      <c r="B27" s="1384"/>
      <c r="C27" s="1186"/>
      <c r="D27" s="1218">
        <f t="shared" si="13"/>
        <v>0</v>
      </c>
      <c r="E27" s="1246">
        <f t="shared" si="14"/>
        <v>0</v>
      </c>
      <c r="F27" s="1246">
        <f t="shared" si="15"/>
        <v>0</v>
      </c>
      <c r="G27" s="1246">
        <f t="shared" si="16"/>
        <v>0</v>
      </c>
      <c r="H27" s="1246">
        <f t="shared" si="17"/>
        <v>0</v>
      </c>
      <c r="I27" s="1246">
        <f t="shared" si="18"/>
        <v>0</v>
      </c>
      <c r="J27" s="1246">
        <f t="shared" si="19"/>
        <v>0</v>
      </c>
      <c r="L27" s="1382">
        <f t="shared" si="20"/>
        <v>0</v>
      </c>
      <c r="M27" s="1243"/>
      <c r="N27" s="1243"/>
      <c r="O27" s="1243"/>
      <c r="P27" s="1243"/>
      <c r="Q27" s="1243"/>
      <c r="R27" s="1243"/>
      <c r="S27" s="1244">
        <f t="shared" ref="S27:S50" si="21">SUM(M27:R27)</f>
        <v>0</v>
      </c>
    </row>
    <row r="28" spans="1:19" x14ac:dyDescent="0.2">
      <c r="A28" s="1193" t="s">
        <v>25</v>
      </c>
      <c r="B28" s="1384"/>
      <c r="C28" s="1186"/>
      <c r="D28" s="1218">
        <f t="shared" si="13"/>
        <v>0</v>
      </c>
      <c r="E28" s="1246">
        <f t="shared" si="14"/>
        <v>0</v>
      </c>
      <c r="F28" s="1246">
        <f t="shared" si="15"/>
        <v>0</v>
      </c>
      <c r="G28" s="1246">
        <f t="shared" si="16"/>
        <v>0</v>
      </c>
      <c r="H28" s="1246">
        <f t="shared" si="17"/>
        <v>0</v>
      </c>
      <c r="I28" s="1246">
        <f t="shared" si="18"/>
        <v>0</v>
      </c>
      <c r="J28" s="1246">
        <f t="shared" si="19"/>
        <v>0</v>
      </c>
      <c r="L28" s="1382">
        <f t="shared" si="20"/>
        <v>0</v>
      </c>
      <c r="M28" s="1243"/>
      <c r="N28" s="1243"/>
      <c r="O28" s="1243"/>
      <c r="P28" s="1243"/>
      <c r="Q28" s="1243"/>
      <c r="R28" s="1243"/>
      <c r="S28" s="1244">
        <f t="shared" si="21"/>
        <v>0</v>
      </c>
    </row>
    <row r="29" spans="1:19" x14ac:dyDescent="0.2">
      <c r="A29" s="1193" t="s">
        <v>13</v>
      </c>
      <c r="B29" s="1384"/>
      <c r="C29" s="1186"/>
      <c r="D29" s="1218">
        <f t="shared" si="13"/>
        <v>0</v>
      </c>
      <c r="E29" s="1246">
        <f t="shared" si="14"/>
        <v>0</v>
      </c>
      <c r="F29" s="1246">
        <f t="shared" si="15"/>
        <v>0</v>
      </c>
      <c r="G29" s="1246">
        <f t="shared" si="16"/>
        <v>0</v>
      </c>
      <c r="H29" s="1246">
        <f t="shared" si="17"/>
        <v>0</v>
      </c>
      <c r="I29" s="1246">
        <f t="shared" si="18"/>
        <v>0</v>
      </c>
      <c r="J29" s="1246">
        <f t="shared" si="19"/>
        <v>0</v>
      </c>
      <c r="L29" s="1382">
        <f t="shared" si="20"/>
        <v>0</v>
      </c>
      <c r="M29" s="1243"/>
      <c r="N29" s="1243"/>
      <c r="O29" s="1243"/>
      <c r="P29" s="1243"/>
      <c r="Q29" s="1243"/>
      <c r="R29" s="1243"/>
      <c r="S29" s="1244">
        <f t="shared" si="21"/>
        <v>0</v>
      </c>
    </row>
    <row r="30" spans="1:19" x14ac:dyDescent="0.2">
      <c r="A30" s="1193" t="s">
        <v>11</v>
      </c>
      <c r="B30" s="1384"/>
      <c r="C30" s="1186"/>
      <c r="D30" s="1218">
        <f t="shared" si="13"/>
        <v>0</v>
      </c>
      <c r="E30" s="1246">
        <f t="shared" si="14"/>
        <v>0</v>
      </c>
      <c r="F30" s="1246">
        <f t="shared" si="15"/>
        <v>0</v>
      </c>
      <c r="G30" s="1246">
        <f t="shared" si="16"/>
        <v>0</v>
      </c>
      <c r="H30" s="1246">
        <f t="shared" si="17"/>
        <v>0</v>
      </c>
      <c r="I30" s="1246">
        <f t="shared" si="18"/>
        <v>0</v>
      </c>
      <c r="J30" s="1246">
        <f t="shared" si="19"/>
        <v>0</v>
      </c>
      <c r="L30" s="1382">
        <f t="shared" si="20"/>
        <v>0</v>
      </c>
      <c r="M30" s="1243"/>
      <c r="N30" s="1243"/>
      <c r="O30" s="1243"/>
      <c r="P30" s="1243"/>
      <c r="Q30" s="1243"/>
      <c r="R30" s="1243"/>
      <c r="S30" s="1244">
        <f t="shared" si="21"/>
        <v>0</v>
      </c>
    </row>
    <row r="31" spans="1:19" x14ac:dyDescent="0.2">
      <c r="A31" s="1193" t="s">
        <v>942</v>
      </c>
      <c r="B31" s="1384"/>
      <c r="C31" s="1186"/>
      <c r="D31" s="1218">
        <f t="shared" si="13"/>
        <v>0</v>
      </c>
      <c r="E31" s="1246">
        <f t="shared" si="14"/>
        <v>0</v>
      </c>
      <c r="F31" s="1246">
        <f t="shared" si="15"/>
        <v>0</v>
      </c>
      <c r="G31" s="1246">
        <f t="shared" si="16"/>
        <v>0</v>
      </c>
      <c r="H31" s="1246">
        <f t="shared" si="17"/>
        <v>0</v>
      </c>
      <c r="I31" s="1246">
        <f t="shared" si="18"/>
        <v>0</v>
      </c>
      <c r="J31" s="1246">
        <f t="shared" si="19"/>
        <v>0</v>
      </c>
      <c r="L31" s="1382">
        <f t="shared" si="20"/>
        <v>0</v>
      </c>
      <c r="M31" s="1243"/>
      <c r="N31" s="1243"/>
      <c r="O31" s="1243"/>
      <c r="P31" s="1243"/>
      <c r="Q31" s="1243"/>
      <c r="R31" s="1243"/>
      <c r="S31" s="1244">
        <f t="shared" si="21"/>
        <v>0</v>
      </c>
    </row>
    <row r="32" spans="1:19" x14ac:dyDescent="0.2">
      <c r="A32" s="1193" t="s">
        <v>19</v>
      </c>
      <c r="B32" s="1384"/>
      <c r="C32" s="1186"/>
      <c r="D32" s="1218">
        <f t="shared" si="13"/>
        <v>0</v>
      </c>
      <c r="E32" s="1246">
        <f t="shared" si="14"/>
        <v>0</v>
      </c>
      <c r="F32" s="1246">
        <f t="shared" si="15"/>
        <v>0</v>
      </c>
      <c r="G32" s="1246">
        <f t="shared" si="16"/>
        <v>0</v>
      </c>
      <c r="H32" s="1246">
        <f t="shared" si="17"/>
        <v>0</v>
      </c>
      <c r="I32" s="1246">
        <f t="shared" si="18"/>
        <v>0</v>
      </c>
      <c r="J32" s="1246">
        <f t="shared" si="19"/>
        <v>0</v>
      </c>
      <c r="L32" s="1382">
        <f t="shared" si="20"/>
        <v>0</v>
      </c>
      <c r="M32" s="1243"/>
      <c r="N32" s="1243"/>
      <c r="O32" s="1243"/>
      <c r="P32" s="1243"/>
      <c r="Q32" s="1243"/>
      <c r="R32" s="1243"/>
      <c r="S32" s="1244">
        <f t="shared" si="21"/>
        <v>0</v>
      </c>
    </row>
    <row r="33" spans="1:19" x14ac:dyDescent="0.2">
      <c r="A33" s="1193" t="s">
        <v>943</v>
      </c>
      <c r="B33" s="1384"/>
      <c r="C33" s="1186"/>
      <c r="D33" s="1218">
        <f t="shared" si="13"/>
        <v>0</v>
      </c>
      <c r="E33" s="1246">
        <f t="shared" si="14"/>
        <v>0</v>
      </c>
      <c r="F33" s="1246">
        <f t="shared" si="15"/>
        <v>0</v>
      </c>
      <c r="G33" s="1246">
        <f t="shared" si="16"/>
        <v>0</v>
      </c>
      <c r="H33" s="1246">
        <f t="shared" si="17"/>
        <v>0</v>
      </c>
      <c r="I33" s="1246">
        <f t="shared" si="18"/>
        <v>0</v>
      </c>
      <c r="J33" s="1246">
        <f t="shared" si="19"/>
        <v>0</v>
      </c>
      <c r="L33" s="1382">
        <f t="shared" si="20"/>
        <v>0</v>
      </c>
      <c r="M33" s="1243"/>
      <c r="N33" s="1243"/>
      <c r="O33" s="1243"/>
      <c r="P33" s="1243"/>
      <c r="Q33" s="1243"/>
      <c r="R33" s="1243"/>
      <c r="S33" s="1244">
        <f t="shared" si="21"/>
        <v>0</v>
      </c>
    </row>
    <row r="34" spans="1:19" x14ac:dyDescent="0.2">
      <c r="A34" s="1193" t="s">
        <v>15</v>
      </c>
      <c r="B34" s="1384"/>
      <c r="C34" s="1186"/>
      <c r="D34" s="1218">
        <f t="shared" si="13"/>
        <v>0</v>
      </c>
      <c r="E34" s="1246">
        <f t="shared" si="14"/>
        <v>0</v>
      </c>
      <c r="F34" s="1246">
        <f t="shared" si="15"/>
        <v>0</v>
      </c>
      <c r="G34" s="1246">
        <f t="shared" si="16"/>
        <v>0</v>
      </c>
      <c r="H34" s="1246">
        <f t="shared" si="17"/>
        <v>0</v>
      </c>
      <c r="I34" s="1246">
        <f t="shared" si="18"/>
        <v>0</v>
      </c>
      <c r="J34" s="1246">
        <f t="shared" si="19"/>
        <v>0</v>
      </c>
      <c r="L34" s="1382">
        <f t="shared" si="20"/>
        <v>0</v>
      </c>
      <c r="M34" s="1243"/>
      <c r="N34" s="1243"/>
      <c r="O34" s="1243"/>
      <c r="P34" s="1243"/>
      <c r="Q34" s="1243"/>
      <c r="R34" s="1243"/>
      <c r="S34" s="1244">
        <f t="shared" si="21"/>
        <v>0</v>
      </c>
    </row>
    <row r="35" spans="1:19" x14ac:dyDescent="0.2">
      <c r="A35" s="1193" t="s">
        <v>9</v>
      </c>
      <c r="B35" s="1384"/>
      <c r="C35" s="1186"/>
      <c r="D35" s="1218">
        <f t="shared" si="13"/>
        <v>0</v>
      </c>
      <c r="E35" s="1246">
        <f t="shared" si="14"/>
        <v>0</v>
      </c>
      <c r="F35" s="1246">
        <f t="shared" si="15"/>
        <v>0</v>
      </c>
      <c r="G35" s="1246">
        <f t="shared" si="16"/>
        <v>0</v>
      </c>
      <c r="H35" s="1246">
        <f t="shared" si="17"/>
        <v>0</v>
      </c>
      <c r="I35" s="1246">
        <f t="shared" si="18"/>
        <v>0</v>
      </c>
      <c r="J35" s="1246">
        <f t="shared" si="19"/>
        <v>0</v>
      </c>
      <c r="L35" s="1382">
        <f t="shared" si="20"/>
        <v>0</v>
      </c>
      <c r="M35" s="1243"/>
      <c r="N35" s="1243"/>
      <c r="O35" s="1243"/>
      <c r="P35" s="1243"/>
      <c r="Q35" s="1243"/>
      <c r="R35" s="1243"/>
      <c r="S35" s="1244">
        <f t="shared" si="21"/>
        <v>0</v>
      </c>
    </row>
    <row r="36" spans="1:19" x14ac:dyDescent="0.2">
      <c r="A36" s="68" t="s">
        <v>944</v>
      </c>
      <c r="B36" s="1384"/>
      <c r="C36" s="1186"/>
      <c r="D36" s="1218">
        <f t="shared" si="13"/>
        <v>0</v>
      </c>
      <c r="E36" s="1246">
        <f t="shared" si="14"/>
        <v>0</v>
      </c>
      <c r="F36" s="1246">
        <f t="shared" si="15"/>
        <v>0</v>
      </c>
      <c r="G36" s="1246">
        <f t="shared" si="16"/>
        <v>0</v>
      </c>
      <c r="H36" s="1246">
        <f t="shared" si="17"/>
        <v>0</v>
      </c>
      <c r="I36" s="1246">
        <f t="shared" si="18"/>
        <v>0</v>
      </c>
      <c r="J36" s="1246">
        <f t="shared" si="19"/>
        <v>0</v>
      </c>
      <c r="L36" s="1382">
        <f t="shared" si="20"/>
        <v>0</v>
      </c>
      <c r="M36" s="1243"/>
      <c r="N36" s="1243"/>
      <c r="O36" s="1243"/>
      <c r="P36" s="1243"/>
      <c r="Q36" s="1243"/>
      <c r="R36" s="1243"/>
      <c r="S36" s="1244">
        <f t="shared" si="21"/>
        <v>0</v>
      </c>
    </row>
    <row r="37" spans="1:19" x14ac:dyDescent="0.2">
      <c r="A37" s="1193" t="s">
        <v>945</v>
      </c>
      <c r="B37" s="1384"/>
      <c r="C37" s="1186"/>
      <c r="D37" s="1218">
        <f t="shared" si="13"/>
        <v>0</v>
      </c>
      <c r="E37" s="1246">
        <f t="shared" si="14"/>
        <v>0</v>
      </c>
      <c r="F37" s="1246">
        <f t="shared" si="15"/>
        <v>0</v>
      </c>
      <c r="G37" s="1246">
        <f t="shared" si="16"/>
        <v>0</v>
      </c>
      <c r="H37" s="1246">
        <f t="shared" si="17"/>
        <v>0</v>
      </c>
      <c r="I37" s="1246">
        <f t="shared" si="18"/>
        <v>0</v>
      </c>
      <c r="J37" s="1246">
        <f t="shared" si="19"/>
        <v>0</v>
      </c>
      <c r="L37" s="1382">
        <f t="shared" si="20"/>
        <v>0</v>
      </c>
      <c r="M37" s="1243"/>
      <c r="N37" s="1243"/>
      <c r="O37" s="1243"/>
      <c r="P37" s="1243"/>
      <c r="Q37" s="1243"/>
      <c r="R37" s="1243"/>
      <c r="S37" s="1244">
        <f t="shared" si="21"/>
        <v>0</v>
      </c>
    </row>
    <row r="38" spans="1:19" x14ac:dyDescent="0.2">
      <c r="A38" s="1245"/>
      <c r="B38" s="1384"/>
      <c r="C38" s="1186"/>
      <c r="D38" s="1218">
        <f t="shared" si="13"/>
        <v>0</v>
      </c>
      <c r="E38" s="1246">
        <f t="shared" si="14"/>
        <v>0</v>
      </c>
      <c r="F38" s="1246">
        <f t="shared" si="15"/>
        <v>0</v>
      </c>
      <c r="G38" s="1246">
        <f t="shared" si="16"/>
        <v>0</v>
      </c>
      <c r="H38" s="1246">
        <f t="shared" si="17"/>
        <v>0</v>
      </c>
      <c r="I38" s="1246">
        <f t="shared" si="18"/>
        <v>0</v>
      </c>
      <c r="J38" s="1246">
        <f t="shared" si="19"/>
        <v>0</v>
      </c>
      <c r="L38" s="1382">
        <f t="shared" si="20"/>
        <v>0</v>
      </c>
      <c r="M38" s="1243"/>
      <c r="N38" s="1243"/>
      <c r="O38" s="1243"/>
      <c r="P38" s="1243"/>
      <c r="Q38" s="1243"/>
      <c r="R38" s="1243"/>
      <c r="S38" s="1244">
        <f t="shared" si="21"/>
        <v>0</v>
      </c>
    </row>
    <row r="39" spans="1:19" x14ac:dyDescent="0.2">
      <c r="A39" s="1245"/>
      <c r="B39" s="1384"/>
      <c r="C39" s="1186"/>
      <c r="D39" s="1218">
        <f t="shared" si="13"/>
        <v>0</v>
      </c>
      <c r="E39" s="1246">
        <f t="shared" si="14"/>
        <v>0</v>
      </c>
      <c r="F39" s="1246">
        <f t="shared" si="15"/>
        <v>0</v>
      </c>
      <c r="G39" s="1246">
        <f t="shared" si="16"/>
        <v>0</v>
      </c>
      <c r="H39" s="1246">
        <f t="shared" si="17"/>
        <v>0</v>
      </c>
      <c r="I39" s="1246">
        <f t="shared" si="18"/>
        <v>0</v>
      </c>
      <c r="J39" s="1246">
        <f t="shared" si="19"/>
        <v>0</v>
      </c>
      <c r="L39" s="1382">
        <f t="shared" si="20"/>
        <v>0</v>
      </c>
      <c r="M39" s="1243"/>
      <c r="N39" s="1243"/>
      <c r="O39" s="1243"/>
      <c r="P39" s="1243"/>
      <c r="Q39" s="1243"/>
      <c r="R39" s="1243"/>
      <c r="S39" s="1244">
        <f t="shared" si="21"/>
        <v>0</v>
      </c>
    </row>
    <row r="40" spans="1:19" x14ac:dyDescent="0.2">
      <c r="A40" s="1245"/>
      <c r="B40" s="1384"/>
      <c r="C40" s="1186"/>
      <c r="D40" s="1218">
        <f t="shared" si="13"/>
        <v>0</v>
      </c>
      <c r="E40" s="1246">
        <f t="shared" si="14"/>
        <v>0</v>
      </c>
      <c r="F40" s="1246">
        <f t="shared" si="15"/>
        <v>0</v>
      </c>
      <c r="G40" s="1246">
        <f t="shared" si="16"/>
        <v>0</v>
      </c>
      <c r="H40" s="1246">
        <f t="shared" si="17"/>
        <v>0</v>
      </c>
      <c r="I40" s="1246">
        <f t="shared" si="18"/>
        <v>0</v>
      </c>
      <c r="J40" s="1246">
        <f t="shared" si="19"/>
        <v>0</v>
      </c>
      <c r="L40" s="1382">
        <f t="shared" si="20"/>
        <v>0</v>
      </c>
      <c r="M40" s="1243"/>
      <c r="N40" s="1243"/>
      <c r="O40" s="1243"/>
      <c r="P40" s="1243"/>
      <c r="Q40" s="1243"/>
      <c r="R40" s="1243"/>
      <c r="S40" s="1244">
        <f t="shared" si="21"/>
        <v>0</v>
      </c>
    </row>
    <row r="41" spans="1:19" x14ac:dyDescent="0.2">
      <c r="A41" s="1245"/>
      <c r="B41" s="1384"/>
      <c r="C41" s="1186"/>
      <c r="D41" s="1218">
        <f t="shared" si="13"/>
        <v>0</v>
      </c>
      <c r="E41" s="1246">
        <f t="shared" si="14"/>
        <v>0</v>
      </c>
      <c r="F41" s="1246">
        <f t="shared" si="15"/>
        <v>0</v>
      </c>
      <c r="G41" s="1246">
        <f t="shared" si="16"/>
        <v>0</v>
      </c>
      <c r="H41" s="1246">
        <f t="shared" si="17"/>
        <v>0</v>
      </c>
      <c r="I41" s="1246">
        <f t="shared" si="18"/>
        <v>0</v>
      </c>
      <c r="J41" s="1246">
        <f t="shared" si="19"/>
        <v>0</v>
      </c>
      <c r="L41" s="1382">
        <f t="shared" si="20"/>
        <v>0</v>
      </c>
      <c r="M41" s="1243"/>
      <c r="N41" s="1243"/>
      <c r="O41" s="1243"/>
      <c r="P41" s="1243"/>
      <c r="Q41" s="1243"/>
      <c r="R41" s="1243"/>
      <c r="S41" s="1244">
        <f t="shared" si="21"/>
        <v>0</v>
      </c>
    </row>
    <row r="42" spans="1:19" x14ac:dyDescent="0.2">
      <c r="A42" s="1245"/>
      <c r="B42" s="1384"/>
      <c r="C42" s="1186"/>
      <c r="D42" s="1218">
        <f t="shared" si="13"/>
        <v>0</v>
      </c>
      <c r="E42" s="1246">
        <f t="shared" si="14"/>
        <v>0</v>
      </c>
      <c r="F42" s="1246">
        <f t="shared" si="15"/>
        <v>0</v>
      </c>
      <c r="G42" s="1246">
        <f t="shared" si="16"/>
        <v>0</v>
      </c>
      <c r="H42" s="1246">
        <f t="shared" si="17"/>
        <v>0</v>
      </c>
      <c r="I42" s="1246">
        <f t="shared" si="18"/>
        <v>0</v>
      </c>
      <c r="J42" s="1246">
        <f t="shared" si="19"/>
        <v>0</v>
      </c>
      <c r="L42" s="1382">
        <f t="shared" si="20"/>
        <v>0</v>
      </c>
      <c r="M42" s="1243"/>
      <c r="N42" s="1243"/>
      <c r="O42" s="1243"/>
      <c r="P42" s="1243"/>
      <c r="Q42" s="1243"/>
      <c r="R42" s="1243"/>
      <c r="S42" s="1244">
        <f t="shared" si="21"/>
        <v>0</v>
      </c>
    </row>
    <row r="43" spans="1:19" x14ac:dyDescent="0.2">
      <c r="A43" s="1245"/>
      <c r="B43" s="1384"/>
      <c r="C43" s="1186"/>
      <c r="D43" s="1218">
        <f t="shared" si="13"/>
        <v>0</v>
      </c>
      <c r="E43" s="1246">
        <f t="shared" si="14"/>
        <v>0</v>
      </c>
      <c r="F43" s="1246">
        <f t="shared" si="15"/>
        <v>0</v>
      </c>
      <c r="G43" s="1246">
        <f t="shared" si="16"/>
        <v>0</v>
      </c>
      <c r="H43" s="1246">
        <f t="shared" si="17"/>
        <v>0</v>
      </c>
      <c r="I43" s="1246">
        <f t="shared" si="18"/>
        <v>0</v>
      </c>
      <c r="J43" s="1246">
        <f t="shared" si="19"/>
        <v>0</v>
      </c>
      <c r="L43" s="1382">
        <f t="shared" si="20"/>
        <v>0</v>
      </c>
      <c r="M43" s="1243"/>
      <c r="N43" s="1243"/>
      <c r="O43" s="1243"/>
      <c r="P43" s="1243"/>
      <c r="Q43" s="1243"/>
      <c r="R43" s="1243"/>
      <c r="S43" s="1244">
        <f t="shared" si="21"/>
        <v>0</v>
      </c>
    </row>
    <row r="44" spans="1:19" x14ac:dyDescent="0.2">
      <c r="A44" s="1193" t="s">
        <v>946</v>
      </c>
      <c r="B44" s="1225"/>
      <c r="C44" s="1228"/>
      <c r="D44" s="1247">
        <f>SUM(E44:J44)</f>
        <v>0</v>
      </c>
      <c r="E44" s="1247">
        <f t="shared" ref="E44:J44" si="22">SUM(E26:E43)</f>
        <v>0</v>
      </c>
      <c r="F44" s="1247">
        <f t="shared" si="22"/>
        <v>0</v>
      </c>
      <c r="G44" s="1247">
        <f t="shared" si="22"/>
        <v>0</v>
      </c>
      <c r="H44" s="1247">
        <f t="shared" si="22"/>
        <v>0</v>
      </c>
      <c r="I44" s="1247">
        <f t="shared" si="22"/>
        <v>0</v>
      </c>
      <c r="J44" s="1247">
        <f t="shared" si="22"/>
        <v>0</v>
      </c>
      <c r="L44" s="1248"/>
      <c r="M44" s="1249"/>
      <c r="N44" s="1249"/>
      <c r="O44" s="1249"/>
      <c r="P44" s="1249"/>
      <c r="Q44" s="1249"/>
      <c r="R44" s="1249"/>
      <c r="S44" s="1250"/>
    </row>
    <row r="45" spans="1:19" x14ac:dyDescent="0.2">
      <c r="A45" s="1193" t="s">
        <v>947</v>
      </c>
      <c r="B45" s="1225"/>
      <c r="C45" s="1228"/>
      <c r="D45" s="1230">
        <f>SUM(E45:J45)</f>
        <v>0</v>
      </c>
      <c r="E45" s="1251">
        <f>IF(E44=0,0,E44/$D44)</f>
        <v>0</v>
      </c>
      <c r="F45" s="1251">
        <f t="shared" ref="F45:J45" si="23">IF(F44=0,0,F44/$D44)</f>
        <v>0</v>
      </c>
      <c r="G45" s="1251">
        <f t="shared" si="23"/>
        <v>0</v>
      </c>
      <c r="H45" s="1251">
        <f t="shared" si="23"/>
        <v>0</v>
      </c>
      <c r="I45" s="1251">
        <f t="shared" si="23"/>
        <v>0</v>
      </c>
      <c r="J45" s="1251">
        <f t="shared" si="23"/>
        <v>0</v>
      </c>
      <c r="L45" s="1252"/>
      <c r="M45" s="294"/>
      <c r="N45" s="294"/>
      <c r="O45" s="294"/>
      <c r="P45" s="294"/>
      <c r="Q45" s="294"/>
      <c r="R45" s="294"/>
      <c r="S45" s="1253"/>
    </row>
    <row r="46" spans="1:19" x14ac:dyDescent="0.2">
      <c r="A46" s="1254" t="s">
        <v>21</v>
      </c>
      <c r="B46" s="1254" t="s">
        <v>948</v>
      </c>
      <c r="C46" s="1186"/>
      <c r="D46" s="1218">
        <f t="shared" ref="D46:D50" si="24">SUM(E46:J46)</f>
        <v>0</v>
      </c>
      <c r="E46" s="1218">
        <f>$C46*E45</f>
        <v>0</v>
      </c>
      <c r="F46" s="1218">
        <f t="shared" ref="F46:J46" si="25">$C46*F45</f>
        <v>0</v>
      </c>
      <c r="G46" s="1218">
        <f t="shared" si="25"/>
        <v>0</v>
      </c>
      <c r="H46" s="1218">
        <f t="shared" si="25"/>
        <v>0</v>
      </c>
      <c r="I46" s="1218">
        <f t="shared" si="25"/>
        <v>0</v>
      </c>
      <c r="J46" s="1218">
        <f t="shared" si="25"/>
        <v>0</v>
      </c>
      <c r="L46" s="1252"/>
      <c r="M46" s="294"/>
      <c r="N46" s="294"/>
      <c r="O46" s="294"/>
      <c r="P46" s="294"/>
      <c r="Q46" s="294"/>
      <c r="R46" s="294"/>
      <c r="S46" s="1253"/>
    </row>
    <row r="47" spans="1:19" x14ac:dyDescent="0.2">
      <c r="A47" s="1254" t="s">
        <v>23</v>
      </c>
      <c r="B47" s="1254" t="s">
        <v>948</v>
      </c>
      <c r="C47" s="1186"/>
      <c r="D47" s="1218">
        <f t="shared" si="24"/>
        <v>0</v>
      </c>
      <c r="E47" s="1218">
        <f>$C47*E$45</f>
        <v>0</v>
      </c>
      <c r="F47" s="1218">
        <f t="shared" ref="F47:J48" si="26">$C47*F$45</f>
        <v>0</v>
      </c>
      <c r="G47" s="1218">
        <f t="shared" si="26"/>
        <v>0</v>
      </c>
      <c r="H47" s="1218">
        <f t="shared" si="26"/>
        <v>0</v>
      </c>
      <c r="I47" s="1218">
        <f t="shared" si="26"/>
        <v>0</v>
      </c>
      <c r="J47" s="1218">
        <f t="shared" si="26"/>
        <v>0</v>
      </c>
      <c r="L47" s="1252"/>
      <c r="M47" s="294"/>
      <c r="N47" s="294"/>
      <c r="O47" s="294"/>
      <c r="P47" s="294"/>
      <c r="Q47" s="294"/>
      <c r="R47" s="294"/>
      <c r="S47" s="1253"/>
    </row>
    <row r="48" spans="1:19" x14ac:dyDescent="0.2">
      <c r="A48" s="1245"/>
      <c r="B48" s="1254" t="s">
        <v>948</v>
      </c>
      <c r="C48" s="1186"/>
      <c r="D48" s="1218">
        <f t="shared" si="24"/>
        <v>0</v>
      </c>
      <c r="E48" s="1218">
        <f>$C48*E$45</f>
        <v>0</v>
      </c>
      <c r="F48" s="1218">
        <f t="shared" si="26"/>
        <v>0</v>
      </c>
      <c r="G48" s="1218">
        <f t="shared" si="26"/>
        <v>0</v>
      </c>
      <c r="H48" s="1218">
        <f t="shared" si="26"/>
        <v>0</v>
      </c>
      <c r="I48" s="1218">
        <f t="shared" si="26"/>
        <v>0</v>
      </c>
      <c r="J48" s="1218">
        <f t="shared" si="26"/>
        <v>0</v>
      </c>
      <c r="L48" s="1255"/>
      <c r="M48" s="1256"/>
      <c r="N48" s="1256"/>
      <c r="O48" s="1256"/>
      <c r="P48" s="1256"/>
      <c r="Q48" s="1256"/>
      <c r="R48" s="1256"/>
      <c r="S48" s="1257"/>
    </row>
    <row r="49" spans="1:19" x14ac:dyDescent="0.2">
      <c r="A49" s="1245"/>
      <c r="B49" s="1384"/>
      <c r="C49" s="1186"/>
      <c r="D49" s="1218">
        <f t="shared" si="24"/>
        <v>0</v>
      </c>
      <c r="E49" s="1246">
        <f t="shared" ref="E49:J50" si="27">$C49*M49</f>
        <v>0</v>
      </c>
      <c r="F49" s="1246">
        <f t="shared" si="27"/>
        <v>0</v>
      </c>
      <c r="G49" s="1246">
        <f t="shared" si="27"/>
        <v>0</v>
      </c>
      <c r="H49" s="1246">
        <f t="shared" si="27"/>
        <v>0</v>
      </c>
      <c r="I49" s="1246">
        <f t="shared" si="27"/>
        <v>0</v>
      </c>
      <c r="J49" s="1246">
        <f t="shared" si="27"/>
        <v>0</v>
      </c>
      <c r="L49" s="1382">
        <f t="shared" ref="L49:L50" si="28">B49</f>
        <v>0</v>
      </c>
      <c r="M49" s="1243"/>
      <c r="N49" s="1243"/>
      <c r="O49" s="1243"/>
      <c r="P49" s="1243"/>
      <c r="Q49" s="1243"/>
      <c r="R49" s="1243"/>
      <c r="S49" s="1244">
        <f t="shared" si="21"/>
        <v>0</v>
      </c>
    </row>
    <row r="50" spans="1:19" x14ac:dyDescent="0.2">
      <c r="A50" s="1245"/>
      <c r="B50" s="1384"/>
      <c r="C50" s="1186"/>
      <c r="D50" s="1218">
        <f t="shared" si="24"/>
        <v>0</v>
      </c>
      <c r="E50" s="1246">
        <f t="shared" si="27"/>
        <v>0</v>
      </c>
      <c r="F50" s="1246">
        <f t="shared" si="27"/>
        <v>0</v>
      </c>
      <c r="G50" s="1246">
        <f t="shared" si="27"/>
        <v>0</v>
      </c>
      <c r="H50" s="1246">
        <f t="shared" si="27"/>
        <v>0</v>
      </c>
      <c r="I50" s="1246">
        <f t="shared" si="27"/>
        <v>0</v>
      </c>
      <c r="J50" s="1246">
        <f t="shared" si="27"/>
        <v>0</v>
      </c>
      <c r="L50" s="1382">
        <f t="shared" si="28"/>
        <v>0</v>
      </c>
      <c r="M50" s="1243"/>
      <c r="N50" s="1243"/>
      <c r="O50" s="1243"/>
      <c r="P50" s="1243"/>
      <c r="Q50" s="1243"/>
      <c r="R50" s="1243"/>
      <c r="S50" s="1244">
        <f t="shared" si="21"/>
        <v>0</v>
      </c>
    </row>
    <row r="51" spans="1:19" x14ac:dyDescent="0.2">
      <c r="A51" s="1193" t="s">
        <v>949</v>
      </c>
      <c r="B51" s="1225"/>
      <c r="C51" s="1228"/>
      <c r="D51" s="1247">
        <f>SUM(E51:J51)</f>
        <v>0</v>
      </c>
      <c r="E51" s="1247">
        <f>E44+E46+E47+E48+E49+E50</f>
        <v>0</v>
      </c>
      <c r="F51" s="1247">
        <f t="shared" ref="F51:J51" si="29">F44+F46+F47+F48+F49+F50</f>
        <v>0</v>
      </c>
      <c r="G51" s="1247">
        <f t="shared" si="29"/>
        <v>0</v>
      </c>
      <c r="H51" s="1247">
        <f t="shared" si="29"/>
        <v>0</v>
      </c>
      <c r="I51" s="1247">
        <f t="shared" si="29"/>
        <v>0</v>
      </c>
      <c r="J51" s="1247">
        <f t="shared" si="29"/>
        <v>0</v>
      </c>
      <c r="L51" s="1248"/>
      <c r="M51" s="1249"/>
      <c r="N51" s="1249"/>
      <c r="O51" s="1249"/>
      <c r="P51" s="1249"/>
      <c r="Q51" s="1249"/>
      <c r="R51" s="1249"/>
      <c r="S51" s="1250"/>
    </row>
    <row r="52" spans="1:19" x14ac:dyDescent="0.2">
      <c r="A52" s="1258" t="s">
        <v>950</v>
      </c>
      <c r="B52" s="1259"/>
      <c r="C52" s="1260"/>
      <c r="D52" s="1230" t="e">
        <f>SUM(E52:J52)</f>
        <v>#DIV/0!</v>
      </c>
      <c r="E52" s="1251" t="e">
        <f>E51/$D51</f>
        <v>#DIV/0!</v>
      </c>
      <c r="F52" s="1251" t="e">
        <f t="shared" ref="F52:J52" si="30">F51/$D51</f>
        <v>#DIV/0!</v>
      </c>
      <c r="G52" s="1251" t="e">
        <f t="shared" si="30"/>
        <v>#DIV/0!</v>
      </c>
      <c r="H52" s="1251" t="e">
        <f t="shared" si="30"/>
        <v>#DIV/0!</v>
      </c>
      <c r="I52" s="1251" t="e">
        <f t="shared" si="30"/>
        <v>#DIV/0!</v>
      </c>
      <c r="J52" s="1251" t="e">
        <f t="shared" si="30"/>
        <v>#DIV/0!</v>
      </c>
      <c r="L52" s="1255"/>
      <c r="M52" s="1256"/>
      <c r="N52" s="1256"/>
      <c r="O52" s="1256"/>
      <c r="P52" s="1256"/>
      <c r="Q52" s="1256"/>
      <c r="R52" s="1256"/>
      <c r="S52" s="1257"/>
    </row>
    <row r="53" spans="1:19" x14ac:dyDescent="0.2">
      <c r="A53" s="103" t="s">
        <v>951</v>
      </c>
      <c r="B53" s="1384"/>
      <c r="C53" s="1186"/>
      <c r="D53" s="1247">
        <f>SUM(E53:J53)</f>
        <v>0</v>
      </c>
      <c r="E53" s="1246">
        <f t="shared" ref="E53:J53" si="31">$C53*M53</f>
        <v>0</v>
      </c>
      <c r="F53" s="1246">
        <f t="shared" si="31"/>
        <v>0</v>
      </c>
      <c r="G53" s="1246">
        <f t="shared" si="31"/>
        <v>0</v>
      </c>
      <c r="H53" s="1246">
        <f t="shared" si="31"/>
        <v>0</v>
      </c>
      <c r="I53" s="1246">
        <f t="shared" si="31"/>
        <v>0</v>
      </c>
      <c r="J53" s="1246">
        <f t="shared" si="31"/>
        <v>0</v>
      </c>
      <c r="L53" s="1382">
        <f t="shared" ref="L53" si="32">B53</f>
        <v>0</v>
      </c>
      <c r="M53" s="1243"/>
      <c r="N53" s="1243"/>
      <c r="O53" s="1243"/>
      <c r="P53" s="1243"/>
      <c r="Q53" s="1243"/>
      <c r="R53" s="1243"/>
      <c r="S53" s="1244">
        <f t="shared" ref="S53" si="33">SUM(M53:R53)</f>
        <v>0</v>
      </c>
    </row>
    <row r="54" spans="1:19" ht="15.75" x14ac:dyDescent="0.25">
      <c r="A54" s="103" t="s">
        <v>952</v>
      </c>
      <c r="B54" s="1146"/>
      <c r="C54" s="1261"/>
      <c r="D54" s="1247">
        <f>D51+D53</f>
        <v>0</v>
      </c>
      <c r="E54" s="1247">
        <f t="shared" ref="E54:J54" si="34">E51+E53</f>
        <v>0</v>
      </c>
      <c r="F54" s="1247">
        <f t="shared" si="34"/>
        <v>0</v>
      </c>
      <c r="G54" s="1247">
        <f t="shared" si="34"/>
        <v>0</v>
      </c>
      <c r="H54" s="1247">
        <f t="shared" si="34"/>
        <v>0</v>
      </c>
      <c r="I54" s="1247">
        <f t="shared" si="34"/>
        <v>0</v>
      </c>
      <c r="J54" s="1247">
        <f t="shared" si="34"/>
        <v>0</v>
      </c>
    </row>
    <row r="55" spans="1:19" ht="15.75" x14ac:dyDescent="0.25">
      <c r="D55" s="1262"/>
      <c r="E55" s="1263"/>
      <c r="F55" s="1263"/>
      <c r="G55" s="1263"/>
      <c r="H55" s="1263"/>
      <c r="I55" s="1263"/>
      <c r="J55" s="1263"/>
      <c r="L55" s="1149"/>
      <c r="M55" s="1149"/>
      <c r="N55" s="1149"/>
      <c r="O55" s="1149"/>
      <c r="P55" s="1149"/>
      <c r="Q55" s="1149"/>
      <c r="R55" s="1149"/>
      <c r="S55" s="1149"/>
    </row>
    <row r="56" spans="1:19" ht="25.5" x14ac:dyDescent="0.2">
      <c r="A56" s="1233" t="s">
        <v>938</v>
      </c>
      <c r="B56" s="1237" t="s">
        <v>242</v>
      </c>
      <c r="C56" s="1237" t="s">
        <v>939</v>
      </c>
      <c r="D56" s="1196" t="s">
        <v>919</v>
      </c>
      <c r="E56" s="1197" t="s">
        <v>138</v>
      </c>
      <c r="F56" s="1184" t="s">
        <v>33</v>
      </c>
      <c r="G56" s="1182" t="s">
        <v>35</v>
      </c>
      <c r="H56" s="1184" t="s">
        <v>37</v>
      </c>
      <c r="I56" s="1198" t="s">
        <v>38</v>
      </c>
      <c r="J56" s="1199" t="s">
        <v>39</v>
      </c>
      <c r="L56" s="1237" t="s">
        <v>242</v>
      </c>
      <c r="M56" s="1197" t="s">
        <v>138</v>
      </c>
      <c r="N56" s="1184" t="s">
        <v>33</v>
      </c>
      <c r="O56" s="1182" t="s">
        <v>35</v>
      </c>
      <c r="P56" s="1184" t="s">
        <v>37</v>
      </c>
      <c r="Q56" s="1198" t="s">
        <v>38</v>
      </c>
      <c r="R56" s="1199" t="s">
        <v>39</v>
      </c>
      <c r="S56" s="1199" t="s">
        <v>142</v>
      </c>
    </row>
    <row r="57" spans="1:19" x14ac:dyDescent="0.2">
      <c r="A57" s="1" t="s">
        <v>33</v>
      </c>
      <c r="B57" s="1264" t="s">
        <v>247</v>
      </c>
      <c r="C57" s="1239"/>
      <c r="D57" s="1240"/>
      <c r="E57" s="1240"/>
      <c r="F57" s="1240"/>
      <c r="G57" s="1240"/>
      <c r="H57" s="1240"/>
      <c r="I57" s="1240"/>
      <c r="J57" s="1241"/>
      <c r="L57" s="1239"/>
      <c r="M57" s="1240"/>
      <c r="N57" s="1240"/>
      <c r="O57" s="1240"/>
      <c r="P57" s="1240"/>
      <c r="Q57" s="1240"/>
      <c r="R57" s="1241"/>
      <c r="S57" s="1241"/>
    </row>
    <row r="58" spans="1:19" x14ac:dyDescent="0.2">
      <c r="A58" s="1193" t="s">
        <v>940</v>
      </c>
      <c r="B58" s="1383"/>
      <c r="C58" s="1186"/>
      <c r="D58" s="1215">
        <f t="shared" ref="D58:D75" si="35">SUM(E58:J58)</f>
        <v>0</v>
      </c>
      <c r="E58" s="1246">
        <f t="shared" ref="E58:E75" si="36">$C58*M58</f>
        <v>0</v>
      </c>
      <c r="F58" s="1246">
        <f t="shared" ref="F58:F75" si="37">$C58*N58</f>
        <v>0</v>
      </c>
      <c r="G58" s="1246">
        <f t="shared" ref="G58:G75" si="38">$C58*O58</f>
        <v>0</v>
      </c>
      <c r="H58" s="1246">
        <f t="shared" ref="H58:H75" si="39">$C58*P58</f>
        <v>0</v>
      </c>
      <c r="I58" s="1246">
        <f t="shared" ref="I58:I75" si="40">$C58*Q58</f>
        <v>0</v>
      </c>
      <c r="J58" s="1246">
        <f t="shared" ref="J58:J75" si="41">$C58*R58</f>
        <v>0</v>
      </c>
      <c r="L58" s="1382">
        <f t="shared" ref="L58:L75" si="42">B58</f>
        <v>0</v>
      </c>
      <c r="M58" s="1265"/>
      <c r="N58" s="1265"/>
      <c r="O58" s="1265"/>
      <c r="P58" s="1265"/>
      <c r="Q58" s="1265"/>
      <c r="R58" s="1265"/>
      <c r="S58" s="1231">
        <f>SUM(M58:R58)</f>
        <v>0</v>
      </c>
    </row>
    <row r="59" spans="1:19" x14ac:dyDescent="0.2">
      <c r="A59" s="1193" t="s">
        <v>941</v>
      </c>
      <c r="B59" s="1384"/>
      <c r="C59" s="1186"/>
      <c r="D59" s="1218">
        <f t="shared" si="35"/>
        <v>0</v>
      </c>
      <c r="E59" s="1246">
        <f t="shared" si="36"/>
        <v>0</v>
      </c>
      <c r="F59" s="1246">
        <f t="shared" si="37"/>
        <v>0</v>
      </c>
      <c r="G59" s="1246">
        <f t="shared" si="38"/>
        <v>0</v>
      </c>
      <c r="H59" s="1246">
        <f t="shared" si="39"/>
        <v>0</v>
      </c>
      <c r="I59" s="1246">
        <f t="shared" si="40"/>
        <v>0</v>
      </c>
      <c r="J59" s="1246">
        <f t="shared" si="41"/>
        <v>0</v>
      </c>
      <c r="L59" s="1382">
        <f t="shared" si="42"/>
        <v>0</v>
      </c>
      <c r="M59" s="1265"/>
      <c r="N59" s="1265"/>
      <c r="O59" s="1265"/>
      <c r="P59" s="1265"/>
      <c r="Q59" s="1265"/>
      <c r="R59" s="1265"/>
      <c r="S59" s="1231">
        <f t="shared" ref="S59:S75" si="43">SUM(M59:R59)</f>
        <v>0</v>
      </c>
    </row>
    <row r="60" spans="1:19" x14ac:dyDescent="0.2">
      <c r="A60" s="1193" t="s">
        <v>25</v>
      </c>
      <c r="B60" s="1384"/>
      <c r="C60" s="1186"/>
      <c r="D60" s="1218">
        <f t="shared" si="35"/>
        <v>0</v>
      </c>
      <c r="E60" s="1246">
        <f t="shared" si="36"/>
        <v>0</v>
      </c>
      <c r="F60" s="1246">
        <f t="shared" si="37"/>
        <v>0</v>
      </c>
      <c r="G60" s="1246">
        <f t="shared" si="38"/>
        <v>0</v>
      </c>
      <c r="H60" s="1246">
        <f t="shared" si="39"/>
        <v>0</v>
      </c>
      <c r="I60" s="1246">
        <f t="shared" si="40"/>
        <v>0</v>
      </c>
      <c r="J60" s="1246">
        <f t="shared" si="41"/>
        <v>0</v>
      </c>
      <c r="L60" s="1382">
        <f t="shared" si="42"/>
        <v>0</v>
      </c>
      <c r="M60" s="1265"/>
      <c r="N60" s="1265"/>
      <c r="O60" s="1265"/>
      <c r="P60" s="1265"/>
      <c r="Q60" s="1265"/>
      <c r="R60" s="1265"/>
      <c r="S60" s="1231">
        <f t="shared" si="43"/>
        <v>0</v>
      </c>
    </row>
    <row r="61" spans="1:19" x14ac:dyDescent="0.2">
      <c r="A61" s="1193" t="s">
        <v>13</v>
      </c>
      <c r="B61" s="1384"/>
      <c r="C61" s="1186"/>
      <c r="D61" s="1218">
        <f t="shared" si="35"/>
        <v>0</v>
      </c>
      <c r="E61" s="1246">
        <f t="shared" si="36"/>
        <v>0</v>
      </c>
      <c r="F61" s="1246">
        <f t="shared" si="37"/>
        <v>0</v>
      </c>
      <c r="G61" s="1246">
        <f t="shared" si="38"/>
        <v>0</v>
      </c>
      <c r="H61" s="1246">
        <f t="shared" si="39"/>
        <v>0</v>
      </c>
      <c r="I61" s="1246">
        <f t="shared" si="40"/>
        <v>0</v>
      </c>
      <c r="J61" s="1246">
        <f t="shared" si="41"/>
        <v>0</v>
      </c>
      <c r="L61" s="1382">
        <f t="shared" si="42"/>
        <v>0</v>
      </c>
      <c r="M61" s="1265"/>
      <c r="N61" s="1265"/>
      <c r="O61" s="1265"/>
      <c r="P61" s="1265"/>
      <c r="Q61" s="1265"/>
      <c r="R61" s="1265"/>
      <c r="S61" s="1231">
        <f t="shared" si="43"/>
        <v>0</v>
      </c>
    </row>
    <row r="62" spans="1:19" x14ac:dyDescent="0.2">
      <c r="A62" s="1193" t="s">
        <v>11</v>
      </c>
      <c r="B62" s="1384"/>
      <c r="C62" s="1186"/>
      <c r="D62" s="1218">
        <f t="shared" si="35"/>
        <v>0</v>
      </c>
      <c r="E62" s="1246">
        <f t="shared" si="36"/>
        <v>0</v>
      </c>
      <c r="F62" s="1246">
        <f t="shared" si="37"/>
        <v>0</v>
      </c>
      <c r="G62" s="1246">
        <f t="shared" si="38"/>
        <v>0</v>
      </c>
      <c r="H62" s="1246">
        <f t="shared" si="39"/>
        <v>0</v>
      </c>
      <c r="I62" s="1246">
        <f t="shared" si="40"/>
        <v>0</v>
      </c>
      <c r="J62" s="1246">
        <f t="shared" si="41"/>
        <v>0</v>
      </c>
      <c r="L62" s="1382">
        <f t="shared" si="42"/>
        <v>0</v>
      </c>
      <c r="M62" s="1265"/>
      <c r="N62" s="1265"/>
      <c r="O62" s="1265"/>
      <c r="P62" s="1265"/>
      <c r="Q62" s="1265"/>
      <c r="R62" s="1265"/>
      <c r="S62" s="1231">
        <f t="shared" si="43"/>
        <v>0</v>
      </c>
    </row>
    <row r="63" spans="1:19" x14ac:dyDescent="0.2">
      <c r="A63" s="1193" t="s">
        <v>942</v>
      </c>
      <c r="B63" s="1384"/>
      <c r="C63" s="1186"/>
      <c r="D63" s="1218">
        <f t="shared" si="35"/>
        <v>0</v>
      </c>
      <c r="E63" s="1246">
        <f t="shared" si="36"/>
        <v>0</v>
      </c>
      <c r="F63" s="1246">
        <f t="shared" si="37"/>
        <v>0</v>
      </c>
      <c r="G63" s="1246">
        <f t="shared" si="38"/>
        <v>0</v>
      </c>
      <c r="H63" s="1246">
        <f t="shared" si="39"/>
        <v>0</v>
      </c>
      <c r="I63" s="1246">
        <f t="shared" si="40"/>
        <v>0</v>
      </c>
      <c r="J63" s="1246">
        <f t="shared" si="41"/>
        <v>0</v>
      </c>
      <c r="L63" s="1382">
        <f t="shared" si="42"/>
        <v>0</v>
      </c>
      <c r="M63" s="1265"/>
      <c r="N63" s="1265"/>
      <c r="O63" s="1265"/>
      <c r="P63" s="1265"/>
      <c r="Q63" s="1265"/>
      <c r="R63" s="1265"/>
      <c r="S63" s="1231">
        <f t="shared" si="43"/>
        <v>0</v>
      </c>
    </row>
    <row r="64" spans="1:19" x14ac:dyDescent="0.2">
      <c r="A64" s="1193" t="s">
        <v>19</v>
      </c>
      <c r="B64" s="1384"/>
      <c r="C64" s="1186"/>
      <c r="D64" s="1218">
        <f t="shared" si="35"/>
        <v>0</v>
      </c>
      <c r="E64" s="1246">
        <f t="shared" si="36"/>
        <v>0</v>
      </c>
      <c r="F64" s="1246">
        <f t="shared" si="37"/>
        <v>0</v>
      </c>
      <c r="G64" s="1246">
        <f t="shared" si="38"/>
        <v>0</v>
      </c>
      <c r="H64" s="1246">
        <f t="shared" si="39"/>
        <v>0</v>
      </c>
      <c r="I64" s="1246">
        <f t="shared" si="40"/>
        <v>0</v>
      </c>
      <c r="J64" s="1246">
        <f t="shared" si="41"/>
        <v>0</v>
      </c>
      <c r="L64" s="1382">
        <f t="shared" si="42"/>
        <v>0</v>
      </c>
      <c r="M64" s="1265"/>
      <c r="N64" s="1265"/>
      <c r="O64" s="1265"/>
      <c r="P64" s="1265"/>
      <c r="Q64" s="1265"/>
      <c r="R64" s="1265"/>
      <c r="S64" s="1231">
        <f t="shared" si="43"/>
        <v>0</v>
      </c>
    </row>
    <row r="65" spans="1:19" x14ac:dyDescent="0.2">
      <c r="A65" s="1193" t="s">
        <v>943</v>
      </c>
      <c r="B65" s="1384"/>
      <c r="C65" s="1186"/>
      <c r="D65" s="1218">
        <f t="shared" si="35"/>
        <v>0</v>
      </c>
      <c r="E65" s="1246">
        <f t="shared" si="36"/>
        <v>0</v>
      </c>
      <c r="F65" s="1246">
        <f t="shared" si="37"/>
        <v>0</v>
      </c>
      <c r="G65" s="1246">
        <f t="shared" si="38"/>
        <v>0</v>
      </c>
      <c r="H65" s="1246">
        <f t="shared" si="39"/>
        <v>0</v>
      </c>
      <c r="I65" s="1246">
        <f t="shared" si="40"/>
        <v>0</v>
      </c>
      <c r="J65" s="1246">
        <f t="shared" si="41"/>
        <v>0</v>
      </c>
      <c r="L65" s="1382">
        <f t="shared" si="42"/>
        <v>0</v>
      </c>
      <c r="M65" s="1265"/>
      <c r="N65" s="1265"/>
      <c r="O65" s="1265"/>
      <c r="P65" s="1265"/>
      <c r="Q65" s="1265"/>
      <c r="R65" s="1265"/>
      <c r="S65" s="1231">
        <f t="shared" si="43"/>
        <v>0</v>
      </c>
    </row>
    <row r="66" spans="1:19" x14ac:dyDescent="0.2">
      <c r="A66" s="1193" t="s">
        <v>15</v>
      </c>
      <c r="B66" s="1384"/>
      <c r="C66" s="1186"/>
      <c r="D66" s="1218">
        <f t="shared" si="35"/>
        <v>0</v>
      </c>
      <c r="E66" s="1246">
        <f t="shared" si="36"/>
        <v>0</v>
      </c>
      <c r="F66" s="1246">
        <f t="shared" si="37"/>
        <v>0</v>
      </c>
      <c r="G66" s="1246">
        <f t="shared" si="38"/>
        <v>0</v>
      </c>
      <c r="H66" s="1246">
        <f t="shared" si="39"/>
        <v>0</v>
      </c>
      <c r="I66" s="1246">
        <f t="shared" si="40"/>
        <v>0</v>
      </c>
      <c r="J66" s="1246">
        <f t="shared" si="41"/>
        <v>0</v>
      </c>
      <c r="L66" s="1382">
        <f t="shared" si="42"/>
        <v>0</v>
      </c>
      <c r="M66" s="1265"/>
      <c r="N66" s="1265"/>
      <c r="O66" s="1265"/>
      <c r="P66" s="1265"/>
      <c r="Q66" s="1265"/>
      <c r="R66" s="1265"/>
      <c r="S66" s="1231">
        <f t="shared" si="43"/>
        <v>0</v>
      </c>
    </row>
    <row r="67" spans="1:19" x14ac:dyDescent="0.2">
      <c r="A67" s="1193" t="s">
        <v>9</v>
      </c>
      <c r="B67" s="1384"/>
      <c r="C67" s="1186"/>
      <c r="D67" s="1218">
        <f t="shared" si="35"/>
        <v>0</v>
      </c>
      <c r="E67" s="1246">
        <f t="shared" si="36"/>
        <v>0</v>
      </c>
      <c r="F67" s="1246">
        <f t="shared" si="37"/>
        <v>0</v>
      </c>
      <c r="G67" s="1246">
        <f t="shared" si="38"/>
        <v>0</v>
      </c>
      <c r="H67" s="1246">
        <f t="shared" si="39"/>
        <v>0</v>
      </c>
      <c r="I67" s="1246">
        <f t="shared" si="40"/>
        <v>0</v>
      </c>
      <c r="J67" s="1246">
        <f t="shared" si="41"/>
        <v>0</v>
      </c>
      <c r="L67" s="1382">
        <f t="shared" si="42"/>
        <v>0</v>
      </c>
      <c r="M67" s="1265"/>
      <c r="N67" s="1265"/>
      <c r="O67" s="1265"/>
      <c r="P67" s="1265"/>
      <c r="Q67" s="1265"/>
      <c r="R67" s="1265"/>
      <c r="S67" s="1231">
        <f t="shared" si="43"/>
        <v>0</v>
      </c>
    </row>
    <row r="68" spans="1:19" x14ac:dyDescent="0.2">
      <c r="A68" s="68" t="s">
        <v>944</v>
      </c>
      <c r="B68" s="1384"/>
      <c r="C68" s="1186"/>
      <c r="D68" s="1218">
        <f t="shared" si="35"/>
        <v>0</v>
      </c>
      <c r="E68" s="1246">
        <f t="shared" si="36"/>
        <v>0</v>
      </c>
      <c r="F68" s="1246">
        <f t="shared" si="37"/>
        <v>0</v>
      </c>
      <c r="G68" s="1246">
        <f t="shared" si="38"/>
        <v>0</v>
      </c>
      <c r="H68" s="1246">
        <f t="shared" si="39"/>
        <v>0</v>
      </c>
      <c r="I68" s="1246">
        <f t="shared" si="40"/>
        <v>0</v>
      </c>
      <c r="J68" s="1246">
        <f t="shared" si="41"/>
        <v>0</v>
      </c>
      <c r="L68" s="1382">
        <f t="shared" si="42"/>
        <v>0</v>
      </c>
      <c r="M68" s="1265"/>
      <c r="N68" s="1265"/>
      <c r="O68" s="1265"/>
      <c r="P68" s="1265"/>
      <c r="Q68" s="1265"/>
      <c r="R68" s="1265"/>
      <c r="S68" s="1231">
        <f t="shared" si="43"/>
        <v>0</v>
      </c>
    </row>
    <row r="69" spans="1:19" x14ac:dyDescent="0.2">
      <c r="A69" s="1193" t="s">
        <v>945</v>
      </c>
      <c r="B69" s="1384"/>
      <c r="C69" s="1186"/>
      <c r="D69" s="1218">
        <f t="shared" si="35"/>
        <v>0</v>
      </c>
      <c r="E69" s="1246">
        <f t="shared" si="36"/>
        <v>0</v>
      </c>
      <c r="F69" s="1246">
        <f t="shared" si="37"/>
        <v>0</v>
      </c>
      <c r="G69" s="1246">
        <f t="shared" si="38"/>
        <v>0</v>
      </c>
      <c r="H69" s="1246">
        <f t="shared" si="39"/>
        <v>0</v>
      </c>
      <c r="I69" s="1246">
        <f t="shared" si="40"/>
        <v>0</v>
      </c>
      <c r="J69" s="1246">
        <f t="shared" si="41"/>
        <v>0</v>
      </c>
      <c r="L69" s="1382">
        <f t="shared" si="42"/>
        <v>0</v>
      </c>
      <c r="M69" s="1265"/>
      <c r="N69" s="1265"/>
      <c r="O69" s="1265"/>
      <c r="P69" s="1265"/>
      <c r="Q69" s="1265"/>
      <c r="R69" s="1265"/>
      <c r="S69" s="1231">
        <f t="shared" si="43"/>
        <v>0</v>
      </c>
    </row>
    <row r="70" spans="1:19" x14ac:dyDescent="0.2">
      <c r="A70" s="1245"/>
      <c r="B70" s="1384"/>
      <c r="C70" s="1186"/>
      <c r="D70" s="1218">
        <f t="shared" si="35"/>
        <v>0</v>
      </c>
      <c r="E70" s="1246">
        <f t="shared" si="36"/>
        <v>0</v>
      </c>
      <c r="F70" s="1246">
        <f t="shared" si="37"/>
        <v>0</v>
      </c>
      <c r="G70" s="1246">
        <f t="shared" si="38"/>
        <v>0</v>
      </c>
      <c r="H70" s="1246">
        <f t="shared" si="39"/>
        <v>0</v>
      </c>
      <c r="I70" s="1246">
        <f t="shared" si="40"/>
        <v>0</v>
      </c>
      <c r="J70" s="1246">
        <f t="shared" si="41"/>
        <v>0</v>
      </c>
      <c r="L70" s="1382">
        <f t="shared" si="42"/>
        <v>0</v>
      </c>
      <c r="M70" s="1265"/>
      <c r="N70" s="1265"/>
      <c r="O70" s="1265"/>
      <c r="P70" s="1265"/>
      <c r="Q70" s="1265"/>
      <c r="R70" s="1265"/>
      <c r="S70" s="1231">
        <f t="shared" si="43"/>
        <v>0</v>
      </c>
    </row>
    <row r="71" spans="1:19" x14ac:dyDescent="0.2">
      <c r="A71" s="1245"/>
      <c r="B71" s="1384"/>
      <c r="C71" s="1186"/>
      <c r="D71" s="1218">
        <f t="shared" si="35"/>
        <v>0</v>
      </c>
      <c r="E71" s="1246">
        <f t="shared" si="36"/>
        <v>0</v>
      </c>
      <c r="F71" s="1246">
        <f t="shared" si="37"/>
        <v>0</v>
      </c>
      <c r="G71" s="1246">
        <f t="shared" si="38"/>
        <v>0</v>
      </c>
      <c r="H71" s="1246">
        <f t="shared" si="39"/>
        <v>0</v>
      </c>
      <c r="I71" s="1246">
        <f t="shared" si="40"/>
        <v>0</v>
      </c>
      <c r="J71" s="1246">
        <f t="shared" si="41"/>
        <v>0</v>
      </c>
      <c r="L71" s="1382">
        <f t="shared" si="42"/>
        <v>0</v>
      </c>
      <c r="M71" s="1265"/>
      <c r="N71" s="1265"/>
      <c r="O71" s="1265"/>
      <c r="P71" s="1265"/>
      <c r="Q71" s="1265"/>
      <c r="R71" s="1265"/>
      <c r="S71" s="1231">
        <f t="shared" si="43"/>
        <v>0</v>
      </c>
    </row>
    <row r="72" spans="1:19" x14ac:dyDescent="0.2">
      <c r="A72" s="1245"/>
      <c r="B72" s="1384"/>
      <c r="C72" s="1186"/>
      <c r="D72" s="1218">
        <f t="shared" si="35"/>
        <v>0</v>
      </c>
      <c r="E72" s="1246">
        <f t="shared" si="36"/>
        <v>0</v>
      </c>
      <c r="F72" s="1246">
        <f t="shared" si="37"/>
        <v>0</v>
      </c>
      <c r="G72" s="1246">
        <f t="shared" si="38"/>
        <v>0</v>
      </c>
      <c r="H72" s="1246">
        <f t="shared" si="39"/>
        <v>0</v>
      </c>
      <c r="I72" s="1246">
        <f t="shared" si="40"/>
        <v>0</v>
      </c>
      <c r="J72" s="1246">
        <f t="shared" si="41"/>
        <v>0</v>
      </c>
      <c r="L72" s="1382">
        <f t="shared" si="42"/>
        <v>0</v>
      </c>
      <c r="M72" s="1265"/>
      <c r="N72" s="1265"/>
      <c r="O72" s="1265"/>
      <c r="P72" s="1265"/>
      <c r="Q72" s="1265"/>
      <c r="R72" s="1265"/>
      <c r="S72" s="1231">
        <f t="shared" si="43"/>
        <v>0</v>
      </c>
    </row>
    <row r="73" spans="1:19" x14ac:dyDescent="0.2">
      <c r="A73" s="1245"/>
      <c r="B73" s="1384"/>
      <c r="C73" s="1186"/>
      <c r="D73" s="1218">
        <f t="shared" si="35"/>
        <v>0</v>
      </c>
      <c r="E73" s="1246">
        <f t="shared" si="36"/>
        <v>0</v>
      </c>
      <c r="F73" s="1246">
        <f t="shared" si="37"/>
        <v>0</v>
      </c>
      <c r="G73" s="1246">
        <f t="shared" si="38"/>
        <v>0</v>
      </c>
      <c r="H73" s="1246">
        <f t="shared" si="39"/>
        <v>0</v>
      </c>
      <c r="I73" s="1246">
        <f t="shared" si="40"/>
        <v>0</v>
      </c>
      <c r="J73" s="1246">
        <f t="shared" si="41"/>
        <v>0</v>
      </c>
      <c r="L73" s="1382">
        <f t="shared" si="42"/>
        <v>0</v>
      </c>
      <c r="M73" s="1265"/>
      <c r="N73" s="1265"/>
      <c r="O73" s="1265"/>
      <c r="P73" s="1265"/>
      <c r="Q73" s="1265"/>
      <c r="R73" s="1265"/>
      <c r="S73" s="1231">
        <f t="shared" si="43"/>
        <v>0</v>
      </c>
    </row>
    <row r="74" spans="1:19" x14ac:dyDescent="0.2">
      <c r="A74" s="1245"/>
      <c r="B74" s="1384"/>
      <c r="C74" s="1186"/>
      <c r="D74" s="1218">
        <f t="shared" si="35"/>
        <v>0</v>
      </c>
      <c r="E74" s="1246">
        <f t="shared" si="36"/>
        <v>0</v>
      </c>
      <c r="F74" s="1246">
        <f t="shared" si="37"/>
        <v>0</v>
      </c>
      <c r="G74" s="1246">
        <f t="shared" si="38"/>
        <v>0</v>
      </c>
      <c r="H74" s="1246">
        <f t="shared" si="39"/>
        <v>0</v>
      </c>
      <c r="I74" s="1246">
        <f t="shared" si="40"/>
        <v>0</v>
      </c>
      <c r="J74" s="1246">
        <f t="shared" si="41"/>
        <v>0</v>
      </c>
      <c r="L74" s="1382">
        <f t="shared" si="42"/>
        <v>0</v>
      </c>
      <c r="M74" s="1265"/>
      <c r="N74" s="1265"/>
      <c r="O74" s="1265"/>
      <c r="P74" s="1265"/>
      <c r="Q74" s="1265"/>
      <c r="R74" s="1265"/>
      <c r="S74" s="1231">
        <f t="shared" si="43"/>
        <v>0</v>
      </c>
    </row>
    <row r="75" spans="1:19" x14ac:dyDescent="0.2">
      <c r="A75" s="1245"/>
      <c r="B75" s="1384"/>
      <c r="C75" s="1186"/>
      <c r="D75" s="1218">
        <f t="shared" si="35"/>
        <v>0</v>
      </c>
      <c r="E75" s="1246">
        <f t="shared" si="36"/>
        <v>0</v>
      </c>
      <c r="F75" s="1246">
        <f t="shared" si="37"/>
        <v>0</v>
      </c>
      <c r="G75" s="1246">
        <f t="shared" si="38"/>
        <v>0</v>
      </c>
      <c r="H75" s="1246">
        <f t="shared" si="39"/>
        <v>0</v>
      </c>
      <c r="I75" s="1246">
        <f t="shared" si="40"/>
        <v>0</v>
      </c>
      <c r="J75" s="1246">
        <f t="shared" si="41"/>
        <v>0</v>
      </c>
      <c r="L75" s="1382">
        <f t="shared" si="42"/>
        <v>0</v>
      </c>
      <c r="M75" s="1266"/>
      <c r="N75" s="1266"/>
      <c r="O75" s="1266"/>
      <c r="P75" s="1266"/>
      <c r="Q75" s="1266"/>
      <c r="R75" s="1266"/>
      <c r="S75" s="1267">
        <f t="shared" si="43"/>
        <v>0</v>
      </c>
    </row>
    <row r="76" spans="1:19" x14ac:dyDescent="0.2">
      <c r="A76" s="1193" t="s">
        <v>946</v>
      </c>
      <c r="B76" s="1225"/>
      <c r="C76" s="1228"/>
      <c r="D76" s="1218">
        <f>SUM(E76:J76)</f>
        <v>0</v>
      </c>
      <c r="E76" s="1247">
        <f t="shared" ref="E76:J76" si="44">SUM(E58:E75)</f>
        <v>0</v>
      </c>
      <c r="F76" s="1247">
        <f t="shared" si="44"/>
        <v>0</v>
      </c>
      <c r="G76" s="1247">
        <f t="shared" si="44"/>
        <v>0</v>
      </c>
      <c r="H76" s="1247">
        <f t="shared" si="44"/>
        <v>0</v>
      </c>
      <c r="I76" s="1247">
        <f t="shared" si="44"/>
        <v>0</v>
      </c>
      <c r="J76" s="1247">
        <f t="shared" si="44"/>
        <v>0</v>
      </c>
      <c r="L76" s="1248"/>
      <c r="M76" s="1249"/>
      <c r="N76" s="1249"/>
      <c r="O76" s="1249"/>
      <c r="P76" s="1249"/>
      <c r="Q76" s="1249"/>
      <c r="R76" s="1249"/>
      <c r="S76" s="1250"/>
    </row>
    <row r="77" spans="1:19" x14ac:dyDescent="0.2">
      <c r="A77" s="1193" t="s">
        <v>947</v>
      </c>
      <c r="B77" s="1225"/>
      <c r="C77" s="1228"/>
      <c r="D77" s="1230">
        <f>SUM(E77:J77)</f>
        <v>0</v>
      </c>
      <c r="E77" s="1251">
        <f>IF(E76=0,0,E76/$D76)</f>
        <v>0</v>
      </c>
      <c r="F77" s="1251">
        <f t="shared" ref="F77:J77" si="45">IF(F76=0,0,F76/$D76)</f>
        <v>0</v>
      </c>
      <c r="G77" s="1251">
        <f t="shared" si="45"/>
        <v>0</v>
      </c>
      <c r="H77" s="1251">
        <f t="shared" si="45"/>
        <v>0</v>
      </c>
      <c r="I77" s="1251">
        <f t="shared" si="45"/>
        <v>0</v>
      </c>
      <c r="J77" s="1251">
        <f t="shared" si="45"/>
        <v>0</v>
      </c>
      <c r="L77" s="1252"/>
      <c r="M77" s="294"/>
      <c r="N77" s="294"/>
      <c r="O77" s="294"/>
      <c r="P77" s="294"/>
      <c r="Q77" s="294"/>
      <c r="R77" s="294"/>
      <c r="S77" s="1253"/>
    </row>
    <row r="78" spans="1:19" x14ac:dyDescent="0.2">
      <c r="A78" s="1254" t="s">
        <v>21</v>
      </c>
      <c r="B78" s="1254" t="s">
        <v>948</v>
      </c>
      <c r="C78" s="1186"/>
      <c r="D78" s="1218">
        <f t="shared" ref="D78:D82" si="46">SUM(E78:J78)</f>
        <v>0</v>
      </c>
      <c r="E78" s="1218">
        <f>$C78*E$77</f>
        <v>0</v>
      </c>
      <c r="F78" s="1218">
        <f t="shared" ref="F78:J80" si="47">$C78*F$77</f>
        <v>0</v>
      </c>
      <c r="G78" s="1218">
        <f t="shared" si="47"/>
        <v>0</v>
      </c>
      <c r="H78" s="1218">
        <f t="shared" si="47"/>
        <v>0</v>
      </c>
      <c r="I78" s="1218">
        <f t="shared" si="47"/>
        <v>0</v>
      </c>
      <c r="J78" s="1218">
        <f t="shared" si="47"/>
        <v>0</v>
      </c>
      <c r="L78" s="1252"/>
      <c r="M78" s="294"/>
      <c r="N78" s="294"/>
      <c r="O78" s="294"/>
      <c r="P78" s="294"/>
      <c r="Q78" s="294"/>
      <c r="R78" s="294"/>
      <c r="S78" s="1253"/>
    </row>
    <row r="79" spans="1:19" x14ac:dyDescent="0.2">
      <c r="A79" s="1254" t="s">
        <v>23</v>
      </c>
      <c r="B79" s="1254" t="s">
        <v>948</v>
      </c>
      <c r="C79" s="1186"/>
      <c r="D79" s="1218">
        <f t="shared" si="46"/>
        <v>0</v>
      </c>
      <c r="E79" s="1218">
        <f>$C79*E$77</f>
        <v>0</v>
      </c>
      <c r="F79" s="1218">
        <f t="shared" si="47"/>
        <v>0</v>
      </c>
      <c r="G79" s="1218">
        <f t="shared" si="47"/>
        <v>0</v>
      </c>
      <c r="H79" s="1218">
        <f t="shared" si="47"/>
        <v>0</v>
      </c>
      <c r="I79" s="1218">
        <f t="shared" si="47"/>
        <v>0</v>
      </c>
      <c r="J79" s="1218">
        <f t="shared" si="47"/>
        <v>0</v>
      </c>
      <c r="L79" s="1252"/>
      <c r="M79" s="294"/>
      <c r="N79" s="294"/>
      <c r="O79" s="294"/>
      <c r="P79" s="294"/>
      <c r="Q79" s="294"/>
      <c r="R79" s="294"/>
      <c r="S79" s="1253"/>
    </row>
    <row r="80" spans="1:19" x14ac:dyDescent="0.2">
      <c r="A80" s="1245"/>
      <c r="B80" s="1254" t="s">
        <v>948</v>
      </c>
      <c r="C80" s="1186"/>
      <c r="D80" s="1218">
        <f t="shared" si="46"/>
        <v>0</v>
      </c>
      <c r="E80" s="1218">
        <f>$C80*E$77</f>
        <v>0</v>
      </c>
      <c r="F80" s="1218">
        <f t="shared" si="47"/>
        <v>0</v>
      </c>
      <c r="G80" s="1218">
        <f t="shared" si="47"/>
        <v>0</v>
      </c>
      <c r="H80" s="1218">
        <f t="shared" si="47"/>
        <v>0</v>
      </c>
      <c r="I80" s="1218">
        <f t="shared" si="47"/>
        <v>0</v>
      </c>
      <c r="J80" s="1218">
        <f t="shared" si="47"/>
        <v>0</v>
      </c>
      <c r="L80" s="1255"/>
      <c r="M80" s="1256"/>
      <c r="N80" s="1256"/>
      <c r="O80" s="1256"/>
      <c r="P80" s="1256"/>
      <c r="Q80" s="1256"/>
      <c r="R80" s="1256"/>
      <c r="S80" s="1257"/>
    </row>
    <row r="81" spans="1:19" x14ac:dyDescent="0.2">
      <c r="A81" s="1245"/>
      <c r="B81" s="1384"/>
      <c r="C81" s="1186"/>
      <c r="D81" s="1218">
        <f t="shared" si="46"/>
        <v>0</v>
      </c>
      <c r="E81" s="1246">
        <f t="shared" ref="E81:J82" si="48">$C81*M81</f>
        <v>0</v>
      </c>
      <c r="F81" s="1246">
        <f t="shared" si="48"/>
        <v>0</v>
      </c>
      <c r="G81" s="1246">
        <f t="shared" si="48"/>
        <v>0</v>
      </c>
      <c r="H81" s="1246">
        <f t="shared" si="48"/>
        <v>0</v>
      </c>
      <c r="I81" s="1246">
        <f t="shared" si="48"/>
        <v>0</v>
      </c>
      <c r="J81" s="1246">
        <f t="shared" si="48"/>
        <v>0</v>
      </c>
      <c r="L81" s="1382">
        <f t="shared" ref="L81:L82" si="49">B81</f>
        <v>0</v>
      </c>
      <c r="M81" s="1093"/>
      <c r="N81" s="1093"/>
      <c r="O81" s="1093"/>
      <c r="P81" s="1093"/>
      <c r="Q81" s="1093"/>
      <c r="R81" s="1093"/>
      <c r="S81" s="1268">
        <f t="shared" ref="S81:S82" si="50">SUM(M81:R81)</f>
        <v>0</v>
      </c>
    </row>
    <row r="82" spans="1:19" x14ac:dyDescent="0.2">
      <c r="A82" s="1245"/>
      <c r="B82" s="1384"/>
      <c r="C82" s="1186"/>
      <c r="D82" s="1218">
        <f t="shared" si="46"/>
        <v>0</v>
      </c>
      <c r="E82" s="1246">
        <f t="shared" si="48"/>
        <v>0</v>
      </c>
      <c r="F82" s="1246">
        <f t="shared" si="48"/>
        <v>0</v>
      </c>
      <c r="G82" s="1246">
        <f t="shared" si="48"/>
        <v>0</v>
      </c>
      <c r="H82" s="1246">
        <f t="shared" si="48"/>
        <v>0</v>
      </c>
      <c r="I82" s="1246">
        <f t="shared" si="48"/>
        <v>0</v>
      </c>
      <c r="J82" s="1246">
        <f t="shared" si="48"/>
        <v>0</v>
      </c>
      <c r="L82" s="1382">
        <f t="shared" si="49"/>
        <v>0</v>
      </c>
      <c r="M82" s="1265"/>
      <c r="N82" s="1265"/>
      <c r="O82" s="1265"/>
      <c r="P82" s="1265"/>
      <c r="Q82" s="1265"/>
      <c r="R82" s="1265"/>
      <c r="S82" s="1231">
        <f t="shared" si="50"/>
        <v>0</v>
      </c>
    </row>
    <row r="83" spans="1:19" x14ac:dyDescent="0.2">
      <c r="A83" s="1193" t="s">
        <v>949</v>
      </c>
      <c r="B83" s="1225"/>
      <c r="C83" s="1228"/>
      <c r="D83" s="1218">
        <f>SUM(E83:J83)</f>
        <v>0</v>
      </c>
      <c r="E83" s="1247">
        <f>E76+E78+E79+E80+E81+E82</f>
        <v>0</v>
      </c>
      <c r="F83" s="1247">
        <f t="shared" ref="F83:J83" si="51">F76+F78+F79+F80+F81+F82</f>
        <v>0</v>
      </c>
      <c r="G83" s="1247">
        <f t="shared" si="51"/>
        <v>0</v>
      </c>
      <c r="H83" s="1247">
        <f t="shared" si="51"/>
        <v>0</v>
      </c>
      <c r="I83" s="1247">
        <f t="shared" si="51"/>
        <v>0</v>
      </c>
      <c r="J83" s="1247">
        <f t="shared" si="51"/>
        <v>0</v>
      </c>
      <c r="L83" s="1248"/>
      <c r="M83" s="1249"/>
      <c r="N83" s="1249"/>
      <c r="O83" s="1249"/>
      <c r="P83" s="1249"/>
      <c r="Q83" s="1249"/>
      <c r="R83" s="1249"/>
      <c r="S83" s="1250"/>
    </row>
    <row r="84" spans="1:19" x14ac:dyDescent="0.2">
      <c r="A84" s="1258" t="s">
        <v>953</v>
      </c>
      <c r="B84" s="1259"/>
      <c r="C84" s="1260"/>
      <c r="D84" s="1230" t="e">
        <f>SUM(E84:J84)</f>
        <v>#DIV/0!</v>
      </c>
      <c r="E84" s="1251" t="e">
        <f>E83/$D83</f>
        <v>#DIV/0!</v>
      </c>
      <c r="F84" s="1251" t="e">
        <f t="shared" ref="F84:J84" si="52">F83/$D83</f>
        <v>#DIV/0!</v>
      </c>
      <c r="G84" s="1251" t="e">
        <f t="shared" si="52"/>
        <v>#DIV/0!</v>
      </c>
      <c r="H84" s="1251" t="e">
        <f t="shared" si="52"/>
        <v>#DIV/0!</v>
      </c>
      <c r="I84" s="1251" t="e">
        <f t="shared" si="52"/>
        <v>#DIV/0!</v>
      </c>
      <c r="J84" s="1251" t="e">
        <f t="shared" si="52"/>
        <v>#DIV/0!</v>
      </c>
      <c r="L84" s="1255"/>
      <c r="M84" s="1256"/>
      <c r="N84" s="1256"/>
      <c r="O84" s="1256"/>
      <c r="P84" s="1256"/>
      <c r="Q84" s="1256"/>
      <c r="R84" s="1256"/>
      <c r="S84" s="1257"/>
    </row>
    <row r="85" spans="1:19" x14ac:dyDescent="0.2">
      <c r="A85" s="103" t="s">
        <v>951</v>
      </c>
      <c r="B85" s="1384"/>
      <c r="C85" s="1186"/>
      <c r="D85" s="1218">
        <f>SUM(E85:J85)</f>
        <v>0</v>
      </c>
      <c r="E85" s="1246">
        <f t="shared" ref="E85:J85" si="53">$C85*M85</f>
        <v>0</v>
      </c>
      <c r="F85" s="1246">
        <f t="shared" si="53"/>
        <v>0</v>
      </c>
      <c r="G85" s="1246">
        <f t="shared" si="53"/>
        <v>0</v>
      </c>
      <c r="H85" s="1246">
        <f t="shared" si="53"/>
        <v>0</v>
      </c>
      <c r="I85" s="1246">
        <f t="shared" si="53"/>
        <v>0</v>
      </c>
      <c r="J85" s="1246">
        <f t="shared" si="53"/>
        <v>0</v>
      </c>
      <c r="L85" s="1382">
        <f t="shared" ref="L85" si="54">B85</f>
        <v>0</v>
      </c>
      <c r="M85" s="1265"/>
      <c r="N85" s="1265"/>
      <c r="O85" s="1265"/>
      <c r="P85" s="1265"/>
      <c r="Q85" s="1265"/>
      <c r="R85" s="1265"/>
      <c r="S85" s="1231">
        <f t="shared" ref="S85" si="55">SUM(M85:R85)</f>
        <v>0</v>
      </c>
    </row>
    <row r="86" spans="1:19" ht="15.75" x14ac:dyDescent="0.25">
      <c r="A86" s="103" t="s">
        <v>952</v>
      </c>
      <c r="B86" s="1146"/>
      <c r="C86" s="1261"/>
      <c r="D86" s="1218">
        <f>D83+D85</f>
        <v>0</v>
      </c>
      <c r="E86" s="1218">
        <f t="shared" ref="E86:J86" si="56">E83+E85</f>
        <v>0</v>
      </c>
      <c r="F86" s="1218">
        <f t="shared" si="56"/>
        <v>0</v>
      </c>
      <c r="G86" s="1218">
        <f t="shared" si="56"/>
        <v>0</v>
      </c>
      <c r="H86" s="1218">
        <f t="shared" si="56"/>
        <v>0</v>
      </c>
      <c r="I86" s="1218">
        <f t="shared" si="56"/>
        <v>0</v>
      </c>
      <c r="J86" s="1218">
        <f t="shared" si="56"/>
        <v>0</v>
      </c>
    </row>
    <row r="87" spans="1:19" ht="15.75" x14ac:dyDescent="0.25">
      <c r="D87" s="1262"/>
      <c r="E87" s="1263"/>
      <c r="F87" s="1263"/>
      <c r="G87" s="1263"/>
      <c r="H87" s="1263"/>
      <c r="I87" s="1263"/>
      <c r="J87" s="1263"/>
      <c r="L87" s="1149"/>
      <c r="M87" s="1149"/>
      <c r="N87" s="1149"/>
      <c r="O87" s="1149"/>
      <c r="P87" s="1149"/>
      <c r="Q87" s="1149"/>
      <c r="R87" s="1149"/>
      <c r="S87" s="1149"/>
    </row>
    <row r="88" spans="1:19" ht="25.5" x14ac:dyDescent="0.2">
      <c r="A88" s="1233" t="s">
        <v>938</v>
      </c>
      <c r="B88" s="1237" t="s">
        <v>242</v>
      </c>
      <c r="C88" s="1237" t="s">
        <v>939</v>
      </c>
      <c r="D88" s="1196" t="s">
        <v>919</v>
      </c>
      <c r="E88" s="1197" t="s">
        <v>138</v>
      </c>
      <c r="F88" s="1184" t="s">
        <v>33</v>
      </c>
      <c r="G88" s="1182" t="s">
        <v>35</v>
      </c>
      <c r="H88" s="1184" t="s">
        <v>37</v>
      </c>
      <c r="I88" s="1198" t="s">
        <v>38</v>
      </c>
      <c r="J88" s="1199" t="s">
        <v>39</v>
      </c>
      <c r="L88" s="1237" t="s">
        <v>242</v>
      </c>
      <c r="M88" s="1197" t="s">
        <v>138</v>
      </c>
      <c r="N88" s="1184" t="s">
        <v>33</v>
      </c>
      <c r="O88" s="1182" t="s">
        <v>35</v>
      </c>
      <c r="P88" s="1184" t="s">
        <v>37</v>
      </c>
      <c r="Q88" s="1198" t="s">
        <v>38</v>
      </c>
      <c r="R88" s="1199" t="s">
        <v>39</v>
      </c>
      <c r="S88" s="1199" t="s">
        <v>142</v>
      </c>
    </row>
    <row r="89" spans="1:19" x14ac:dyDescent="0.2">
      <c r="A89" s="1" t="s">
        <v>35</v>
      </c>
      <c r="B89" s="1238" t="s">
        <v>249</v>
      </c>
      <c r="C89" s="1239"/>
      <c r="D89" s="1240"/>
      <c r="E89" s="1240"/>
      <c r="F89" s="1240"/>
      <c r="G89" s="1240"/>
      <c r="H89" s="1240"/>
      <c r="I89" s="1240"/>
      <c r="J89" s="1241"/>
      <c r="L89" s="1239"/>
      <c r="M89" s="1240"/>
      <c r="N89" s="1240"/>
      <c r="O89" s="1240"/>
      <c r="P89" s="1240"/>
      <c r="Q89" s="1240"/>
      <c r="R89" s="1241"/>
      <c r="S89" s="1241"/>
    </row>
    <row r="90" spans="1:19" x14ac:dyDescent="0.2">
      <c r="A90" s="1193" t="s">
        <v>940</v>
      </c>
      <c r="B90" s="1383"/>
      <c r="C90" s="1186"/>
      <c r="D90" s="1215">
        <f t="shared" ref="D90:D107" si="57">SUM(E90:J90)</f>
        <v>0</v>
      </c>
      <c r="E90" s="1246">
        <f t="shared" ref="E90:E107" si="58">$C90*M90</f>
        <v>0</v>
      </c>
      <c r="F90" s="1246">
        <f t="shared" ref="F90:F107" si="59">$C90*N90</f>
        <v>0</v>
      </c>
      <c r="G90" s="1246">
        <f t="shared" ref="G90:G107" si="60">$C90*O90</f>
        <v>0</v>
      </c>
      <c r="H90" s="1246">
        <f t="shared" ref="H90:H107" si="61">$C90*P90</f>
        <v>0</v>
      </c>
      <c r="I90" s="1246">
        <f t="shared" ref="I90:I107" si="62">$C90*Q90</f>
        <v>0</v>
      </c>
      <c r="J90" s="1246">
        <f t="shared" ref="J90:J107" si="63">$C90*R90</f>
        <v>0</v>
      </c>
      <c r="L90" s="1382">
        <f t="shared" ref="L90:L107" si="64">B90</f>
        <v>0</v>
      </c>
      <c r="M90" s="1265"/>
      <c r="N90" s="1265"/>
      <c r="O90" s="1265"/>
      <c r="P90" s="1265"/>
      <c r="Q90" s="1265"/>
      <c r="R90" s="1265"/>
      <c r="S90" s="1231">
        <f>SUM(M90:R90)</f>
        <v>0</v>
      </c>
    </row>
    <row r="91" spans="1:19" x14ac:dyDescent="0.2">
      <c r="A91" s="1193" t="s">
        <v>941</v>
      </c>
      <c r="B91" s="1384"/>
      <c r="C91" s="1186"/>
      <c r="D91" s="1218">
        <f t="shared" si="57"/>
        <v>0</v>
      </c>
      <c r="E91" s="1246">
        <f t="shared" si="58"/>
        <v>0</v>
      </c>
      <c r="F91" s="1246">
        <f t="shared" si="59"/>
        <v>0</v>
      </c>
      <c r="G91" s="1246">
        <f t="shared" si="60"/>
        <v>0</v>
      </c>
      <c r="H91" s="1246">
        <f t="shared" si="61"/>
        <v>0</v>
      </c>
      <c r="I91" s="1246">
        <f t="shared" si="62"/>
        <v>0</v>
      </c>
      <c r="J91" s="1246">
        <f t="shared" si="63"/>
        <v>0</v>
      </c>
      <c r="L91" s="1382">
        <f t="shared" si="64"/>
        <v>0</v>
      </c>
      <c r="M91" s="1265"/>
      <c r="N91" s="1265"/>
      <c r="O91" s="1265"/>
      <c r="P91" s="1265"/>
      <c r="Q91" s="1265"/>
      <c r="R91" s="1265"/>
      <c r="S91" s="1231">
        <f t="shared" ref="S91:S107" si="65">SUM(M91:R91)</f>
        <v>0</v>
      </c>
    </row>
    <row r="92" spans="1:19" x14ac:dyDescent="0.2">
      <c r="A92" s="1193" t="s">
        <v>25</v>
      </c>
      <c r="B92" s="1384"/>
      <c r="C92" s="1186"/>
      <c r="D92" s="1218">
        <f t="shared" si="57"/>
        <v>0</v>
      </c>
      <c r="E92" s="1246">
        <f t="shared" si="58"/>
        <v>0</v>
      </c>
      <c r="F92" s="1246">
        <f t="shared" si="59"/>
        <v>0</v>
      </c>
      <c r="G92" s="1246">
        <f t="shared" si="60"/>
        <v>0</v>
      </c>
      <c r="H92" s="1246">
        <f t="shared" si="61"/>
        <v>0</v>
      </c>
      <c r="I92" s="1246">
        <f t="shared" si="62"/>
        <v>0</v>
      </c>
      <c r="J92" s="1246">
        <f t="shared" si="63"/>
        <v>0</v>
      </c>
      <c r="L92" s="1382">
        <f t="shared" si="64"/>
        <v>0</v>
      </c>
      <c r="M92" s="1265"/>
      <c r="N92" s="1265"/>
      <c r="O92" s="1265"/>
      <c r="P92" s="1265"/>
      <c r="Q92" s="1265"/>
      <c r="R92" s="1265"/>
      <c r="S92" s="1231">
        <f t="shared" si="65"/>
        <v>0</v>
      </c>
    </row>
    <row r="93" spans="1:19" x14ac:dyDescent="0.2">
      <c r="A93" s="1193" t="s">
        <v>13</v>
      </c>
      <c r="B93" s="1384"/>
      <c r="C93" s="1186"/>
      <c r="D93" s="1218">
        <f t="shared" si="57"/>
        <v>0</v>
      </c>
      <c r="E93" s="1246">
        <f t="shared" si="58"/>
        <v>0</v>
      </c>
      <c r="F93" s="1246">
        <f t="shared" si="59"/>
        <v>0</v>
      </c>
      <c r="G93" s="1246">
        <f t="shared" si="60"/>
        <v>0</v>
      </c>
      <c r="H93" s="1246">
        <f t="shared" si="61"/>
        <v>0</v>
      </c>
      <c r="I93" s="1246">
        <f t="shared" si="62"/>
        <v>0</v>
      </c>
      <c r="J93" s="1246">
        <f t="shared" si="63"/>
        <v>0</v>
      </c>
      <c r="L93" s="1382">
        <f t="shared" si="64"/>
        <v>0</v>
      </c>
      <c r="M93" s="1265"/>
      <c r="N93" s="1265"/>
      <c r="O93" s="1265"/>
      <c r="P93" s="1265"/>
      <c r="Q93" s="1265"/>
      <c r="R93" s="1265"/>
      <c r="S93" s="1231">
        <f t="shared" si="65"/>
        <v>0</v>
      </c>
    </row>
    <row r="94" spans="1:19" x14ac:dyDescent="0.2">
      <c r="A94" s="1193" t="s">
        <v>11</v>
      </c>
      <c r="B94" s="1384"/>
      <c r="C94" s="1186"/>
      <c r="D94" s="1218">
        <f t="shared" si="57"/>
        <v>0</v>
      </c>
      <c r="E94" s="1246">
        <f t="shared" si="58"/>
        <v>0</v>
      </c>
      <c r="F94" s="1246">
        <f t="shared" si="59"/>
        <v>0</v>
      </c>
      <c r="G94" s="1246">
        <f t="shared" si="60"/>
        <v>0</v>
      </c>
      <c r="H94" s="1246">
        <f t="shared" si="61"/>
        <v>0</v>
      </c>
      <c r="I94" s="1246">
        <f t="shared" si="62"/>
        <v>0</v>
      </c>
      <c r="J94" s="1246">
        <f t="shared" si="63"/>
        <v>0</v>
      </c>
      <c r="L94" s="1382">
        <f t="shared" si="64"/>
        <v>0</v>
      </c>
      <c r="M94" s="1265"/>
      <c r="N94" s="1265"/>
      <c r="O94" s="1265"/>
      <c r="P94" s="1265"/>
      <c r="Q94" s="1265"/>
      <c r="R94" s="1265"/>
      <c r="S94" s="1231">
        <f t="shared" si="65"/>
        <v>0</v>
      </c>
    </row>
    <row r="95" spans="1:19" x14ac:dyDescent="0.2">
      <c r="A95" s="1193" t="s">
        <v>942</v>
      </c>
      <c r="B95" s="1384"/>
      <c r="C95" s="1186"/>
      <c r="D95" s="1218">
        <f t="shared" si="57"/>
        <v>0</v>
      </c>
      <c r="E95" s="1246">
        <f t="shared" si="58"/>
        <v>0</v>
      </c>
      <c r="F95" s="1246">
        <f t="shared" si="59"/>
        <v>0</v>
      </c>
      <c r="G95" s="1246">
        <f t="shared" si="60"/>
        <v>0</v>
      </c>
      <c r="H95" s="1246">
        <f t="shared" si="61"/>
        <v>0</v>
      </c>
      <c r="I95" s="1246">
        <f t="shared" si="62"/>
        <v>0</v>
      </c>
      <c r="J95" s="1246">
        <f t="shared" si="63"/>
        <v>0</v>
      </c>
      <c r="L95" s="1382">
        <f t="shared" si="64"/>
        <v>0</v>
      </c>
      <c r="M95" s="1265"/>
      <c r="N95" s="1265"/>
      <c r="O95" s="1265"/>
      <c r="P95" s="1265"/>
      <c r="Q95" s="1265"/>
      <c r="R95" s="1265"/>
      <c r="S95" s="1231">
        <f t="shared" si="65"/>
        <v>0</v>
      </c>
    </row>
    <row r="96" spans="1:19" x14ac:dyDescent="0.2">
      <c r="A96" s="1193" t="s">
        <v>19</v>
      </c>
      <c r="B96" s="1384"/>
      <c r="C96" s="1186"/>
      <c r="D96" s="1218">
        <f t="shared" si="57"/>
        <v>0</v>
      </c>
      <c r="E96" s="1246">
        <f t="shared" si="58"/>
        <v>0</v>
      </c>
      <c r="F96" s="1246">
        <f t="shared" si="59"/>
        <v>0</v>
      </c>
      <c r="G96" s="1246">
        <f t="shared" si="60"/>
        <v>0</v>
      </c>
      <c r="H96" s="1246">
        <f t="shared" si="61"/>
        <v>0</v>
      </c>
      <c r="I96" s="1246">
        <f t="shared" si="62"/>
        <v>0</v>
      </c>
      <c r="J96" s="1246">
        <f t="shared" si="63"/>
        <v>0</v>
      </c>
      <c r="L96" s="1382">
        <f t="shared" si="64"/>
        <v>0</v>
      </c>
      <c r="M96" s="1265"/>
      <c r="N96" s="1265"/>
      <c r="O96" s="1265"/>
      <c r="P96" s="1265"/>
      <c r="Q96" s="1265"/>
      <c r="R96" s="1265"/>
      <c r="S96" s="1231">
        <f t="shared" si="65"/>
        <v>0</v>
      </c>
    </row>
    <row r="97" spans="1:19" x14ac:dyDescent="0.2">
      <c r="A97" s="1193" t="s">
        <v>943</v>
      </c>
      <c r="B97" s="1384"/>
      <c r="C97" s="1186"/>
      <c r="D97" s="1218">
        <f t="shared" si="57"/>
        <v>0</v>
      </c>
      <c r="E97" s="1246">
        <f t="shared" si="58"/>
        <v>0</v>
      </c>
      <c r="F97" s="1246">
        <f t="shared" si="59"/>
        <v>0</v>
      </c>
      <c r="G97" s="1246">
        <f t="shared" si="60"/>
        <v>0</v>
      </c>
      <c r="H97" s="1246">
        <f t="shared" si="61"/>
        <v>0</v>
      </c>
      <c r="I97" s="1246">
        <f t="shared" si="62"/>
        <v>0</v>
      </c>
      <c r="J97" s="1246">
        <f t="shared" si="63"/>
        <v>0</v>
      </c>
      <c r="L97" s="1382">
        <f t="shared" si="64"/>
        <v>0</v>
      </c>
      <c r="M97" s="1265"/>
      <c r="N97" s="1265"/>
      <c r="O97" s="1265"/>
      <c r="P97" s="1265"/>
      <c r="Q97" s="1265"/>
      <c r="R97" s="1265"/>
      <c r="S97" s="1231">
        <f t="shared" si="65"/>
        <v>0</v>
      </c>
    </row>
    <row r="98" spans="1:19" x14ac:dyDescent="0.2">
      <c r="A98" s="1193" t="s">
        <v>15</v>
      </c>
      <c r="B98" s="1384"/>
      <c r="C98" s="1186"/>
      <c r="D98" s="1218">
        <f t="shared" si="57"/>
        <v>0</v>
      </c>
      <c r="E98" s="1246">
        <f t="shared" si="58"/>
        <v>0</v>
      </c>
      <c r="F98" s="1246">
        <f t="shared" si="59"/>
        <v>0</v>
      </c>
      <c r="G98" s="1246">
        <f t="shared" si="60"/>
        <v>0</v>
      </c>
      <c r="H98" s="1246">
        <f t="shared" si="61"/>
        <v>0</v>
      </c>
      <c r="I98" s="1246">
        <f t="shared" si="62"/>
        <v>0</v>
      </c>
      <c r="J98" s="1246">
        <f t="shared" si="63"/>
        <v>0</v>
      </c>
      <c r="L98" s="1382">
        <f t="shared" si="64"/>
        <v>0</v>
      </c>
      <c r="M98" s="1265"/>
      <c r="N98" s="1265"/>
      <c r="O98" s="1265"/>
      <c r="P98" s="1265"/>
      <c r="Q98" s="1265"/>
      <c r="R98" s="1265"/>
      <c r="S98" s="1231">
        <f t="shared" si="65"/>
        <v>0</v>
      </c>
    </row>
    <row r="99" spans="1:19" x14ac:dyDescent="0.2">
      <c r="A99" s="1193" t="s">
        <v>9</v>
      </c>
      <c r="B99" s="1384"/>
      <c r="C99" s="1186"/>
      <c r="D99" s="1218">
        <f t="shared" si="57"/>
        <v>0</v>
      </c>
      <c r="E99" s="1246">
        <f t="shared" si="58"/>
        <v>0</v>
      </c>
      <c r="F99" s="1246">
        <f t="shared" si="59"/>
        <v>0</v>
      </c>
      <c r="G99" s="1246">
        <f t="shared" si="60"/>
        <v>0</v>
      </c>
      <c r="H99" s="1246">
        <f t="shared" si="61"/>
        <v>0</v>
      </c>
      <c r="I99" s="1246">
        <f t="shared" si="62"/>
        <v>0</v>
      </c>
      <c r="J99" s="1246">
        <f t="shared" si="63"/>
        <v>0</v>
      </c>
      <c r="L99" s="1382">
        <f t="shared" si="64"/>
        <v>0</v>
      </c>
      <c r="M99" s="1265"/>
      <c r="N99" s="1265"/>
      <c r="O99" s="1265"/>
      <c r="P99" s="1265"/>
      <c r="Q99" s="1265"/>
      <c r="R99" s="1265"/>
      <c r="S99" s="1231">
        <f t="shared" si="65"/>
        <v>0</v>
      </c>
    </row>
    <row r="100" spans="1:19" x14ac:dyDescent="0.2">
      <c r="A100" s="68" t="s">
        <v>944</v>
      </c>
      <c r="B100" s="1384"/>
      <c r="C100" s="1186"/>
      <c r="D100" s="1218">
        <f t="shared" si="57"/>
        <v>0</v>
      </c>
      <c r="E100" s="1246">
        <f t="shared" si="58"/>
        <v>0</v>
      </c>
      <c r="F100" s="1246">
        <f t="shared" si="59"/>
        <v>0</v>
      </c>
      <c r="G100" s="1246">
        <f t="shared" si="60"/>
        <v>0</v>
      </c>
      <c r="H100" s="1246">
        <f t="shared" si="61"/>
        <v>0</v>
      </c>
      <c r="I100" s="1246">
        <f t="shared" si="62"/>
        <v>0</v>
      </c>
      <c r="J100" s="1246">
        <f t="shared" si="63"/>
        <v>0</v>
      </c>
      <c r="L100" s="1382">
        <f t="shared" si="64"/>
        <v>0</v>
      </c>
      <c r="M100" s="1265"/>
      <c r="N100" s="1265"/>
      <c r="O100" s="1265"/>
      <c r="P100" s="1265"/>
      <c r="Q100" s="1265"/>
      <c r="R100" s="1265"/>
      <c r="S100" s="1231">
        <f t="shared" si="65"/>
        <v>0</v>
      </c>
    </row>
    <row r="101" spans="1:19" x14ac:dyDescent="0.2">
      <c r="A101" s="1193" t="s">
        <v>945</v>
      </c>
      <c r="B101" s="1384"/>
      <c r="C101" s="1186"/>
      <c r="D101" s="1218">
        <f t="shared" si="57"/>
        <v>0</v>
      </c>
      <c r="E101" s="1246">
        <f t="shared" si="58"/>
        <v>0</v>
      </c>
      <c r="F101" s="1246">
        <f t="shared" si="59"/>
        <v>0</v>
      </c>
      <c r="G101" s="1246">
        <f t="shared" si="60"/>
        <v>0</v>
      </c>
      <c r="H101" s="1246">
        <f t="shared" si="61"/>
        <v>0</v>
      </c>
      <c r="I101" s="1246">
        <f t="shared" si="62"/>
        <v>0</v>
      </c>
      <c r="J101" s="1246">
        <f t="shared" si="63"/>
        <v>0</v>
      </c>
      <c r="L101" s="1382">
        <f t="shared" si="64"/>
        <v>0</v>
      </c>
      <c r="M101" s="1265"/>
      <c r="N101" s="1265"/>
      <c r="O101" s="1265"/>
      <c r="P101" s="1265"/>
      <c r="Q101" s="1265"/>
      <c r="R101" s="1265"/>
      <c r="S101" s="1231">
        <f t="shared" si="65"/>
        <v>0</v>
      </c>
    </row>
    <row r="102" spans="1:19" x14ac:dyDescent="0.2">
      <c r="A102" s="1245"/>
      <c r="B102" s="1384"/>
      <c r="C102" s="1186"/>
      <c r="D102" s="1218">
        <f t="shared" si="57"/>
        <v>0</v>
      </c>
      <c r="E102" s="1246">
        <f t="shared" si="58"/>
        <v>0</v>
      </c>
      <c r="F102" s="1246">
        <f t="shared" si="59"/>
        <v>0</v>
      </c>
      <c r="G102" s="1246">
        <f t="shared" si="60"/>
        <v>0</v>
      </c>
      <c r="H102" s="1246">
        <f t="shared" si="61"/>
        <v>0</v>
      </c>
      <c r="I102" s="1246">
        <f t="shared" si="62"/>
        <v>0</v>
      </c>
      <c r="J102" s="1246">
        <f t="shared" si="63"/>
        <v>0</v>
      </c>
      <c r="L102" s="1382">
        <f t="shared" si="64"/>
        <v>0</v>
      </c>
      <c r="M102" s="1265"/>
      <c r="N102" s="1265"/>
      <c r="O102" s="1265"/>
      <c r="P102" s="1265"/>
      <c r="Q102" s="1265"/>
      <c r="R102" s="1265"/>
      <c r="S102" s="1231">
        <f t="shared" si="65"/>
        <v>0</v>
      </c>
    </row>
    <row r="103" spans="1:19" x14ac:dyDescent="0.2">
      <c r="A103" s="1245"/>
      <c r="B103" s="1384"/>
      <c r="C103" s="1186"/>
      <c r="D103" s="1218">
        <f t="shared" si="57"/>
        <v>0</v>
      </c>
      <c r="E103" s="1246">
        <f t="shared" si="58"/>
        <v>0</v>
      </c>
      <c r="F103" s="1246">
        <f t="shared" si="59"/>
        <v>0</v>
      </c>
      <c r="G103" s="1246">
        <f t="shared" si="60"/>
        <v>0</v>
      </c>
      <c r="H103" s="1246">
        <f t="shared" si="61"/>
        <v>0</v>
      </c>
      <c r="I103" s="1246">
        <f t="shared" si="62"/>
        <v>0</v>
      </c>
      <c r="J103" s="1246">
        <f t="shared" si="63"/>
        <v>0</v>
      </c>
      <c r="L103" s="1382">
        <f t="shared" si="64"/>
        <v>0</v>
      </c>
      <c r="M103" s="1265"/>
      <c r="N103" s="1265"/>
      <c r="O103" s="1265"/>
      <c r="P103" s="1265"/>
      <c r="Q103" s="1265"/>
      <c r="R103" s="1265"/>
      <c r="S103" s="1231">
        <f t="shared" si="65"/>
        <v>0</v>
      </c>
    </row>
    <row r="104" spans="1:19" x14ac:dyDescent="0.2">
      <c r="A104" s="1245"/>
      <c r="B104" s="1384"/>
      <c r="C104" s="1186"/>
      <c r="D104" s="1218">
        <f t="shared" si="57"/>
        <v>0</v>
      </c>
      <c r="E104" s="1246">
        <f t="shared" si="58"/>
        <v>0</v>
      </c>
      <c r="F104" s="1246">
        <f t="shared" si="59"/>
        <v>0</v>
      </c>
      <c r="G104" s="1246">
        <f t="shared" si="60"/>
        <v>0</v>
      </c>
      <c r="H104" s="1246">
        <f t="shared" si="61"/>
        <v>0</v>
      </c>
      <c r="I104" s="1246">
        <f t="shared" si="62"/>
        <v>0</v>
      </c>
      <c r="J104" s="1246">
        <f t="shared" si="63"/>
        <v>0</v>
      </c>
      <c r="L104" s="1382">
        <f t="shared" si="64"/>
        <v>0</v>
      </c>
      <c r="M104" s="1265"/>
      <c r="N104" s="1265"/>
      <c r="O104" s="1265"/>
      <c r="P104" s="1265"/>
      <c r="Q104" s="1265"/>
      <c r="R104" s="1265"/>
      <c r="S104" s="1231">
        <f t="shared" si="65"/>
        <v>0</v>
      </c>
    </row>
    <row r="105" spans="1:19" x14ac:dyDescent="0.2">
      <c r="A105" s="1245"/>
      <c r="B105" s="1384"/>
      <c r="C105" s="1186"/>
      <c r="D105" s="1218">
        <f t="shared" si="57"/>
        <v>0</v>
      </c>
      <c r="E105" s="1246">
        <f t="shared" si="58"/>
        <v>0</v>
      </c>
      <c r="F105" s="1246">
        <f t="shared" si="59"/>
        <v>0</v>
      </c>
      <c r="G105" s="1246">
        <f t="shared" si="60"/>
        <v>0</v>
      </c>
      <c r="H105" s="1246">
        <f t="shared" si="61"/>
        <v>0</v>
      </c>
      <c r="I105" s="1246">
        <f t="shared" si="62"/>
        <v>0</v>
      </c>
      <c r="J105" s="1246">
        <f t="shared" si="63"/>
        <v>0</v>
      </c>
      <c r="L105" s="1382">
        <f t="shared" si="64"/>
        <v>0</v>
      </c>
      <c r="M105" s="1265"/>
      <c r="N105" s="1265"/>
      <c r="O105" s="1265"/>
      <c r="P105" s="1265"/>
      <c r="Q105" s="1265"/>
      <c r="R105" s="1265"/>
      <c r="S105" s="1231">
        <f t="shared" si="65"/>
        <v>0</v>
      </c>
    </row>
    <row r="106" spans="1:19" x14ac:dyDescent="0.2">
      <c r="A106" s="1245"/>
      <c r="B106" s="1384"/>
      <c r="C106" s="1186"/>
      <c r="D106" s="1218">
        <f t="shared" si="57"/>
        <v>0</v>
      </c>
      <c r="E106" s="1246">
        <f t="shared" si="58"/>
        <v>0</v>
      </c>
      <c r="F106" s="1246">
        <f t="shared" si="59"/>
        <v>0</v>
      </c>
      <c r="G106" s="1246">
        <f t="shared" si="60"/>
        <v>0</v>
      </c>
      <c r="H106" s="1246">
        <f t="shared" si="61"/>
        <v>0</v>
      </c>
      <c r="I106" s="1246">
        <f t="shared" si="62"/>
        <v>0</v>
      </c>
      <c r="J106" s="1246">
        <f t="shared" si="63"/>
        <v>0</v>
      </c>
      <c r="L106" s="1382">
        <f t="shared" si="64"/>
        <v>0</v>
      </c>
      <c r="M106" s="1265"/>
      <c r="N106" s="1265"/>
      <c r="O106" s="1265"/>
      <c r="P106" s="1265"/>
      <c r="Q106" s="1265"/>
      <c r="R106" s="1265"/>
      <c r="S106" s="1231">
        <f t="shared" si="65"/>
        <v>0</v>
      </c>
    </row>
    <row r="107" spans="1:19" x14ac:dyDescent="0.2">
      <c r="A107" s="1245"/>
      <c r="B107" s="1384"/>
      <c r="C107" s="1186"/>
      <c r="D107" s="1218">
        <f t="shared" si="57"/>
        <v>0</v>
      </c>
      <c r="E107" s="1246">
        <f t="shared" si="58"/>
        <v>0</v>
      </c>
      <c r="F107" s="1246">
        <f t="shared" si="59"/>
        <v>0</v>
      </c>
      <c r="G107" s="1246">
        <f t="shared" si="60"/>
        <v>0</v>
      </c>
      <c r="H107" s="1246">
        <f t="shared" si="61"/>
        <v>0</v>
      </c>
      <c r="I107" s="1246">
        <f t="shared" si="62"/>
        <v>0</v>
      </c>
      <c r="J107" s="1246">
        <f t="shared" si="63"/>
        <v>0</v>
      </c>
      <c r="L107" s="1382">
        <f t="shared" si="64"/>
        <v>0</v>
      </c>
      <c r="M107" s="1265"/>
      <c r="N107" s="1265"/>
      <c r="O107" s="1265"/>
      <c r="P107" s="1265"/>
      <c r="Q107" s="1265"/>
      <c r="R107" s="1265"/>
      <c r="S107" s="1231">
        <f t="shared" si="65"/>
        <v>0</v>
      </c>
    </row>
    <row r="108" spans="1:19" x14ac:dyDescent="0.2">
      <c r="A108" s="1193" t="s">
        <v>946</v>
      </c>
      <c r="B108" s="1225"/>
      <c r="C108" s="1228"/>
      <c r="D108" s="1218">
        <f>SUM(E108:J108)</f>
        <v>0</v>
      </c>
      <c r="E108" s="1247">
        <f t="shared" ref="E108:J108" si="66">SUM(E90:E107)</f>
        <v>0</v>
      </c>
      <c r="F108" s="1247">
        <f t="shared" si="66"/>
        <v>0</v>
      </c>
      <c r="G108" s="1247">
        <f t="shared" si="66"/>
        <v>0</v>
      </c>
      <c r="H108" s="1247">
        <f t="shared" si="66"/>
        <v>0</v>
      </c>
      <c r="I108" s="1247">
        <f t="shared" si="66"/>
        <v>0</v>
      </c>
      <c r="J108" s="1247">
        <f t="shared" si="66"/>
        <v>0</v>
      </c>
      <c r="L108" s="1248"/>
      <c r="M108" s="1249"/>
      <c r="N108" s="1249"/>
      <c r="O108" s="1249"/>
      <c r="P108" s="1249"/>
      <c r="Q108" s="1249"/>
      <c r="R108" s="1249"/>
      <c r="S108" s="1250"/>
    </row>
    <row r="109" spans="1:19" x14ac:dyDescent="0.2">
      <c r="A109" s="1193" t="s">
        <v>947</v>
      </c>
      <c r="B109" s="1225"/>
      <c r="C109" s="1228"/>
      <c r="D109" s="1230">
        <f>SUM(E109:J109)</f>
        <v>0</v>
      </c>
      <c r="E109" s="1251">
        <f>IF(E108=0,0,E108/$D108)</f>
        <v>0</v>
      </c>
      <c r="F109" s="1251">
        <f t="shared" ref="F109:J109" si="67">IF(F108=0,0,F108/$D108)</f>
        <v>0</v>
      </c>
      <c r="G109" s="1251">
        <f t="shared" si="67"/>
        <v>0</v>
      </c>
      <c r="H109" s="1251">
        <f t="shared" si="67"/>
        <v>0</v>
      </c>
      <c r="I109" s="1251">
        <f t="shared" si="67"/>
        <v>0</v>
      </c>
      <c r="J109" s="1251">
        <f t="shared" si="67"/>
        <v>0</v>
      </c>
      <c r="L109" s="1252"/>
      <c r="M109" s="294"/>
      <c r="N109" s="294"/>
      <c r="O109" s="294"/>
      <c r="P109" s="294"/>
      <c r="Q109" s="294"/>
      <c r="R109" s="294"/>
      <c r="S109" s="1253"/>
    </row>
    <row r="110" spans="1:19" x14ac:dyDescent="0.2">
      <c r="A110" s="1254" t="s">
        <v>21</v>
      </c>
      <c r="B110" s="1254" t="s">
        <v>948</v>
      </c>
      <c r="C110" s="1186"/>
      <c r="D110" s="1218">
        <f t="shared" ref="D110:D114" si="68">SUM(E110:J110)</f>
        <v>0</v>
      </c>
      <c r="E110" s="1218">
        <f>$C110*E$109</f>
        <v>0</v>
      </c>
      <c r="F110" s="1218">
        <f t="shared" ref="F110:J112" si="69">$C110*F$109</f>
        <v>0</v>
      </c>
      <c r="G110" s="1218">
        <f t="shared" si="69"/>
        <v>0</v>
      </c>
      <c r="H110" s="1218">
        <f t="shared" si="69"/>
        <v>0</v>
      </c>
      <c r="I110" s="1218">
        <f t="shared" si="69"/>
        <v>0</v>
      </c>
      <c r="J110" s="1218">
        <f t="shared" si="69"/>
        <v>0</v>
      </c>
      <c r="L110" s="1252"/>
      <c r="M110" s="294"/>
      <c r="N110" s="294"/>
      <c r="O110" s="294"/>
      <c r="P110" s="294"/>
      <c r="Q110" s="294"/>
      <c r="R110" s="294"/>
      <c r="S110" s="1253"/>
    </row>
    <row r="111" spans="1:19" x14ac:dyDescent="0.2">
      <c r="A111" s="1254" t="s">
        <v>23</v>
      </c>
      <c r="B111" s="1254" t="s">
        <v>948</v>
      </c>
      <c r="C111" s="1186"/>
      <c r="D111" s="1218">
        <f t="shared" si="68"/>
        <v>0</v>
      </c>
      <c r="E111" s="1218">
        <f>$C111*E$109</f>
        <v>0</v>
      </c>
      <c r="F111" s="1218">
        <f t="shared" si="69"/>
        <v>0</v>
      </c>
      <c r="G111" s="1218">
        <f t="shared" si="69"/>
        <v>0</v>
      </c>
      <c r="H111" s="1218">
        <f t="shared" si="69"/>
        <v>0</v>
      </c>
      <c r="I111" s="1218">
        <f t="shared" si="69"/>
        <v>0</v>
      </c>
      <c r="J111" s="1218">
        <f t="shared" si="69"/>
        <v>0</v>
      </c>
      <c r="L111" s="1252"/>
      <c r="M111" s="294"/>
      <c r="N111" s="294"/>
      <c r="O111" s="294"/>
      <c r="P111" s="294"/>
      <c r="Q111" s="294"/>
      <c r="R111" s="294"/>
      <c r="S111" s="1253"/>
    </row>
    <row r="112" spans="1:19" x14ac:dyDescent="0.2">
      <c r="A112" s="1245"/>
      <c r="B112" s="1254" t="s">
        <v>948</v>
      </c>
      <c r="C112" s="1186"/>
      <c r="D112" s="1218">
        <f t="shared" si="68"/>
        <v>0</v>
      </c>
      <c r="E112" s="1218">
        <f>$C112*E$109</f>
        <v>0</v>
      </c>
      <c r="F112" s="1218">
        <f t="shared" si="69"/>
        <v>0</v>
      </c>
      <c r="G112" s="1218">
        <f t="shared" si="69"/>
        <v>0</v>
      </c>
      <c r="H112" s="1218">
        <f t="shared" si="69"/>
        <v>0</v>
      </c>
      <c r="I112" s="1218">
        <f t="shared" si="69"/>
        <v>0</v>
      </c>
      <c r="J112" s="1218">
        <f t="shared" si="69"/>
        <v>0</v>
      </c>
      <c r="L112" s="1255"/>
      <c r="M112" s="1256"/>
      <c r="N112" s="1256"/>
      <c r="O112" s="1256"/>
      <c r="P112" s="1256"/>
      <c r="Q112" s="1256"/>
      <c r="R112" s="1256"/>
      <c r="S112" s="1257"/>
    </row>
    <row r="113" spans="1:19" x14ac:dyDescent="0.2">
      <c r="A113" s="1245"/>
      <c r="B113" s="1384"/>
      <c r="C113" s="1186"/>
      <c r="D113" s="1218">
        <f t="shared" si="68"/>
        <v>0</v>
      </c>
      <c r="E113" s="1246">
        <f t="shared" ref="E113:J114" si="70">$C113*M113</f>
        <v>0</v>
      </c>
      <c r="F113" s="1246">
        <f t="shared" si="70"/>
        <v>0</v>
      </c>
      <c r="G113" s="1246">
        <f t="shared" si="70"/>
        <v>0</v>
      </c>
      <c r="H113" s="1246">
        <f t="shared" si="70"/>
        <v>0</v>
      </c>
      <c r="I113" s="1246">
        <f t="shared" si="70"/>
        <v>0</v>
      </c>
      <c r="J113" s="1246">
        <f t="shared" si="70"/>
        <v>0</v>
      </c>
      <c r="L113" s="1382">
        <f t="shared" ref="L113:L114" si="71">B113</f>
        <v>0</v>
      </c>
      <c r="M113" s="1265"/>
      <c r="N113" s="1265"/>
      <c r="O113" s="1265"/>
      <c r="P113" s="1265"/>
      <c r="Q113" s="1265"/>
      <c r="R113" s="1265"/>
      <c r="S113" s="1231">
        <f t="shared" ref="S113:S114" si="72">SUM(M113:R113)</f>
        <v>0</v>
      </c>
    </row>
    <row r="114" spans="1:19" x14ac:dyDescent="0.2">
      <c r="A114" s="1245"/>
      <c r="B114" s="1384"/>
      <c r="C114" s="1186"/>
      <c r="D114" s="1218">
        <f t="shared" si="68"/>
        <v>0</v>
      </c>
      <c r="E114" s="1246">
        <f t="shared" si="70"/>
        <v>0</v>
      </c>
      <c r="F114" s="1246">
        <f t="shared" si="70"/>
        <v>0</v>
      </c>
      <c r="G114" s="1246">
        <f t="shared" si="70"/>
        <v>0</v>
      </c>
      <c r="H114" s="1246">
        <f t="shared" si="70"/>
        <v>0</v>
      </c>
      <c r="I114" s="1246">
        <f t="shared" si="70"/>
        <v>0</v>
      </c>
      <c r="J114" s="1246">
        <f t="shared" si="70"/>
        <v>0</v>
      </c>
      <c r="L114" s="1382">
        <f t="shared" si="71"/>
        <v>0</v>
      </c>
      <c r="M114" s="1265"/>
      <c r="N114" s="1265"/>
      <c r="O114" s="1265"/>
      <c r="P114" s="1265"/>
      <c r="Q114" s="1265"/>
      <c r="R114" s="1265"/>
      <c r="S114" s="1231">
        <f t="shared" si="72"/>
        <v>0</v>
      </c>
    </row>
    <row r="115" spans="1:19" x14ac:dyDescent="0.2">
      <c r="A115" s="1193" t="s">
        <v>949</v>
      </c>
      <c r="B115" s="1225"/>
      <c r="C115" s="1228"/>
      <c r="D115" s="1218">
        <f>SUM(E115:J115)</f>
        <v>0</v>
      </c>
      <c r="E115" s="1247">
        <f>E108+E110+E111+E112+E113+E114</f>
        <v>0</v>
      </c>
      <c r="F115" s="1247">
        <f t="shared" ref="F115:J115" si="73">F108+F110+F111+F112+F113+F114</f>
        <v>0</v>
      </c>
      <c r="G115" s="1247">
        <f t="shared" si="73"/>
        <v>0</v>
      </c>
      <c r="H115" s="1247">
        <f t="shared" si="73"/>
        <v>0</v>
      </c>
      <c r="I115" s="1247">
        <f t="shared" si="73"/>
        <v>0</v>
      </c>
      <c r="J115" s="1247">
        <f t="shared" si="73"/>
        <v>0</v>
      </c>
      <c r="L115" s="1248"/>
      <c r="M115" s="1249"/>
      <c r="N115" s="1249"/>
      <c r="O115" s="1249"/>
      <c r="P115" s="1249"/>
      <c r="Q115" s="1249"/>
      <c r="R115" s="1249"/>
      <c r="S115" s="1250"/>
    </row>
    <row r="116" spans="1:19" x14ac:dyDescent="0.2">
      <c r="A116" s="1258" t="s">
        <v>954</v>
      </c>
      <c r="B116" s="1259"/>
      <c r="C116" s="1260"/>
      <c r="D116" s="1230" t="e">
        <f>SUM(E116:J116)</f>
        <v>#DIV/0!</v>
      </c>
      <c r="E116" s="1251" t="e">
        <f>E115/$D115</f>
        <v>#DIV/0!</v>
      </c>
      <c r="F116" s="1251" t="e">
        <f t="shared" ref="F116:J116" si="74">F115/$D115</f>
        <v>#DIV/0!</v>
      </c>
      <c r="G116" s="1251" t="e">
        <f t="shared" si="74"/>
        <v>#DIV/0!</v>
      </c>
      <c r="H116" s="1251" t="e">
        <f t="shared" si="74"/>
        <v>#DIV/0!</v>
      </c>
      <c r="I116" s="1251" t="e">
        <f t="shared" si="74"/>
        <v>#DIV/0!</v>
      </c>
      <c r="J116" s="1251" t="e">
        <f t="shared" si="74"/>
        <v>#DIV/0!</v>
      </c>
      <c r="L116" s="1255"/>
      <c r="M116" s="1256"/>
      <c r="N116" s="1256"/>
      <c r="O116" s="1256"/>
      <c r="P116" s="1256"/>
      <c r="Q116" s="1256"/>
      <c r="R116" s="1256"/>
      <c r="S116" s="1257"/>
    </row>
    <row r="117" spans="1:19" x14ac:dyDescent="0.2">
      <c r="A117" s="103" t="s">
        <v>951</v>
      </c>
      <c r="B117" s="1384"/>
      <c r="C117" s="1186"/>
      <c r="D117" s="1218">
        <f>SUM(E117:J117)</f>
        <v>0</v>
      </c>
      <c r="E117" s="1246">
        <f t="shared" ref="E117:J117" si="75">$C117*M117</f>
        <v>0</v>
      </c>
      <c r="F117" s="1246">
        <f t="shared" si="75"/>
        <v>0</v>
      </c>
      <c r="G117" s="1246">
        <f t="shared" si="75"/>
        <v>0</v>
      </c>
      <c r="H117" s="1246">
        <f t="shared" si="75"/>
        <v>0</v>
      </c>
      <c r="I117" s="1246">
        <f t="shared" si="75"/>
        <v>0</v>
      </c>
      <c r="J117" s="1246">
        <f t="shared" si="75"/>
        <v>0</v>
      </c>
      <c r="L117" s="1382">
        <f t="shared" ref="L117" si="76">B117</f>
        <v>0</v>
      </c>
      <c r="M117" s="1265"/>
      <c r="N117" s="1265"/>
      <c r="O117" s="1265"/>
      <c r="P117" s="1265"/>
      <c r="Q117" s="1265"/>
      <c r="R117" s="1265"/>
      <c r="S117" s="1231">
        <f t="shared" ref="S117" si="77">SUM(M117:R117)</f>
        <v>0</v>
      </c>
    </row>
    <row r="118" spans="1:19" ht="15.75" x14ac:dyDescent="0.25">
      <c r="A118" s="103" t="s">
        <v>952</v>
      </c>
      <c r="B118" s="1146"/>
      <c r="C118" s="1261"/>
      <c r="D118" s="1218">
        <f>D115+D117</f>
        <v>0</v>
      </c>
      <c r="E118" s="1218">
        <f t="shared" ref="E118:J118" si="78">E115+E117</f>
        <v>0</v>
      </c>
      <c r="F118" s="1218">
        <f t="shared" si="78"/>
        <v>0</v>
      </c>
      <c r="G118" s="1218">
        <f t="shared" si="78"/>
        <v>0</v>
      </c>
      <c r="H118" s="1218">
        <f t="shared" si="78"/>
        <v>0</v>
      </c>
      <c r="I118" s="1218">
        <f t="shared" si="78"/>
        <v>0</v>
      </c>
      <c r="J118" s="1218">
        <f t="shared" si="78"/>
        <v>0</v>
      </c>
    </row>
    <row r="119" spans="1:19" ht="15.75" x14ac:dyDescent="0.25">
      <c r="D119" s="1262"/>
      <c r="E119" s="1263"/>
      <c r="F119" s="1263"/>
      <c r="G119" s="1263"/>
      <c r="H119" s="1263"/>
      <c r="I119" s="1263"/>
      <c r="J119" s="1263"/>
      <c r="L119" s="1149"/>
      <c r="M119" s="1149"/>
      <c r="N119" s="1149"/>
      <c r="O119" s="1149"/>
      <c r="P119" s="1149"/>
      <c r="Q119" s="1149"/>
      <c r="R119" s="1149"/>
      <c r="S119" s="1149"/>
    </row>
    <row r="120" spans="1:19" ht="26.25" thickBot="1" x14ac:dyDescent="0.25">
      <c r="A120" s="1233" t="s">
        <v>938</v>
      </c>
      <c r="B120" s="1237" t="s">
        <v>242</v>
      </c>
      <c r="C120" s="1237" t="s">
        <v>939</v>
      </c>
      <c r="D120" s="1196" t="s">
        <v>919</v>
      </c>
      <c r="E120" s="1197" t="s">
        <v>138</v>
      </c>
      <c r="F120" s="1184" t="s">
        <v>33</v>
      </c>
      <c r="G120" s="1182" t="s">
        <v>35</v>
      </c>
      <c r="H120" s="1184" t="s">
        <v>37</v>
      </c>
      <c r="I120" s="1198" t="s">
        <v>38</v>
      </c>
      <c r="J120" s="1199" t="s">
        <v>39</v>
      </c>
      <c r="L120" s="1237" t="s">
        <v>242</v>
      </c>
      <c r="M120" s="1197" t="s">
        <v>138</v>
      </c>
      <c r="N120" s="1184" t="s">
        <v>33</v>
      </c>
      <c r="O120" s="1182" t="s">
        <v>35</v>
      </c>
      <c r="P120" s="1184" t="s">
        <v>37</v>
      </c>
      <c r="Q120" s="1198" t="s">
        <v>38</v>
      </c>
      <c r="R120" s="1199" t="s">
        <v>39</v>
      </c>
      <c r="S120" s="1199" t="s">
        <v>142</v>
      </c>
    </row>
    <row r="121" spans="1:19" ht="15.75" thickBot="1" x14ac:dyDescent="0.25">
      <c r="A121" s="1269" t="s">
        <v>37</v>
      </c>
      <c r="B121" s="1385" t="s">
        <v>251</v>
      </c>
      <c r="C121" s="1239"/>
      <c r="D121" s="1240"/>
      <c r="E121" s="1240"/>
      <c r="F121" s="1240"/>
      <c r="G121" s="1240"/>
      <c r="H121" s="1240"/>
      <c r="I121" s="1240"/>
      <c r="J121" s="1241"/>
      <c r="L121" s="1239"/>
      <c r="M121" s="1240"/>
      <c r="N121" s="1240"/>
      <c r="O121" s="1240"/>
      <c r="P121" s="1240"/>
      <c r="Q121" s="1240"/>
      <c r="R121" s="1241"/>
      <c r="S121" s="1241"/>
    </row>
    <row r="122" spans="1:19" x14ac:dyDescent="0.2">
      <c r="A122" s="1193" t="s">
        <v>940</v>
      </c>
      <c r="B122" s="1383"/>
      <c r="C122" s="1186"/>
      <c r="D122" s="1215">
        <f t="shared" ref="D122:D139" si="79">SUM(E122:J122)</f>
        <v>0</v>
      </c>
      <c r="E122" s="1246">
        <f t="shared" ref="E122:E139" si="80">$C122*M122</f>
        <v>0</v>
      </c>
      <c r="F122" s="1246">
        <f t="shared" ref="F122:F139" si="81">$C122*N122</f>
        <v>0</v>
      </c>
      <c r="G122" s="1246">
        <f t="shared" ref="G122:G139" si="82">$C122*O122</f>
        <v>0</v>
      </c>
      <c r="H122" s="1246">
        <f t="shared" ref="H122:H139" si="83">$C122*P122</f>
        <v>0</v>
      </c>
      <c r="I122" s="1246">
        <f t="shared" ref="I122:I139" si="84">$C122*Q122</f>
        <v>0</v>
      </c>
      <c r="J122" s="1246">
        <f t="shared" ref="J122:J139" si="85">$C122*R122</f>
        <v>0</v>
      </c>
      <c r="L122" s="1382">
        <f t="shared" ref="L122:L139" si="86">B122</f>
        <v>0</v>
      </c>
      <c r="M122" s="1265"/>
      <c r="N122" s="1265"/>
      <c r="O122" s="1265"/>
      <c r="P122" s="1265"/>
      <c r="Q122" s="1265"/>
      <c r="R122" s="1265"/>
      <c r="S122" s="1231">
        <f>SUM(M122:R122)</f>
        <v>0</v>
      </c>
    </row>
    <row r="123" spans="1:19" x14ac:dyDescent="0.2">
      <c r="A123" s="1193" t="s">
        <v>941</v>
      </c>
      <c r="B123" s="1384"/>
      <c r="C123" s="1186"/>
      <c r="D123" s="1218">
        <f t="shared" si="79"/>
        <v>0</v>
      </c>
      <c r="E123" s="1246">
        <f t="shared" si="80"/>
        <v>0</v>
      </c>
      <c r="F123" s="1246">
        <f t="shared" si="81"/>
        <v>0</v>
      </c>
      <c r="G123" s="1246">
        <f t="shared" si="82"/>
        <v>0</v>
      </c>
      <c r="H123" s="1246">
        <f t="shared" si="83"/>
        <v>0</v>
      </c>
      <c r="I123" s="1246">
        <f t="shared" si="84"/>
        <v>0</v>
      </c>
      <c r="J123" s="1246">
        <f t="shared" si="85"/>
        <v>0</v>
      </c>
      <c r="L123" s="1382">
        <f t="shared" si="86"/>
        <v>0</v>
      </c>
      <c r="M123" s="1265"/>
      <c r="N123" s="1265"/>
      <c r="O123" s="1265"/>
      <c r="P123" s="1265"/>
      <c r="Q123" s="1265"/>
      <c r="R123" s="1265"/>
      <c r="S123" s="1231">
        <f t="shared" ref="S123:S139" si="87">SUM(M123:R123)</f>
        <v>0</v>
      </c>
    </row>
    <row r="124" spans="1:19" x14ac:dyDescent="0.2">
      <c r="A124" s="1193" t="s">
        <v>25</v>
      </c>
      <c r="B124" s="1384"/>
      <c r="C124" s="1186"/>
      <c r="D124" s="1218">
        <f t="shared" si="79"/>
        <v>0</v>
      </c>
      <c r="E124" s="1246">
        <f t="shared" si="80"/>
        <v>0</v>
      </c>
      <c r="F124" s="1246">
        <f t="shared" si="81"/>
        <v>0</v>
      </c>
      <c r="G124" s="1246">
        <f t="shared" si="82"/>
        <v>0</v>
      </c>
      <c r="H124" s="1246">
        <f t="shared" si="83"/>
        <v>0</v>
      </c>
      <c r="I124" s="1246">
        <f t="shared" si="84"/>
        <v>0</v>
      </c>
      <c r="J124" s="1246">
        <f t="shared" si="85"/>
        <v>0</v>
      </c>
      <c r="L124" s="1382">
        <f t="shared" si="86"/>
        <v>0</v>
      </c>
      <c r="M124" s="1265"/>
      <c r="N124" s="1265"/>
      <c r="O124" s="1265"/>
      <c r="P124" s="1265"/>
      <c r="Q124" s="1265"/>
      <c r="R124" s="1265"/>
      <c r="S124" s="1231">
        <f t="shared" si="87"/>
        <v>0</v>
      </c>
    </row>
    <row r="125" spans="1:19" x14ac:dyDescent="0.2">
      <c r="A125" s="1193" t="s">
        <v>13</v>
      </c>
      <c r="B125" s="1384"/>
      <c r="C125" s="1186"/>
      <c r="D125" s="1218">
        <f t="shared" si="79"/>
        <v>0</v>
      </c>
      <c r="E125" s="1246">
        <f t="shared" si="80"/>
        <v>0</v>
      </c>
      <c r="F125" s="1246">
        <f t="shared" si="81"/>
        <v>0</v>
      </c>
      <c r="G125" s="1246">
        <f t="shared" si="82"/>
        <v>0</v>
      </c>
      <c r="H125" s="1246">
        <f t="shared" si="83"/>
        <v>0</v>
      </c>
      <c r="I125" s="1246">
        <f t="shared" si="84"/>
        <v>0</v>
      </c>
      <c r="J125" s="1246">
        <f t="shared" si="85"/>
        <v>0</v>
      </c>
      <c r="L125" s="1382">
        <f t="shared" si="86"/>
        <v>0</v>
      </c>
      <c r="M125" s="1265"/>
      <c r="N125" s="1265"/>
      <c r="O125" s="1265"/>
      <c r="P125" s="1265"/>
      <c r="Q125" s="1265"/>
      <c r="R125" s="1265"/>
      <c r="S125" s="1231">
        <f t="shared" si="87"/>
        <v>0</v>
      </c>
    </row>
    <row r="126" spans="1:19" x14ac:dyDescent="0.2">
      <c r="A126" s="1193" t="s">
        <v>11</v>
      </c>
      <c r="B126" s="1384"/>
      <c r="C126" s="1186"/>
      <c r="D126" s="1218">
        <f t="shared" si="79"/>
        <v>0</v>
      </c>
      <c r="E126" s="1246">
        <f t="shared" si="80"/>
        <v>0</v>
      </c>
      <c r="F126" s="1246">
        <f t="shared" si="81"/>
        <v>0</v>
      </c>
      <c r="G126" s="1246">
        <f t="shared" si="82"/>
        <v>0</v>
      </c>
      <c r="H126" s="1246">
        <f t="shared" si="83"/>
        <v>0</v>
      </c>
      <c r="I126" s="1246">
        <f t="shared" si="84"/>
        <v>0</v>
      </c>
      <c r="J126" s="1246">
        <f t="shared" si="85"/>
        <v>0</v>
      </c>
      <c r="L126" s="1382">
        <f t="shared" si="86"/>
        <v>0</v>
      </c>
      <c r="M126" s="1265"/>
      <c r="N126" s="1265"/>
      <c r="O126" s="1265"/>
      <c r="P126" s="1265"/>
      <c r="Q126" s="1265"/>
      <c r="R126" s="1265"/>
      <c r="S126" s="1231">
        <f t="shared" si="87"/>
        <v>0</v>
      </c>
    </row>
    <row r="127" spans="1:19" x14ac:dyDescent="0.2">
      <c r="A127" s="1193" t="s">
        <v>942</v>
      </c>
      <c r="B127" s="1384"/>
      <c r="C127" s="1186"/>
      <c r="D127" s="1218">
        <f t="shared" si="79"/>
        <v>0</v>
      </c>
      <c r="E127" s="1246">
        <f t="shared" si="80"/>
        <v>0</v>
      </c>
      <c r="F127" s="1246">
        <f t="shared" si="81"/>
        <v>0</v>
      </c>
      <c r="G127" s="1246">
        <f t="shared" si="82"/>
        <v>0</v>
      </c>
      <c r="H127" s="1246">
        <f t="shared" si="83"/>
        <v>0</v>
      </c>
      <c r="I127" s="1246">
        <f t="shared" si="84"/>
        <v>0</v>
      </c>
      <c r="J127" s="1246">
        <f t="shared" si="85"/>
        <v>0</v>
      </c>
      <c r="L127" s="1382">
        <f t="shared" si="86"/>
        <v>0</v>
      </c>
      <c r="M127" s="1265"/>
      <c r="N127" s="1265"/>
      <c r="O127" s="1265"/>
      <c r="P127" s="1265"/>
      <c r="Q127" s="1265"/>
      <c r="R127" s="1265"/>
      <c r="S127" s="1231">
        <f t="shared" si="87"/>
        <v>0</v>
      </c>
    </row>
    <row r="128" spans="1:19" x14ac:dyDescent="0.2">
      <c r="A128" s="1193" t="s">
        <v>19</v>
      </c>
      <c r="B128" s="1384"/>
      <c r="C128" s="1186"/>
      <c r="D128" s="1218">
        <f t="shared" si="79"/>
        <v>0</v>
      </c>
      <c r="E128" s="1246">
        <f t="shared" si="80"/>
        <v>0</v>
      </c>
      <c r="F128" s="1246">
        <f t="shared" si="81"/>
        <v>0</v>
      </c>
      <c r="G128" s="1246">
        <f t="shared" si="82"/>
        <v>0</v>
      </c>
      <c r="H128" s="1246">
        <f t="shared" si="83"/>
        <v>0</v>
      </c>
      <c r="I128" s="1246">
        <f t="shared" si="84"/>
        <v>0</v>
      </c>
      <c r="J128" s="1246">
        <f t="shared" si="85"/>
        <v>0</v>
      </c>
      <c r="L128" s="1382">
        <f t="shared" si="86"/>
        <v>0</v>
      </c>
      <c r="M128" s="1265"/>
      <c r="N128" s="1265"/>
      <c r="O128" s="1265"/>
      <c r="P128" s="1265"/>
      <c r="Q128" s="1265"/>
      <c r="R128" s="1265"/>
      <c r="S128" s="1231">
        <f t="shared" si="87"/>
        <v>0</v>
      </c>
    </row>
    <row r="129" spans="1:19" x14ac:dyDescent="0.2">
      <c r="A129" s="1193" t="s">
        <v>943</v>
      </c>
      <c r="B129" s="1384"/>
      <c r="C129" s="1186"/>
      <c r="D129" s="1218">
        <f t="shared" si="79"/>
        <v>0</v>
      </c>
      <c r="E129" s="1246">
        <f t="shared" si="80"/>
        <v>0</v>
      </c>
      <c r="F129" s="1246">
        <f t="shared" si="81"/>
        <v>0</v>
      </c>
      <c r="G129" s="1246">
        <f t="shared" si="82"/>
        <v>0</v>
      </c>
      <c r="H129" s="1246">
        <f t="shared" si="83"/>
        <v>0</v>
      </c>
      <c r="I129" s="1246">
        <f t="shared" si="84"/>
        <v>0</v>
      </c>
      <c r="J129" s="1246">
        <f t="shared" si="85"/>
        <v>0</v>
      </c>
      <c r="L129" s="1382">
        <f t="shared" si="86"/>
        <v>0</v>
      </c>
      <c r="M129" s="1265"/>
      <c r="N129" s="1265"/>
      <c r="O129" s="1265"/>
      <c r="P129" s="1265"/>
      <c r="Q129" s="1265"/>
      <c r="R129" s="1265"/>
      <c r="S129" s="1231">
        <f t="shared" si="87"/>
        <v>0</v>
      </c>
    </row>
    <row r="130" spans="1:19" x14ac:dyDescent="0.2">
      <c r="A130" s="1193" t="s">
        <v>15</v>
      </c>
      <c r="B130" s="1384"/>
      <c r="C130" s="1186"/>
      <c r="D130" s="1218">
        <f t="shared" si="79"/>
        <v>0</v>
      </c>
      <c r="E130" s="1246">
        <f t="shared" si="80"/>
        <v>0</v>
      </c>
      <c r="F130" s="1246">
        <f t="shared" si="81"/>
        <v>0</v>
      </c>
      <c r="G130" s="1246">
        <f t="shared" si="82"/>
        <v>0</v>
      </c>
      <c r="H130" s="1246">
        <f t="shared" si="83"/>
        <v>0</v>
      </c>
      <c r="I130" s="1246">
        <f t="shared" si="84"/>
        <v>0</v>
      </c>
      <c r="J130" s="1246">
        <f t="shared" si="85"/>
        <v>0</v>
      </c>
      <c r="L130" s="1382">
        <f t="shared" si="86"/>
        <v>0</v>
      </c>
      <c r="M130" s="1265"/>
      <c r="N130" s="1265"/>
      <c r="O130" s="1265"/>
      <c r="P130" s="1265"/>
      <c r="Q130" s="1265"/>
      <c r="R130" s="1265"/>
      <c r="S130" s="1231">
        <f t="shared" si="87"/>
        <v>0</v>
      </c>
    </row>
    <row r="131" spans="1:19" x14ac:dyDescent="0.2">
      <c r="A131" s="1193" t="s">
        <v>9</v>
      </c>
      <c r="B131" s="1384"/>
      <c r="C131" s="1186"/>
      <c r="D131" s="1218">
        <f t="shared" si="79"/>
        <v>0</v>
      </c>
      <c r="E131" s="1246">
        <f t="shared" si="80"/>
        <v>0</v>
      </c>
      <c r="F131" s="1246">
        <f t="shared" si="81"/>
        <v>0</v>
      </c>
      <c r="G131" s="1246">
        <f t="shared" si="82"/>
        <v>0</v>
      </c>
      <c r="H131" s="1246">
        <f t="shared" si="83"/>
        <v>0</v>
      </c>
      <c r="I131" s="1246">
        <f t="shared" si="84"/>
        <v>0</v>
      </c>
      <c r="J131" s="1246">
        <f t="shared" si="85"/>
        <v>0</v>
      </c>
      <c r="L131" s="1382">
        <f t="shared" si="86"/>
        <v>0</v>
      </c>
      <c r="M131" s="1265"/>
      <c r="N131" s="1265"/>
      <c r="O131" s="1265"/>
      <c r="P131" s="1265"/>
      <c r="Q131" s="1265"/>
      <c r="R131" s="1265"/>
      <c r="S131" s="1231">
        <f t="shared" si="87"/>
        <v>0</v>
      </c>
    </row>
    <row r="132" spans="1:19" x14ac:dyDescent="0.2">
      <c r="A132" s="68" t="s">
        <v>944</v>
      </c>
      <c r="B132" s="1384"/>
      <c r="C132" s="1186"/>
      <c r="D132" s="1218">
        <f t="shared" si="79"/>
        <v>0</v>
      </c>
      <c r="E132" s="1246">
        <f t="shared" si="80"/>
        <v>0</v>
      </c>
      <c r="F132" s="1246">
        <f t="shared" si="81"/>
        <v>0</v>
      </c>
      <c r="G132" s="1246">
        <f t="shared" si="82"/>
        <v>0</v>
      </c>
      <c r="H132" s="1246">
        <f t="shared" si="83"/>
        <v>0</v>
      </c>
      <c r="I132" s="1246">
        <f t="shared" si="84"/>
        <v>0</v>
      </c>
      <c r="J132" s="1246">
        <f t="shared" si="85"/>
        <v>0</v>
      </c>
      <c r="L132" s="1382">
        <f t="shared" si="86"/>
        <v>0</v>
      </c>
      <c r="M132" s="1265"/>
      <c r="N132" s="1265"/>
      <c r="O132" s="1265"/>
      <c r="P132" s="1265"/>
      <c r="Q132" s="1265"/>
      <c r="R132" s="1265"/>
      <c r="S132" s="1231">
        <f t="shared" si="87"/>
        <v>0</v>
      </c>
    </row>
    <row r="133" spans="1:19" x14ac:dyDescent="0.2">
      <c r="A133" s="1193" t="s">
        <v>945</v>
      </c>
      <c r="B133" s="1384"/>
      <c r="C133" s="1186"/>
      <c r="D133" s="1218">
        <f t="shared" si="79"/>
        <v>0</v>
      </c>
      <c r="E133" s="1246">
        <f t="shared" si="80"/>
        <v>0</v>
      </c>
      <c r="F133" s="1246">
        <f t="shared" si="81"/>
        <v>0</v>
      </c>
      <c r="G133" s="1246">
        <f t="shared" si="82"/>
        <v>0</v>
      </c>
      <c r="H133" s="1246">
        <f t="shared" si="83"/>
        <v>0</v>
      </c>
      <c r="I133" s="1246">
        <f t="shared" si="84"/>
        <v>0</v>
      </c>
      <c r="J133" s="1246">
        <f t="shared" si="85"/>
        <v>0</v>
      </c>
      <c r="L133" s="1382">
        <f t="shared" si="86"/>
        <v>0</v>
      </c>
      <c r="M133" s="1265"/>
      <c r="N133" s="1265"/>
      <c r="O133" s="1265"/>
      <c r="P133" s="1265"/>
      <c r="Q133" s="1265"/>
      <c r="R133" s="1265"/>
      <c r="S133" s="1231">
        <f t="shared" si="87"/>
        <v>0</v>
      </c>
    </row>
    <row r="134" spans="1:19" x14ac:dyDescent="0.2">
      <c r="A134" s="1245"/>
      <c r="B134" s="1384"/>
      <c r="C134" s="1186"/>
      <c r="D134" s="1218">
        <f t="shared" si="79"/>
        <v>0</v>
      </c>
      <c r="E134" s="1246">
        <f t="shared" si="80"/>
        <v>0</v>
      </c>
      <c r="F134" s="1246">
        <f t="shared" si="81"/>
        <v>0</v>
      </c>
      <c r="G134" s="1246">
        <f t="shared" si="82"/>
        <v>0</v>
      </c>
      <c r="H134" s="1246">
        <f t="shared" si="83"/>
        <v>0</v>
      </c>
      <c r="I134" s="1246">
        <f t="shared" si="84"/>
        <v>0</v>
      </c>
      <c r="J134" s="1246">
        <f t="shared" si="85"/>
        <v>0</v>
      </c>
      <c r="L134" s="1382">
        <f t="shared" si="86"/>
        <v>0</v>
      </c>
      <c r="M134" s="1265"/>
      <c r="N134" s="1265"/>
      <c r="O134" s="1265"/>
      <c r="P134" s="1265"/>
      <c r="Q134" s="1265"/>
      <c r="R134" s="1265"/>
      <c r="S134" s="1231">
        <f t="shared" si="87"/>
        <v>0</v>
      </c>
    </row>
    <row r="135" spans="1:19" x14ac:dyDescent="0.2">
      <c r="A135" s="1245"/>
      <c r="B135" s="1384"/>
      <c r="C135" s="1186"/>
      <c r="D135" s="1218">
        <f t="shared" si="79"/>
        <v>0</v>
      </c>
      <c r="E135" s="1246">
        <f t="shared" si="80"/>
        <v>0</v>
      </c>
      <c r="F135" s="1246">
        <f t="shared" si="81"/>
        <v>0</v>
      </c>
      <c r="G135" s="1246">
        <f t="shared" si="82"/>
        <v>0</v>
      </c>
      <c r="H135" s="1246">
        <f t="shared" si="83"/>
        <v>0</v>
      </c>
      <c r="I135" s="1246">
        <f t="shared" si="84"/>
        <v>0</v>
      </c>
      <c r="J135" s="1246">
        <f t="shared" si="85"/>
        <v>0</v>
      </c>
      <c r="L135" s="1382">
        <f t="shared" si="86"/>
        <v>0</v>
      </c>
      <c r="M135" s="1265"/>
      <c r="N135" s="1265"/>
      <c r="O135" s="1265"/>
      <c r="P135" s="1265"/>
      <c r="Q135" s="1265"/>
      <c r="R135" s="1265"/>
      <c r="S135" s="1231">
        <f t="shared" si="87"/>
        <v>0</v>
      </c>
    </row>
    <row r="136" spans="1:19" x14ac:dyDescent="0.2">
      <c r="A136" s="1245"/>
      <c r="B136" s="1384"/>
      <c r="C136" s="1186"/>
      <c r="D136" s="1218">
        <f t="shared" si="79"/>
        <v>0</v>
      </c>
      <c r="E136" s="1246">
        <f t="shared" si="80"/>
        <v>0</v>
      </c>
      <c r="F136" s="1246">
        <f t="shared" si="81"/>
        <v>0</v>
      </c>
      <c r="G136" s="1246">
        <f t="shared" si="82"/>
        <v>0</v>
      </c>
      <c r="H136" s="1246">
        <f t="shared" si="83"/>
        <v>0</v>
      </c>
      <c r="I136" s="1246">
        <f t="shared" si="84"/>
        <v>0</v>
      </c>
      <c r="J136" s="1246">
        <f t="shared" si="85"/>
        <v>0</v>
      </c>
      <c r="L136" s="1382">
        <f t="shared" si="86"/>
        <v>0</v>
      </c>
      <c r="M136" s="1265"/>
      <c r="N136" s="1265"/>
      <c r="O136" s="1265"/>
      <c r="P136" s="1265"/>
      <c r="Q136" s="1265"/>
      <c r="R136" s="1265"/>
      <c r="S136" s="1231">
        <f t="shared" si="87"/>
        <v>0</v>
      </c>
    </row>
    <row r="137" spans="1:19" x14ac:dyDescent="0.2">
      <c r="A137" s="1245"/>
      <c r="B137" s="1384"/>
      <c r="C137" s="1186"/>
      <c r="D137" s="1218">
        <f t="shared" si="79"/>
        <v>0</v>
      </c>
      <c r="E137" s="1246">
        <f t="shared" si="80"/>
        <v>0</v>
      </c>
      <c r="F137" s="1246">
        <f t="shared" si="81"/>
        <v>0</v>
      </c>
      <c r="G137" s="1246">
        <f t="shared" si="82"/>
        <v>0</v>
      </c>
      <c r="H137" s="1246">
        <f t="shared" si="83"/>
        <v>0</v>
      </c>
      <c r="I137" s="1246">
        <f t="shared" si="84"/>
        <v>0</v>
      </c>
      <c r="J137" s="1246">
        <f t="shared" si="85"/>
        <v>0</v>
      </c>
      <c r="L137" s="1382">
        <f t="shared" si="86"/>
        <v>0</v>
      </c>
      <c r="M137" s="1265"/>
      <c r="N137" s="1265"/>
      <c r="O137" s="1265"/>
      <c r="P137" s="1265"/>
      <c r="Q137" s="1265"/>
      <c r="R137" s="1265"/>
      <c r="S137" s="1231">
        <f t="shared" si="87"/>
        <v>0</v>
      </c>
    </row>
    <row r="138" spans="1:19" x14ac:dyDescent="0.2">
      <c r="A138" s="1245"/>
      <c r="B138" s="1384"/>
      <c r="C138" s="1186"/>
      <c r="D138" s="1218">
        <f t="shared" si="79"/>
        <v>0</v>
      </c>
      <c r="E138" s="1246">
        <f t="shared" si="80"/>
        <v>0</v>
      </c>
      <c r="F138" s="1246">
        <f t="shared" si="81"/>
        <v>0</v>
      </c>
      <c r="G138" s="1246">
        <f t="shared" si="82"/>
        <v>0</v>
      </c>
      <c r="H138" s="1246">
        <f t="shared" si="83"/>
        <v>0</v>
      </c>
      <c r="I138" s="1246">
        <f t="shared" si="84"/>
        <v>0</v>
      </c>
      <c r="J138" s="1246">
        <f t="shared" si="85"/>
        <v>0</v>
      </c>
      <c r="L138" s="1382">
        <f t="shared" si="86"/>
        <v>0</v>
      </c>
      <c r="M138" s="1265"/>
      <c r="N138" s="1265"/>
      <c r="O138" s="1265"/>
      <c r="P138" s="1265"/>
      <c r="Q138" s="1265"/>
      <c r="R138" s="1265"/>
      <c r="S138" s="1231">
        <f t="shared" si="87"/>
        <v>0</v>
      </c>
    </row>
    <row r="139" spans="1:19" x14ac:dyDescent="0.2">
      <c r="A139" s="1245"/>
      <c r="B139" s="1384"/>
      <c r="C139" s="1186"/>
      <c r="D139" s="1218">
        <f t="shared" si="79"/>
        <v>0</v>
      </c>
      <c r="E139" s="1246">
        <f t="shared" si="80"/>
        <v>0</v>
      </c>
      <c r="F139" s="1246">
        <f t="shared" si="81"/>
        <v>0</v>
      </c>
      <c r="G139" s="1246">
        <f t="shared" si="82"/>
        <v>0</v>
      </c>
      <c r="H139" s="1246">
        <f t="shared" si="83"/>
        <v>0</v>
      </c>
      <c r="I139" s="1246">
        <f t="shared" si="84"/>
        <v>0</v>
      </c>
      <c r="J139" s="1246">
        <f t="shared" si="85"/>
        <v>0</v>
      </c>
      <c r="L139" s="1382">
        <f t="shared" si="86"/>
        <v>0</v>
      </c>
      <c r="M139" s="1265"/>
      <c r="N139" s="1265"/>
      <c r="O139" s="1265"/>
      <c r="P139" s="1265"/>
      <c r="Q139" s="1265"/>
      <c r="R139" s="1265"/>
      <c r="S139" s="1231">
        <f t="shared" si="87"/>
        <v>0</v>
      </c>
    </row>
    <row r="140" spans="1:19" x14ac:dyDescent="0.2">
      <c r="A140" s="1193" t="s">
        <v>946</v>
      </c>
      <c r="B140" s="1225"/>
      <c r="C140" s="1228"/>
      <c r="D140" s="1218">
        <f>SUM(E140:J140)</f>
        <v>0</v>
      </c>
      <c r="E140" s="1247">
        <f t="shared" ref="E140:J140" si="88">SUM(E122:E139)</f>
        <v>0</v>
      </c>
      <c r="F140" s="1247">
        <f t="shared" si="88"/>
        <v>0</v>
      </c>
      <c r="G140" s="1247">
        <f t="shared" si="88"/>
        <v>0</v>
      </c>
      <c r="H140" s="1247">
        <f t="shared" si="88"/>
        <v>0</v>
      </c>
      <c r="I140" s="1247">
        <f t="shared" si="88"/>
        <v>0</v>
      </c>
      <c r="J140" s="1247">
        <f t="shared" si="88"/>
        <v>0</v>
      </c>
      <c r="L140" s="1248"/>
      <c r="M140" s="1249"/>
      <c r="N140" s="1249"/>
      <c r="O140" s="1249"/>
      <c r="P140" s="1249"/>
      <c r="Q140" s="1249"/>
      <c r="R140" s="1249"/>
      <c r="S140" s="1250"/>
    </row>
    <row r="141" spans="1:19" x14ac:dyDescent="0.2">
      <c r="A141" s="1193" t="s">
        <v>947</v>
      </c>
      <c r="B141" s="1225"/>
      <c r="C141" s="1228"/>
      <c r="D141" s="1230">
        <f>SUM(E141:J141)</f>
        <v>0</v>
      </c>
      <c r="E141" s="1251">
        <f>IF(E140=0,0,E140/$D140)</f>
        <v>0</v>
      </c>
      <c r="F141" s="1251">
        <f t="shared" ref="F141:J141" si="89">IF(F140=0,0,F140/$D140)</f>
        <v>0</v>
      </c>
      <c r="G141" s="1251">
        <f t="shared" si="89"/>
        <v>0</v>
      </c>
      <c r="H141" s="1251">
        <f t="shared" si="89"/>
        <v>0</v>
      </c>
      <c r="I141" s="1251">
        <f t="shared" si="89"/>
        <v>0</v>
      </c>
      <c r="J141" s="1251">
        <f t="shared" si="89"/>
        <v>0</v>
      </c>
      <c r="L141" s="1252"/>
      <c r="M141" s="294"/>
      <c r="N141" s="294"/>
      <c r="O141" s="294"/>
      <c r="P141" s="294"/>
      <c r="Q141" s="294"/>
      <c r="R141" s="294"/>
      <c r="S141" s="1253"/>
    </row>
    <row r="142" spans="1:19" x14ac:dyDescent="0.2">
      <c r="A142" s="1254" t="s">
        <v>21</v>
      </c>
      <c r="B142" s="1254" t="s">
        <v>948</v>
      </c>
      <c r="C142" s="1186"/>
      <c r="D142" s="1218">
        <f t="shared" ref="D142:D146" si="90">SUM(E142:J142)</f>
        <v>0</v>
      </c>
      <c r="E142" s="1218">
        <f>$C142*E$141</f>
        <v>0</v>
      </c>
      <c r="F142" s="1218">
        <f t="shared" ref="F142:J144" si="91">$C142*F$141</f>
        <v>0</v>
      </c>
      <c r="G142" s="1218">
        <f t="shared" si="91"/>
        <v>0</v>
      </c>
      <c r="H142" s="1218">
        <f t="shared" si="91"/>
        <v>0</v>
      </c>
      <c r="I142" s="1218">
        <f t="shared" si="91"/>
        <v>0</v>
      </c>
      <c r="J142" s="1218">
        <f t="shared" si="91"/>
        <v>0</v>
      </c>
      <c r="L142" s="1252"/>
      <c r="M142" s="294"/>
      <c r="N142" s="294"/>
      <c r="O142" s="294"/>
      <c r="P142" s="294"/>
      <c r="Q142" s="294"/>
      <c r="R142" s="294"/>
      <c r="S142" s="1253"/>
    </row>
    <row r="143" spans="1:19" x14ac:dyDescent="0.2">
      <c r="A143" s="1254" t="s">
        <v>23</v>
      </c>
      <c r="B143" s="1254" t="s">
        <v>948</v>
      </c>
      <c r="C143" s="1186"/>
      <c r="D143" s="1218">
        <f t="shared" si="90"/>
        <v>0</v>
      </c>
      <c r="E143" s="1218">
        <f>$C143*E$141</f>
        <v>0</v>
      </c>
      <c r="F143" s="1218">
        <f t="shared" si="91"/>
        <v>0</v>
      </c>
      <c r="G143" s="1218">
        <f t="shared" si="91"/>
        <v>0</v>
      </c>
      <c r="H143" s="1218">
        <f t="shared" si="91"/>
        <v>0</v>
      </c>
      <c r="I143" s="1218">
        <f t="shared" si="91"/>
        <v>0</v>
      </c>
      <c r="J143" s="1218">
        <f t="shared" si="91"/>
        <v>0</v>
      </c>
      <c r="L143" s="1252"/>
      <c r="M143" s="294"/>
      <c r="N143" s="294"/>
      <c r="O143" s="294"/>
      <c r="P143" s="294"/>
      <c r="Q143" s="294"/>
      <c r="R143" s="294"/>
      <c r="S143" s="1253"/>
    </row>
    <row r="144" spans="1:19" x14ac:dyDescent="0.2">
      <c r="A144" s="1245"/>
      <c r="B144" s="1254" t="s">
        <v>948</v>
      </c>
      <c r="C144" s="1186"/>
      <c r="D144" s="1218">
        <f t="shared" si="90"/>
        <v>0</v>
      </c>
      <c r="E144" s="1218">
        <f>$C144*E$141</f>
        <v>0</v>
      </c>
      <c r="F144" s="1218">
        <f t="shared" si="91"/>
        <v>0</v>
      </c>
      <c r="G144" s="1218">
        <f t="shared" si="91"/>
        <v>0</v>
      </c>
      <c r="H144" s="1218">
        <f t="shared" si="91"/>
        <v>0</v>
      </c>
      <c r="I144" s="1218">
        <f t="shared" si="91"/>
        <v>0</v>
      </c>
      <c r="J144" s="1218">
        <f t="shared" si="91"/>
        <v>0</v>
      </c>
      <c r="L144" s="1255"/>
      <c r="M144" s="1256"/>
      <c r="N144" s="1256"/>
      <c r="O144" s="1256"/>
      <c r="P144" s="1256"/>
      <c r="Q144" s="1256"/>
      <c r="R144" s="1256"/>
      <c r="S144" s="1257"/>
    </row>
    <row r="145" spans="1:19" x14ac:dyDescent="0.2">
      <c r="A145" s="1245"/>
      <c r="B145" s="1384"/>
      <c r="C145" s="1186"/>
      <c r="D145" s="1218">
        <f t="shared" si="90"/>
        <v>0</v>
      </c>
      <c r="E145" s="1246">
        <f t="shared" ref="E145:J146" si="92">$C145*M145</f>
        <v>0</v>
      </c>
      <c r="F145" s="1246">
        <f t="shared" si="92"/>
        <v>0</v>
      </c>
      <c r="G145" s="1246">
        <f t="shared" si="92"/>
        <v>0</v>
      </c>
      <c r="H145" s="1246">
        <f t="shared" si="92"/>
        <v>0</v>
      </c>
      <c r="I145" s="1246">
        <f t="shared" si="92"/>
        <v>0</v>
      </c>
      <c r="J145" s="1246">
        <f t="shared" si="92"/>
        <v>0</v>
      </c>
      <c r="L145" s="1382">
        <f t="shared" ref="L145:L146" si="93">B145</f>
        <v>0</v>
      </c>
      <c r="M145" s="1265"/>
      <c r="N145" s="1265"/>
      <c r="O145" s="1265"/>
      <c r="P145" s="1265"/>
      <c r="Q145" s="1265"/>
      <c r="R145" s="1265"/>
      <c r="S145" s="1231">
        <f t="shared" ref="S145:S146" si="94">SUM(M145:R145)</f>
        <v>0</v>
      </c>
    </row>
    <row r="146" spans="1:19" x14ac:dyDescent="0.2">
      <c r="A146" s="1245"/>
      <c r="B146" s="1384"/>
      <c r="C146" s="1186"/>
      <c r="D146" s="1218">
        <f t="shared" si="90"/>
        <v>0</v>
      </c>
      <c r="E146" s="1246">
        <f t="shared" si="92"/>
        <v>0</v>
      </c>
      <c r="F146" s="1246">
        <f t="shared" si="92"/>
        <v>0</v>
      </c>
      <c r="G146" s="1246">
        <f t="shared" si="92"/>
        <v>0</v>
      </c>
      <c r="H146" s="1246">
        <f t="shared" si="92"/>
        <v>0</v>
      </c>
      <c r="I146" s="1246">
        <f t="shared" si="92"/>
        <v>0</v>
      </c>
      <c r="J146" s="1246">
        <f t="shared" si="92"/>
        <v>0</v>
      </c>
      <c r="L146" s="1382">
        <f t="shared" si="93"/>
        <v>0</v>
      </c>
      <c r="M146" s="1265"/>
      <c r="N146" s="1265"/>
      <c r="O146" s="1265"/>
      <c r="P146" s="1265"/>
      <c r="Q146" s="1265"/>
      <c r="R146" s="1265"/>
      <c r="S146" s="1231">
        <f t="shared" si="94"/>
        <v>0</v>
      </c>
    </row>
    <row r="147" spans="1:19" x14ac:dyDescent="0.2">
      <c r="A147" s="1193" t="s">
        <v>949</v>
      </c>
      <c r="B147" s="1225"/>
      <c r="C147" s="1228"/>
      <c r="D147" s="1218">
        <f>SUM(E147:J147)</f>
        <v>0</v>
      </c>
      <c r="E147" s="1247">
        <f>E140+E142+E143+E144+E145+E146</f>
        <v>0</v>
      </c>
      <c r="F147" s="1247">
        <f t="shared" ref="F147:J147" si="95">F140+F142+F143+F144+F145+F146</f>
        <v>0</v>
      </c>
      <c r="G147" s="1247">
        <f t="shared" si="95"/>
        <v>0</v>
      </c>
      <c r="H147" s="1247">
        <f t="shared" si="95"/>
        <v>0</v>
      </c>
      <c r="I147" s="1247">
        <f t="shared" si="95"/>
        <v>0</v>
      </c>
      <c r="J147" s="1247">
        <f t="shared" si="95"/>
        <v>0</v>
      </c>
      <c r="L147" s="1248"/>
      <c r="M147" s="1249"/>
      <c r="N147" s="1249"/>
      <c r="O147" s="1249"/>
      <c r="P147" s="1249"/>
      <c r="Q147" s="1249"/>
      <c r="R147" s="1249"/>
      <c r="S147" s="1250"/>
    </row>
    <row r="148" spans="1:19" x14ac:dyDescent="0.2">
      <c r="A148" s="1258" t="s">
        <v>955</v>
      </c>
      <c r="B148" s="1259"/>
      <c r="C148" s="1260"/>
      <c r="D148" s="1230" t="e">
        <f>SUM(E148:J148)</f>
        <v>#DIV/0!</v>
      </c>
      <c r="E148" s="1251" t="e">
        <f>E147/$D147</f>
        <v>#DIV/0!</v>
      </c>
      <c r="F148" s="1251" t="e">
        <f t="shared" ref="F148:J148" si="96">F147/$D147</f>
        <v>#DIV/0!</v>
      </c>
      <c r="G148" s="1251" t="e">
        <f t="shared" si="96"/>
        <v>#DIV/0!</v>
      </c>
      <c r="H148" s="1251" t="e">
        <f t="shared" si="96"/>
        <v>#DIV/0!</v>
      </c>
      <c r="I148" s="1251" t="e">
        <f t="shared" si="96"/>
        <v>#DIV/0!</v>
      </c>
      <c r="J148" s="1251" t="e">
        <f t="shared" si="96"/>
        <v>#DIV/0!</v>
      </c>
      <c r="L148" s="1255"/>
      <c r="M148" s="1256"/>
      <c r="N148" s="1256"/>
      <c r="O148" s="1256"/>
      <c r="P148" s="1256"/>
      <c r="Q148" s="1256"/>
      <c r="R148" s="1256"/>
      <c r="S148" s="1257"/>
    </row>
    <row r="149" spans="1:19" x14ac:dyDescent="0.2">
      <c r="A149" s="103" t="s">
        <v>951</v>
      </c>
      <c r="B149" s="1384"/>
      <c r="C149" s="1186"/>
      <c r="D149" s="1218">
        <f>SUM(E149:J149)</f>
        <v>0</v>
      </c>
      <c r="E149" s="1246">
        <f t="shared" ref="E149:J149" si="97">$C149*M149</f>
        <v>0</v>
      </c>
      <c r="F149" s="1246">
        <f t="shared" si="97"/>
        <v>0</v>
      </c>
      <c r="G149" s="1246">
        <f t="shared" si="97"/>
        <v>0</v>
      </c>
      <c r="H149" s="1246">
        <f t="shared" si="97"/>
        <v>0</v>
      </c>
      <c r="I149" s="1246">
        <f t="shared" si="97"/>
        <v>0</v>
      </c>
      <c r="J149" s="1246">
        <f t="shared" si="97"/>
        <v>0</v>
      </c>
      <c r="L149" s="1382">
        <f t="shared" ref="L149" si="98">B149</f>
        <v>0</v>
      </c>
      <c r="M149" s="1265"/>
      <c r="N149" s="1265"/>
      <c r="O149" s="1265"/>
      <c r="P149" s="1265"/>
      <c r="Q149" s="1265"/>
      <c r="R149" s="1265"/>
      <c r="S149" s="1231">
        <f t="shared" ref="S149" si="99">SUM(M149:R149)</f>
        <v>0</v>
      </c>
    </row>
    <row r="150" spans="1:19" ht="15.75" x14ac:dyDescent="0.25">
      <c r="A150" s="103" t="s">
        <v>952</v>
      </c>
      <c r="B150" s="1146"/>
      <c r="C150" s="1261"/>
      <c r="D150" s="1218">
        <f>D147+D149</f>
        <v>0</v>
      </c>
      <c r="E150" s="1218">
        <f t="shared" ref="E150:J150" si="100">E147+E149</f>
        <v>0</v>
      </c>
      <c r="F150" s="1218">
        <f t="shared" si="100"/>
        <v>0</v>
      </c>
      <c r="G150" s="1218">
        <f t="shared" si="100"/>
        <v>0</v>
      </c>
      <c r="H150" s="1218">
        <f t="shared" si="100"/>
        <v>0</v>
      </c>
      <c r="I150" s="1218">
        <f t="shared" si="100"/>
        <v>0</v>
      </c>
      <c r="J150" s="1218">
        <f t="shared" si="100"/>
        <v>0</v>
      </c>
    </row>
    <row r="151" spans="1:19" x14ac:dyDescent="0.2">
      <c r="L151" s="1149"/>
      <c r="M151" s="1149"/>
      <c r="N151" s="1149"/>
      <c r="O151" s="1149"/>
      <c r="P151" s="1149"/>
      <c r="Q151" s="1149"/>
      <c r="R151" s="1149"/>
      <c r="S151" s="1149"/>
    </row>
    <row r="152" spans="1:19" ht="26.25" thickBot="1" x14ac:dyDescent="0.25">
      <c r="A152" s="1233" t="s">
        <v>938</v>
      </c>
      <c r="B152" s="1237" t="s">
        <v>242</v>
      </c>
      <c r="C152" s="1237" t="s">
        <v>939</v>
      </c>
      <c r="D152" s="1196" t="s">
        <v>919</v>
      </c>
      <c r="E152" s="1197" t="s">
        <v>138</v>
      </c>
      <c r="F152" s="1184" t="s">
        <v>33</v>
      </c>
      <c r="G152" s="1182" t="s">
        <v>35</v>
      </c>
      <c r="H152" s="1184" t="s">
        <v>37</v>
      </c>
      <c r="I152" s="1198" t="s">
        <v>38</v>
      </c>
      <c r="J152" s="1199" t="s">
        <v>39</v>
      </c>
      <c r="L152" s="1237" t="s">
        <v>242</v>
      </c>
      <c r="M152" s="1197" t="s">
        <v>138</v>
      </c>
      <c r="N152" s="1184" t="s">
        <v>33</v>
      </c>
      <c r="O152" s="1182" t="s">
        <v>35</v>
      </c>
      <c r="P152" s="1184" t="s">
        <v>37</v>
      </c>
      <c r="Q152" s="1198" t="s">
        <v>38</v>
      </c>
      <c r="R152" s="1199" t="s">
        <v>39</v>
      </c>
      <c r="S152" s="1199" t="s">
        <v>142</v>
      </c>
    </row>
    <row r="153" spans="1:19" ht="15.75" thickBot="1" x14ac:dyDescent="0.25">
      <c r="A153" s="1269" t="s">
        <v>38</v>
      </c>
      <c r="B153" s="1270" t="s">
        <v>253</v>
      </c>
      <c r="C153" s="1239"/>
      <c r="D153" s="1240"/>
      <c r="E153" s="1240"/>
      <c r="F153" s="1240"/>
      <c r="G153" s="1240"/>
      <c r="H153" s="1240"/>
      <c r="I153" s="1240"/>
      <c r="J153" s="1241"/>
      <c r="L153" s="1239"/>
      <c r="M153" s="1240"/>
      <c r="N153" s="1240"/>
      <c r="O153" s="1240"/>
      <c r="P153" s="1240"/>
      <c r="Q153" s="1240"/>
      <c r="R153" s="1241"/>
      <c r="S153" s="1241"/>
    </row>
    <row r="154" spans="1:19" x14ac:dyDescent="0.2">
      <c r="A154" s="1193" t="s">
        <v>940</v>
      </c>
      <c r="B154" s="1383"/>
      <c r="C154" s="1186"/>
      <c r="D154" s="1215">
        <f t="shared" ref="D154:D171" si="101">SUM(E154:J154)</f>
        <v>0</v>
      </c>
      <c r="E154" s="1246">
        <f t="shared" ref="E154:E171" si="102">$C154*M154</f>
        <v>0</v>
      </c>
      <c r="F154" s="1246">
        <f t="shared" ref="F154:F171" si="103">$C154*N154</f>
        <v>0</v>
      </c>
      <c r="G154" s="1246">
        <f t="shared" ref="G154:G171" si="104">$C154*O154</f>
        <v>0</v>
      </c>
      <c r="H154" s="1246">
        <f t="shared" ref="H154:H171" si="105">$C154*P154</f>
        <v>0</v>
      </c>
      <c r="I154" s="1246">
        <f t="shared" ref="I154:I171" si="106">$C154*Q154</f>
        <v>0</v>
      </c>
      <c r="J154" s="1246">
        <f t="shared" ref="J154:J171" si="107">$C154*R154</f>
        <v>0</v>
      </c>
      <c r="L154" s="1382">
        <f t="shared" ref="L154:L171" si="108">B154</f>
        <v>0</v>
      </c>
      <c r="M154" s="1265"/>
      <c r="N154" s="1265"/>
      <c r="O154" s="1265"/>
      <c r="P154" s="1265"/>
      <c r="Q154" s="1265"/>
      <c r="R154" s="1265"/>
      <c r="S154" s="1231">
        <f>SUM(M154:R154)</f>
        <v>0</v>
      </c>
    </row>
    <row r="155" spans="1:19" x14ac:dyDescent="0.2">
      <c r="A155" s="1193" t="s">
        <v>941</v>
      </c>
      <c r="B155" s="1384"/>
      <c r="C155" s="1186"/>
      <c r="D155" s="1218">
        <f t="shared" si="101"/>
        <v>0</v>
      </c>
      <c r="E155" s="1246">
        <f t="shared" si="102"/>
        <v>0</v>
      </c>
      <c r="F155" s="1246">
        <f t="shared" si="103"/>
        <v>0</v>
      </c>
      <c r="G155" s="1246">
        <f t="shared" si="104"/>
        <v>0</v>
      </c>
      <c r="H155" s="1246">
        <f t="shared" si="105"/>
        <v>0</v>
      </c>
      <c r="I155" s="1246">
        <f t="shared" si="106"/>
        <v>0</v>
      </c>
      <c r="J155" s="1246">
        <f t="shared" si="107"/>
        <v>0</v>
      </c>
      <c r="L155" s="1382">
        <f t="shared" si="108"/>
        <v>0</v>
      </c>
      <c r="M155" s="1265"/>
      <c r="N155" s="1265"/>
      <c r="O155" s="1265"/>
      <c r="P155" s="1265"/>
      <c r="Q155" s="1265"/>
      <c r="R155" s="1265"/>
      <c r="S155" s="1231">
        <f t="shared" ref="S155:S171" si="109">SUM(M155:R155)</f>
        <v>0</v>
      </c>
    </row>
    <row r="156" spans="1:19" x14ac:dyDescent="0.2">
      <c r="A156" s="1193" t="s">
        <v>25</v>
      </c>
      <c r="B156" s="1384"/>
      <c r="C156" s="1186"/>
      <c r="D156" s="1218">
        <f t="shared" si="101"/>
        <v>0</v>
      </c>
      <c r="E156" s="1246">
        <f t="shared" si="102"/>
        <v>0</v>
      </c>
      <c r="F156" s="1246">
        <f t="shared" si="103"/>
        <v>0</v>
      </c>
      <c r="G156" s="1246">
        <f t="shared" si="104"/>
        <v>0</v>
      </c>
      <c r="H156" s="1246">
        <f t="shared" si="105"/>
        <v>0</v>
      </c>
      <c r="I156" s="1246">
        <f t="shared" si="106"/>
        <v>0</v>
      </c>
      <c r="J156" s="1246">
        <f t="shared" si="107"/>
        <v>0</v>
      </c>
      <c r="L156" s="1382">
        <f t="shared" si="108"/>
        <v>0</v>
      </c>
      <c r="M156" s="1265"/>
      <c r="N156" s="1265"/>
      <c r="O156" s="1265"/>
      <c r="P156" s="1265"/>
      <c r="Q156" s="1265"/>
      <c r="R156" s="1265"/>
      <c r="S156" s="1231">
        <f t="shared" si="109"/>
        <v>0</v>
      </c>
    </row>
    <row r="157" spans="1:19" x14ac:dyDescent="0.2">
      <c r="A157" s="1193" t="s">
        <v>13</v>
      </c>
      <c r="B157" s="1384"/>
      <c r="C157" s="1186"/>
      <c r="D157" s="1218">
        <f t="shared" si="101"/>
        <v>0</v>
      </c>
      <c r="E157" s="1246">
        <f t="shared" si="102"/>
        <v>0</v>
      </c>
      <c r="F157" s="1246">
        <f t="shared" si="103"/>
        <v>0</v>
      </c>
      <c r="G157" s="1246">
        <f t="shared" si="104"/>
        <v>0</v>
      </c>
      <c r="H157" s="1246">
        <f t="shared" si="105"/>
        <v>0</v>
      </c>
      <c r="I157" s="1246">
        <f t="shared" si="106"/>
        <v>0</v>
      </c>
      <c r="J157" s="1246">
        <f t="shared" si="107"/>
        <v>0</v>
      </c>
      <c r="L157" s="1382">
        <f t="shared" si="108"/>
        <v>0</v>
      </c>
      <c r="M157" s="1265"/>
      <c r="N157" s="1265"/>
      <c r="O157" s="1265"/>
      <c r="P157" s="1265"/>
      <c r="Q157" s="1265"/>
      <c r="R157" s="1265"/>
      <c r="S157" s="1231">
        <f t="shared" si="109"/>
        <v>0</v>
      </c>
    </row>
    <row r="158" spans="1:19" x14ac:dyDescent="0.2">
      <c r="A158" s="1193" t="s">
        <v>11</v>
      </c>
      <c r="B158" s="1384"/>
      <c r="C158" s="1186"/>
      <c r="D158" s="1218">
        <f t="shared" si="101"/>
        <v>0</v>
      </c>
      <c r="E158" s="1246">
        <f t="shared" si="102"/>
        <v>0</v>
      </c>
      <c r="F158" s="1246">
        <f t="shared" si="103"/>
        <v>0</v>
      </c>
      <c r="G158" s="1246">
        <f t="shared" si="104"/>
        <v>0</v>
      </c>
      <c r="H158" s="1246">
        <f t="shared" si="105"/>
        <v>0</v>
      </c>
      <c r="I158" s="1246">
        <f t="shared" si="106"/>
        <v>0</v>
      </c>
      <c r="J158" s="1246">
        <f t="shared" si="107"/>
        <v>0</v>
      </c>
      <c r="L158" s="1382">
        <f t="shared" si="108"/>
        <v>0</v>
      </c>
      <c r="M158" s="1265"/>
      <c r="N158" s="1265"/>
      <c r="O158" s="1265"/>
      <c r="P158" s="1265"/>
      <c r="Q158" s="1265"/>
      <c r="R158" s="1265"/>
      <c r="S158" s="1231">
        <f t="shared" si="109"/>
        <v>0</v>
      </c>
    </row>
    <row r="159" spans="1:19" x14ac:dyDescent="0.2">
      <c r="A159" s="1193" t="s">
        <v>942</v>
      </c>
      <c r="B159" s="1384"/>
      <c r="C159" s="1186"/>
      <c r="D159" s="1218">
        <f t="shared" si="101"/>
        <v>0</v>
      </c>
      <c r="E159" s="1246">
        <f t="shared" si="102"/>
        <v>0</v>
      </c>
      <c r="F159" s="1246">
        <f t="shared" si="103"/>
        <v>0</v>
      </c>
      <c r="G159" s="1246">
        <f t="shared" si="104"/>
        <v>0</v>
      </c>
      <c r="H159" s="1246">
        <f t="shared" si="105"/>
        <v>0</v>
      </c>
      <c r="I159" s="1246">
        <f t="shared" si="106"/>
        <v>0</v>
      </c>
      <c r="J159" s="1246">
        <f t="shared" si="107"/>
        <v>0</v>
      </c>
      <c r="L159" s="1382">
        <f t="shared" si="108"/>
        <v>0</v>
      </c>
      <c r="M159" s="1265"/>
      <c r="N159" s="1265"/>
      <c r="O159" s="1265"/>
      <c r="P159" s="1265"/>
      <c r="Q159" s="1265"/>
      <c r="R159" s="1265"/>
      <c r="S159" s="1231">
        <f t="shared" si="109"/>
        <v>0</v>
      </c>
    </row>
    <row r="160" spans="1:19" x14ac:dyDescent="0.2">
      <c r="A160" s="1193" t="s">
        <v>19</v>
      </c>
      <c r="B160" s="1384"/>
      <c r="C160" s="1186"/>
      <c r="D160" s="1218">
        <f t="shared" si="101"/>
        <v>0</v>
      </c>
      <c r="E160" s="1246">
        <f t="shared" si="102"/>
        <v>0</v>
      </c>
      <c r="F160" s="1246">
        <f t="shared" si="103"/>
        <v>0</v>
      </c>
      <c r="G160" s="1246">
        <f t="shared" si="104"/>
        <v>0</v>
      </c>
      <c r="H160" s="1246">
        <f t="shared" si="105"/>
        <v>0</v>
      </c>
      <c r="I160" s="1246">
        <f t="shared" si="106"/>
        <v>0</v>
      </c>
      <c r="J160" s="1246">
        <f t="shared" si="107"/>
        <v>0</v>
      </c>
      <c r="L160" s="1382">
        <f t="shared" si="108"/>
        <v>0</v>
      </c>
      <c r="M160" s="1265"/>
      <c r="N160" s="1265"/>
      <c r="O160" s="1265"/>
      <c r="P160" s="1265"/>
      <c r="Q160" s="1265"/>
      <c r="R160" s="1265"/>
      <c r="S160" s="1231">
        <f t="shared" si="109"/>
        <v>0</v>
      </c>
    </row>
    <row r="161" spans="1:19" x14ac:dyDescent="0.2">
      <c r="A161" s="1193" t="s">
        <v>943</v>
      </c>
      <c r="B161" s="1384"/>
      <c r="C161" s="1186"/>
      <c r="D161" s="1218">
        <f t="shared" si="101"/>
        <v>0</v>
      </c>
      <c r="E161" s="1246">
        <f t="shared" si="102"/>
        <v>0</v>
      </c>
      <c r="F161" s="1246">
        <f t="shared" si="103"/>
        <v>0</v>
      </c>
      <c r="G161" s="1246">
        <f t="shared" si="104"/>
        <v>0</v>
      </c>
      <c r="H161" s="1246">
        <f t="shared" si="105"/>
        <v>0</v>
      </c>
      <c r="I161" s="1246">
        <f t="shared" si="106"/>
        <v>0</v>
      </c>
      <c r="J161" s="1246">
        <f t="shared" si="107"/>
        <v>0</v>
      </c>
      <c r="L161" s="1382">
        <f t="shared" si="108"/>
        <v>0</v>
      </c>
      <c r="M161" s="1265"/>
      <c r="N161" s="1265"/>
      <c r="O161" s="1265"/>
      <c r="P161" s="1265"/>
      <c r="Q161" s="1265"/>
      <c r="R161" s="1265"/>
      <c r="S161" s="1231">
        <f t="shared" si="109"/>
        <v>0</v>
      </c>
    </row>
    <row r="162" spans="1:19" x14ac:dyDescent="0.2">
      <c r="A162" s="1193" t="s">
        <v>15</v>
      </c>
      <c r="B162" s="1384"/>
      <c r="C162" s="1186"/>
      <c r="D162" s="1218">
        <f t="shared" si="101"/>
        <v>0</v>
      </c>
      <c r="E162" s="1246">
        <f t="shared" si="102"/>
        <v>0</v>
      </c>
      <c r="F162" s="1246">
        <f t="shared" si="103"/>
        <v>0</v>
      </c>
      <c r="G162" s="1246">
        <f t="shared" si="104"/>
        <v>0</v>
      </c>
      <c r="H162" s="1246">
        <f t="shared" si="105"/>
        <v>0</v>
      </c>
      <c r="I162" s="1246">
        <f t="shared" si="106"/>
        <v>0</v>
      </c>
      <c r="J162" s="1246">
        <f t="shared" si="107"/>
        <v>0</v>
      </c>
      <c r="L162" s="1382">
        <f t="shared" si="108"/>
        <v>0</v>
      </c>
      <c r="M162" s="1265"/>
      <c r="N162" s="1265"/>
      <c r="O162" s="1265"/>
      <c r="P162" s="1265"/>
      <c r="Q162" s="1265"/>
      <c r="R162" s="1265"/>
      <c r="S162" s="1231">
        <f t="shared" si="109"/>
        <v>0</v>
      </c>
    </row>
    <row r="163" spans="1:19" x14ac:dyDescent="0.2">
      <c r="A163" s="1193" t="s">
        <v>9</v>
      </c>
      <c r="B163" s="1384"/>
      <c r="C163" s="1186"/>
      <c r="D163" s="1218">
        <f t="shared" si="101"/>
        <v>0</v>
      </c>
      <c r="E163" s="1246">
        <f t="shared" si="102"/>
        <v>0</v>
      </c>
      <c r="F163" s="1246">
        <f t="shared" si="103"/>
        <v>0</v>
      </c>
      <c r="G163" s="1246">
        <f t="shared" si="104"/>
        <v>0</v>
      </c>
      <c r="H163" s="1246">
        <f t="shared" si="105"/>
        <v>0</v>
      </c>
      <c r="I163" s="1246">
        <f t="shared" si="106"/>
        <v>0</v>
      </c>
      <c r="J163" s="1246">
        <f t="shared" si="107"/>
        <v>0</v>
      </c>
      <c r="L163" s="1382">
        <f t="shared" si="108"/>
        <v>0</v>
      </c>
      <c r="M163" s="1265"/>
      <c r="N163" s="1265"/>
      <c r="O163" s="1265"/>
      <c r="P163" s="1265"/>
      <c r="Q163" s="1265"/>
      <c r="R163" s="1265"/>
      <c r="S163" s="1231">
        <f t="shared" si="109"/>
        <v>0</v>
      </c>
    </row>
    <row r="164" spans="1:19" x14ac:dyDescent="0.2">
      <c r="A164" s="68" t="s">
        <v>944</v>
      </c>
      <c r="B164" s="1384"/>
      <c r="C164" s="1186"/>
      <c r="D164" s="1218">
        <f t="shared" si="101"/>
        <v>0</v>
      </c>
      <c r="E164" s="1246">
        <f t="shared" si="102"/>
        <v>0</v>
      </c>
      <c r="F164" s="1246">
        <f t="shared" si="103"/>
        <v>0</v>
      </c>
      <c r="G164" s="1246">
        <f t="shared" si="104"/>
        <v>0</v>
      </c>
      <c r="H164" s="1246">
        <f t="shared" si="105"/>
        <v>0</v>
      </c>
      <c r="I164" s="1246">
        <f t="shared" si="106"/>
        <v>0</v>
      </c>
      <c r="J164" s="1246">
        <f t="shared" si="107"/>
        <v>0</v>
      </c>
      <c r="L164" s="1382">
        <f t="shared" si="108"/>
        <v>0</v>
      </c>
      <c r="M164" s="1265"/>
      <c r="N164" s="1265"/>
      <c r="O164" s="1265"/>
      <c r="P164" s="1265"/>
      <c r="Q164" s="1265"/>
      <c r="R164" s="1265"/>
      <c r="S164" s="1231">
        <f t="shared" si="109"/>
        <v>0</v>
      </c>
    </row>
    <row r="165" spans="1:19" x14ac:dyDescent="0.2">
      <c r="A165" s="1193" t="s">
        <v>945</v>
      </c>
      <c r="B165" s="1384"/>
      <c r="C165" s="1186"/>
      <c r="D165" s="1218">
        <f t="shared" si="101"/>
        <v>0</v>
      </c>
      <c r="E165" s="1246">
        <f t="shared" si="102"/>
        <v>0</v>
      </c>
      <c r="F165" s="1246">
        <f t="shared" si="103"/>
        <v>0</v>
      </c>
      <c r="G165" s="1246">
        <f t="shared" si="104"/>
        <v>0</v>
      </c>
      <c r="H165" s="1246">
        <f t="shared" si="105"/>
        <v>0</v>
      </c>
      <c r="I165" s="1246">
        <f t="shared" si="106"/>
        <v>0</v>
      </c>
      <c r="J165" s="1246">
        <f t="shared" si="107"/>
        <v>0</v>
      </c>
      <c r="L165" s="1382">
        <f t="shared" si="108"/>
        <v>0</v>
      </c>
      <c r="M165" s="1265"/>
      <c r="N165" s="1265"/>
      <c r="O165" s="1265"/>
      <c r="P165" s="1265"/>
      <c r="Q165" s="1265"/>
      <c r="R165" s="1265"/>
      <c r="S165" s="1231">
        <f t="shared" si="109"/>
        <v>0</v>
      </c>
    </row>
    <row r="166" spans="1:19" x14ac:dyDescent="0.2">
      <c r="A166" s="1245"/>
      <c r="B166" s="1384"/>
      <c r="C166" s="1186"/>
      <c r="D166" s="1218">
        <f t="shared" si="101"/>
        <v>0</v>
      </c>
      <c r="E166" s="1246">
        <f t="shared" si="102"/>
        <v>0</v>
      </c>
      <c r="F166" s="1246">
        <f t="shared" si="103"/>
        <v>0</v>
      </c>
      <c r="G166" s="1246">
        <f t="shared" si="104"/>
        <v>0</v>
      </c>
      <c r="H166" s="1246">
        <f t="shared" si="105"/>
        <v>0</v>
      </c>
      <c r="I166" s="1246">
        <f t="shared" si="106"/>
        <v>0</v>
      </c>
      <c r="J166" s="1246">
        <f t="shared" si="107"/>
        <v>0</v>
      </c>
      <c r="L166" s="1382">
        <f t="shared" si="108"/>
        <v>0</v>
      </c>
      <c r="M166" s="1265"/>
      <c r="N166" s="1265"/>
      <c r="O166" s="1265"/>
      <c r="P166" s="1265"/>
      <c r="Q166" s="1265"/>
      <c r="R166" s="1265"/>
      <c r="S166" s="1231">
        <f t="shared" si="109"/>
        <v>0</v>
      </c>
    </row>
    <row r="167" spans="1:19" x14ac:dyDescent="0.2">
      <c r="A167" s="1245"/>
      <c r="B167" s="1384"/>
      <c r="C167" s="1186"/>
      <c r="D167" s="1218">
        <f t="shared" si="101"/>
        <v>0</v>
      </c>
      <c r="E167" s="1246">
        <f t="shared" si="102"/>
        <v>0</v>
      </c>
      <c r="F167" s="1246">
        <f t="shared" si="103"/>
        <v>0</v>
      </c>
      <c r="G167" s="1246">
        <f t="shared" si="104"/>
        <v>0</v>
      </c>
      <c r="H167" s="1246">
        <f t="shared" si="105"/>
        <v>0</v>
      </c>
      <c r="I167" s="1246">
        <f t="shared" si="106"/>
        <v>0</v>
      </c>
      <c r="J167" s="1246">
        <f t="shared" si="107"/>
        <v>0</v>
      </c>
      <c r="L167" s="1382">
        <f t="shared" si="108"/>
        <v>0</v>
      </c>
      <c r="M167" s="1265"/>
      <c r="N167" s="1265"/>
      <c r="O167" s="1265"/>
      <c r="P167" s="1265"/>
      <c r="Q167" s="1265"/>
      <c r="R167" s="1265"/>
      <c r="S167" s="1231">
        <f t="shared" si="109"/>
        <v>0</v>
      </c>
    </row>
    <row r="168" spans="1:19" x14ac:dyDescent="0.2">
      <c r="A168" s="1245"/>
      <c r="B168" s="1384"/>
      <c r="C168" s="1186"/>
      <c r="D168" s="1218">
        <f t="shared" si="101"/>
        <v>0</v>
      </c>
      <c r="E168" s="1246">
        <f t="shared" si="102"/>
        <v>0</v>
      </c>
      <c r="F168" s="1246">
        <f t="shared" si="103"/>
        <v>0</v>
      </c>
      <c r="G168" s="1246">
        <f t="shared" si="104"/>
        <v>0</v>
      </c>
      <c r="H168" s="1246">
        <f t="shared" si="105"/>
        <v>0</v>
      </c>
      <c r="I168" s="1246">
        <f t="shared" si="106"/>
        <v>0</v>
      </c>
      <c r="J168" s="1246">
        <f t="shared" si="107"/>
        <v>0</v>
      </c>
      <c r="L168" s="1382">
        <f t="shared" si="108"/>
        <v>0</v>
      </c>
      <c r="M168" s="1265"/>
      <c r="N168" s="1265"/>
      <c r="O168" s="1265"/>
      <c r="P168" s="1265"/>
      <c r="Q168" s="1265"/>
      <c r="R168" s="1265"/>
      <c r="S168" s="1231">
        <f t="shared" si="109"/>
        <v>0</v>
      </c>
    </row>
    <row r="169" spans="1:19" x14ac:dyDescent="0.2">
      <c r="A169" s="1245"/>
      <c r="B169" s="1384"/>
      <c r="C169" s="1186"/>
      <c r="D169" s="1218">
        <f t="shared" si="101"/>
        <v>0</v>
      </c>
      <c r="E169" s="1246">
        <f t="shared" si="102"/>
        <v>0</v>
      </c>
      <c r="F169" s="1246">
        <f t="shared" si="103"/>
        <v>0</v>
      </c>
      <c r="G169" s="1246">
        <f t="shared" si="104"/>
        <v>0</v>
      </c>
      <c r="H169" s="1246">
        <f t="shared" si="105"/>
        <v>0</v>
      </c>
      <c r="I169" s="1246">
        <f t="shared" si="106"/>
        <v>0</v>
      </c>
      <c r="J169" s="1246">
        <f t="shared" si="107"/>
        <v>0</v>
      </c>
      <c r="L169" s="1382">
        <f t="shared" si="108"/>
        <v>0</v>
      </c>
      <c r="M169" s="1265"/>
      <c r="N169" s="1265"/>
      <c r="O169" s="1265"/>
      <c r="P169" s="1265"/>
      <c r="Q169" s="1265"/>
      <c r="R169" s="1265"/>
      <c r="S169" s="1231">
        <f t="shared" si="109"/>
        <v>0</v>
      </c>
    </row>
    <row r="170" spans="1:19" x14ac:dyDescent="0.2">
      <c r="A170" s="1245"/>
      <c r="B170" s="1384"/>
      <c r="C170" s="1186"/>
      <c r="D170" s="1218">
        <f t="shared" si="101"/>
        <v>0</v>
      </c>
      <c r="E170" s="1246">
        <f t="shared" si="102"/>
        <v>0</v>
      </c>
      <c r="F170" s="1246">
        <f t="shared" si="103"/>
        <v>0</v>
      </c>
      <c r="G170" s="1246">
        <f t="shared" si="104"/>
        <v>0</v>
      </c>
      <c r="H170" s="1246">
        <f t="shared" si="105"/>
        <v>0</v>
      </c>
      <c r="I170" s="1246">
        <f t="shared" si="106"/>
        <v>0</v>
      </c>
      <c r="J170" s="1246">
        <f t="shared" si="107"/>
        <v>0</v>
      </c>
      <c r="L170" s="1382">
        <f t="shared" si="108"/>
        <v>0</v>
      </c>
      <c r="M170" s="1265"/>
      <c r="N170" s="1265"/>
      <c r="O170" s="1265"/>
      <c r="P170" s="1265"/>
      <c r="Q170" s="1265"/>
      <c r="R170" s="1265"/>
      <c r="S170" s="1231">
        <f t="shared" si="109"/>
        <v>0</v>
      </c>
    </row>
    <row r="171" spans="1:19" x14ac:dyDescent="0.2">
      <c r="A171" s="1245"/>
      <c r="B171" s="1384"/>
      <c r="C171" s="1186"/>
      <c r="D171" s="1218">
        <f t="shared" si="101"/>
        <v>0</v>
      </c>
      <c r="E171" s="1246">
        <f t="shared" si="102"/>
        <v>0</v>
      </c>
      <c r="F171" s="1246">
        <f t="shared" si="103"/>
        <v>0</v>
      </c>
      <c r="G171" s="1246">
        <f t="shared" si="104"/>
        <v>0</v>
      </c>
      <c r="H171" s="1246">
        <f t="shared" si="105"/>
        <v>0</v>
      </c>
      <c r="I171" s="1246">
        <f t="shared" si="106"/>
        <v>0</v>
      </c>
      <c r="J171" s="1246">
        <f t="shared" si="107"/>
        <v>0</v>
      </c>
      <c r="L171" s="1382">
        <f t="shared" si="108"/>
        <v>0</v>
      </c>
      <c r="M171" s="1265"/>
      <c r="N171" s="1265"/>
      <c r="O171" s="1265"/>
      <c r="P171" s="1265"/>
      <c r="Q171" s="1265"/>
      <c r="R171" s="1265"/>
      <c r="S171" s="1231">
        <f t="shared" si="109"/>
        <v>0</v>
      </c>
    </row>
    <row r="172" spans="1:19" x14ac:dyDescent="0.2">
      <c r="A172" s="1193" t="s">
        <v>946</v>
      </c>
      <c r="B172" s="1225"/>
      <c r="C172" s="1228"/>
      <c r="D172" s="1218">
        <f>SUM(E172:J172)</f>
        <v>0</v>
      </c>
      <c r="E172" s="1247">
        <f t="shared" ref="E172:J172" si="110">SUM(E154:E171)</f>
        <v>0</v>
      </c>
      <c r="F172" s="1247">
        <f t="shared" si="110"/>
        <v>0</v>
      </c>
      <c r="G172" s="1247">
        <f t="shared" si="110"/>
        <v>0</v>
      </c>
      <c r="H172" s="1247">
        <f t="shared" si="110"/>
        <v>0</v>
      </c>
      <c r="I172" s="1247">
        <f t="shared" si="110"/>
        <v>0</v>
      </c>
      <c r="J172" s="1247">
        <f t="shared" si="110"/>
        <v>0</v>
      </c>
      <c r="L172" s="1248"/>
      <c r="M172" s="1249"/>
      <c r="N172" s="1249"/>
      <c r="O172" s="1249"/>
      <c r="P172" s="1249"/>
      <c r="Q172" s="1249"/>
      <c r="R172" s="1249"/>
      <c r="S172" s="1250"/>
    </row>
    <row r="173" spans="1:19" x14ac:dyDescent="0.2">
      <c r="A173" s="1193" t="s">
        <v>947</v>
      </c>
      <c r="B173" s="1225"/>
      <c r="C173" s="1228"/>
      <c r="D173" s="1230">
        <f>SUM(E173:J173)</f>
        <v>0</v>
      </c>
      <c r="E173" s="1251">
        <f>IF(E172=0,0,E172/$D172)</f>
        <v>0</v>
      </c>
      <c r="F173" s="1251">
        <f t="shared" ref="F173:J173" si="111">IF(F172=0,0,F172/$D172)</f>
        <v>0</v>
      </c>
      <c r="G173" s="1251">
        <f t="shared" si="111"/>
        <v>0</v>
      </c>
      <c r="H173" s="1251">
        <f t="shared" si="111"/>
        <v>0</v>
      </c>
      <c r="I173" s="1251">
        <f t="shared" si="111"/>
        <v>0</v>
      </c>
      <c r="J173" s="1251">
        <f t="shared" si="111"/>
        <v>0</v>
      </c>
      <c r="L173" s="1252"/>
      <c r="M173" s="294"/>
      <c r="N173" s="294"/>
      <c r="O173" s="294"/>
      <c r="P173" s="294"/>
      <c r="Q173" s="294"/>
      <c r="R173" s="294"/>
      <c r="S173" s="1253"/>
    </row>
    <row r="174" spans="1:19" x14ac:dyDescent="0.2">
      <c r="A174" s="1254" t="s">
        <v>21</v>
      </c>
      <c r="B174" s="1254" t="s">
        <v>948</v>
      </c>
      <c r="C174" s="1186"/>
      <c r="D174" s="1218">
        <f t="shared" ref="D174:D178" si="112">SUM(E174:J174)</f>
        <v>0</v>
      </c>
      <c r="E174" s="1218">
        <f>$C174*E$173</f>
        <v>0</v>
      </c>
      <c r="F174" s="1218">
        <f t="shared" ref="F174:J176" si="113">$C174*F$173</f>
        <v>0</v>
      </c>
      <c r="G174" s="1218">
        <f t="shared" si="113"/>
        <v>0</v>
      </c>
      <c r="H174" s="1218">
        <f t="shared" si="113"/>
        <v>0</v>
      </c>
      <c r="I174" s="1218">
        <f t="shared" si="113"/>
        <v>0</v>
      </c>
      <c r="J174" s="1218">
        <f t="shared" si="113"/>
        <v>0</v>
      </c>
      <c r="L174" s="1252"/>
      <c r="M174" s="294"/>
      <c r="N174" s="294"/>
      <c r="O174" s="294"/>
      <c r="P174" s="294"/>
      <c r="Q174" s="294"/>
      <c r="R174" s="294"/>
      <c r="S174" s="1253"/>
    </row>
    <row r="175" spans="1:19" x14ac:dyDescent="0.2">
      <c r="A175" s="1254" t="s">
        <v>23</v>
      </c>
      <c r="B175" s="1254" t="s">
        <v>948</v>
      </c>
      <c r="C175" s="1186"/>
      <c r="D175" s="1218">
        <f t="shared" si="112"/>
        <v>0</v>
      </c>
      <c r="E175" s="1218">
        <f>$C175*E$173</f>
        <v>0</v>
      </c>
      <c r="F175" s="1218">
        <f t="shared" si="113"/>
        <v>0</v>
      </c>
      <c r="G175" s="1218">
        <f t="shared" si="113"/>
        <v>0</v>
      </c>
      <c r="H175" s="1218">
        <f t="shared" si="113"/>
        <v>0</v>
      </c>
      <c r="I175" s="1218">
        <f t="shared" si="113"/>
        <v>0</v>
      </c>
      <c r="J175" s="1218">
        <f t="shared" si="113"/>
        <v>0</v>
      </c>
      <c r="L175" s="1252"/>
      <c r="M175" s="294"/>
      <c r="N175" s="294"/>
      <c r="O175" s="294"/>
      <c r="P175" s="294"/>
      <c r="Q175" s="294"/>
      <c r="R175" s="294"/>
      <c r="S175" s="1253"/>
    </row>
    <row r="176" spans="1:19" x14ac:dyDescent="0.2">
      <c r="A176" s="1245"/>
      <c r="B176" s="1254" t="s">
        <v>948</v>
      </c>
      <c r="C176" s="1186"/>
      <c r="D176" s="1218">
        <f t="shared" si="112"/>
        <v>0</v>
      </c>
      <c r="E176" s="1218">
        <f>$C176*E$173</f>
        <v>0</v>
      </c>
      <c r="F176" s="1218">
        <f t="shared" si="113"/>
        <v>0</v>
      </c>
      <c r="G176" s="1218">
        <f t="shared" si="113"/>
        <v>0</v>
      </c>
      <c r="H176" s="1218">
        <f t="shared" si="113"/>
        <v>0</v>
      </c>
      <c r="I176" s="1218">
        <f t="shared" si="113"/>
        <v>0</v>
      </c>
      <c r="J176" s="1218">
        <f t="shared" si="113"/>
        <v>0</v>
      </c>
      <c r="L176" s="1255"/>
      <c r="M176" s="1256"/>
      <c r="N176" s="1256"/>
      <c r="O176" s="1256"/>
      <c r="P176" s="1256"/>
      <c r="Q176" s="1256"/>
      <c r="R176" s="1256"/>
      <c r="S176" s="1257"/>
    </row>
    <row r="177" spans="1:19" x14ac:dyDescent="0.2">
      <c r="A177" s="1245"/>
      <c r="B177" s="1384"/>
      <c r="C177" s="1186"/>
      <c r="D177" s="1218">
        <f t="shared" si="112"/>
        <v>0</v>
      </c>
      <c r="E177" s="1246">
        <f t="shared" ref="E177:J178" si="114">$C177*M177</f>
        <v>0</v>
      </c>
      <c r="F177" s="1246">
        <f t="shared" si="114"/>
        <v>0</v>
      </c>
      <c r="G177" s="1246">
        <f t="shared" si="114"/>
        <v>0</v>
      </c>
      <c r="H177" s="1246">
        <f t="shared" si="114"/>
        <v>0</v>
      </c>
      <c r="I177" s="1246">
        <f t="shared" si="114"/>
        <v>0</v>
      </c>
      <c r="J177" s="1246">
        <f t="shared" si="114"/>
        <v>0</v>
      </c>
      <c r="L177" s="1382">
        <f t="shared" ref="L177:L178" si="115">B177</f>
        <v>0</v>
      </c>
      <c r="M177" s="1265"/>
      <c r="N177" s="1265"/>
      <c r="O177" s="1265"/>
      <c r="P177" s="1265"/>
      <c r="Q177" s="1265"/>
      <c r="R177" s="1265"/>
      <c r="S177" s="1231">
        <f t="shared" ref="S177:S178" si="116">SUM(M177:R177)</f>
        <v>0</v>
      </c>
    </row>
    <row r="178" spans="1:19" x14ac:dyDescent="0.2">
      <c r="A178" s="1245"/>
      <c r="B178" s="1384"/>
      <c r="C178" s="1186"/>
      <c r="D178" s="1218">
        <f t="shared" si="112"/>
        <v>0</v>
      </c>
      <c r="E178" s="1246">
        <f t="shared" si="114"/>
        <v>0</v>
      </c>
      <c r="F178" s="1246">
        <f t="shared" si="114"/>
        <v>0</v>
      </c>
      <c r="G178" s="1246">
        <f t="shared" si="114"/>
        <v>0</v>
      </c>
      <c r="H178" s="1246">
        <f t="shared" si="114"/>
        <v>0</v>
      </c>
      <c r="I178" s="1246">
        <f t="shared" si="114"/>
        <v>0</v>
      </c>
      <c r="J178" s="1246">
        <f t="shared" si="114"/>
        <v>0</v>
      </c>
      <c r="L178" s="1382">
        <f t="shared" si="115"/>
        <v>0</v>
      </c>
      <c r="M178" s="1265"/>
      <c r="N178" s="1265"/>
      <c r="O178" s="1265"/>
      <c r="P178" s="1265"/>
      <c r="Q178" s="1265"/>
      <c r="R178" s="1265"/>
      <c r="S178" s="1231">
        <f t="shared" si="116"/>
        <v>0</v>
      </c>
    </row>
    <row r="179" spans="1:19" x14ac:dyDescent="0.2">
      <c r="A179" s="1193" t="s">
        <v>949</v>
      </c>
      <c r="B179" s="1225"/>
      <c r="C179" s="1228"/>
      <c r="D179" s="1218">
        <f>SUM(E179:J179)</f>
        <v>0</v>
      </c>
      <c r="E179" s="1247">
        <f>E172+E174+E175+E176+E177+E178</f>
        <v>0</v>
      </c>
      <c r="F179" s="1247">
        <f t="shared" ref="F179:J179" si="117">F172+F174+F175+F176+F177+F178</f>
        <v>0</v>
      </c>
      <c r="G179" s="1247">
        <f t="shared" si="117"/>
        <v>0</v>
      </c>
      <c r="H179" s="1247">
        <f t="shared" si="117"/>
        <v>0</v>
      </c>
      <c r="I179" s="1247">
        <f t="shared" si="117"/>
        <v>0</v>
      </c>
      <c r="J179" s="1247">
        <f t="shared" si="117"/>
        <v>0</v>
      </c>
      <c r="L179" s="1248"/>
      <c r="M179" s="1249"/>
      <c r="N179" s="1249"/>
      <c r="O179" s="1249"/>
      <c r="P179" s="1249"/>
      <c r="Q179" s="1249"/>
      <c r="R179" s="1249"/>
      <c r="S179" s="1250"/>
    </row>
    <row r="180" spans="1:19" x14ac:dyDescent="0.2">
      <c r="A180" s="1258" t="s">
        <v>956</v>
      </c>
      <c r="B180" s="1259"/>
      <c r="C180" s="1260"/>
      <c r="D180" s="1230" t="e">
        <f>SUM(E180:J180)</f>
        <v>#DIV/0!</v>
      </c>
      <c r="E180" s="1251" t="e">
        <f>E179/$D179</f>
        <v>#DIV/0!</v>
      </c>
      <c r="F180" s="1251" t="e">
        <f t="shared" ref="F180:J180" si="118">F179/$D179</f>
        <v>#DIV/0!</v>
      </c>
      <c r="G180" s="1251" t="e">
        <f t="shared" si="118"/>
        <v>#DIV/0!</v>
      </c>
      <c r="H180" s="1251" t="e">
        <f t="shared" si="118"/>
        <v>#DIV/0!</v>
      </c>
      <c r="I180" s="1251" t="e">
        <f t="shared" si="118"/>
        <v>#DIV/0!</v>
      </c>
      <c r="J180" s="1251" t="e">
        <f t="shared" si="118"/>
        <v>#DIV/0!</v>
      </c>
      <c r="L180" s="1255"/>
      <c r="M180" s="1256"/>
      <c r="N180" s="1256"/>
      <c r="O180" s="1256"/>
      <c r="P180" s="1256"/>
      <c r="Q180" s="1256"/>
      <c r="R180" s="1256"/>
      <c r="S180" s="1257"/>
    </row>
    <row r="181" spans="1:19" x14ac:dyDescent="0.2">
      <c r="A181" s="103" t="s">
        <v>951</v>
      </c>
      <c r="B181" s="1384"/>
      <c r="C181" s="1186"/>
      <c r="D181" s="1218">
        <f>SUM(E181:J181)</f>
        <v>0</v>
      </c>
      <c r="E181" s="1246">
        <f t="shared" ref="E181:J181" si="119">$C181*M181</f>
        <v>0</v>
      </c>
      <c r="F181" s="1246">
        <f t="shared" si="119"/>
        <v>0</v>
      </c>
      <c r="G181" s="1246">
        <f t="shared" si="119"/>
        <v>0</v>
      </c>
      <c r="H181" s="1246">
        <f t="shared" si="119"/>
        <v>0</v>
      </c>
      <c r="I181" s="1246">
        <f t="shared" si="119"/>
        <v>0</v>
      </c>
      <c r="J181" s="1246">
        <f t="shared" si="119"/>
        <v>0</v>
      </c>
      <c r="L181" s="1382">
        <f t="shared" ref="L181" si="120">B181</f>
        <v>0</v>
      </c>
      <c r="M181" s="1265"/>
      <c r="N181" s="1265"/>
      <c r="O181" s="1265"/>
      <c r="P181" s="1265"/>
      <c r="Q181" s="1265"/>
      <c r="R181" s="1265"/>
      <c r="S181" s="1231">
        <f t="shared" ref="S181" si="121">SUM(M181:R181)</f>
        <v>0</v>
      </c>
    </row>
    <row r="182" spans="1:19" ht="15.75" x14ac:dyDescent="0.25">
      <c r="A182" s="103" t="s">
        <v>952</v>
      </c>
      <c r="B182" s="1146"/>
      <c r="C182" s="1261"/>
      <c r="D182" s="1218">
        <f>D179+D181</f>
        <v>0</v>
      </c>
      <c r="E182" s="1218">
        <f t="shared" ref="E182:J182" si="122">E179+E181</f>
        <v>0</v>
      </c>
      <c r="F182" s="1218">
        <f t="shared" si="122"/>
        <v>0</v>
      </c>
      <c r="G182" s="1218">
        <f t="shared" si="122"/>
        <v>0</v>
      </c>
      <c r="H182" s="1218">
        <f t="shared" si="122"/>
        <v>0</v>
      </c>
      <c r="I182" s="1218">
        <f t="shared" si="122"/>
        <v>0</v>
      </c>
      <c r="J182" s="1218">
        <f t="shared" si="122"/>
        <v>0</v>
      </c>
    </row>
    <row r="183" spans="1:19" x14ac:dyDescent="0.2">
      <c r="L183" s="1149"/>
      <c r="M183" s="1149"/>
      <c r="N183" s="1149"/>
      <c r="O183" s="1149"/>
      <c r="P183" s="1149"/>
      <c r="Q183" s="1149"/>
      <c r="R183" s="1149"/>
      <c r="S183" s="1149"/>
    </row>
    <row r="184" spans="1:19" ht="26.25" thickBot="1" x14ac:dyDescent="0.25">
      <c r="A184" s="1233" t="s">
        <v>938</v>
      </c>
      <c r="B184" s="1237" t="s">
        <v>242</v>
      </c>
      <c r="C184" s="1237" t="s">
        <v>939</v>
      </c>
      <c r="D184" s="1196" t="s">
        <v>919</v>
      </c>
      <c r="E184" s="1197" t="s">
        <v>138</v>
      </c>
      <c r="F184" s="1184" t="s">
        <v>33</v>
      </c>
      <c r="G184" s="1182" t="s">
        <v>35</v>
      </c>
      <c r="H184" s="1184" t="s">
        <v>37</v>
      </c>
      <c r="I184" s="1198" t="s">
        <v>38</v>
      </c>
      <c r="J184" s="1199" t="s">
        <v>39</v>
      </c>
      <c r="L184" s="1237" t="s">
        <v>242</v>
      </c>
      <c r="M184" s="1197" t="s">
        <v>138</v>
      </c>
      <c r="N184" s="1184" t="s">
        <v>33</v>
      </c>
      <c r="O184" s="1182" t="s">
        <v>35</v>
      </c>
      <c r="P184" s="1184" t="s">
        <v>37</v>
      </c>
      <c r="Q184" s="1198" t="s">
        <v>38</v>
      </c>
      <c r="R184" s="1199" t="s">
        <v>39</v>
      </c>
      <c r="S184" s="1199" t="s">
        <v>142</v>
      </c>
    </row>
    <row r="185" spans="1:19" ht="15.75" thickBot="1" x14ac:dyDescent="0.25">
      <c r="A185" s="1269" t="s">
        <v>39</v>
      </c>
      <c r="B185" s="1270" t="s">
        <v>255</v>
      </c>
      <c r="C185" s="1239"/>
      <c r="D185" s="1240"/>
      <c r="E185" s="1240"/>
      <c r="F185" s="1240"/>
      <c r="G185" s="1240"/>
      <c r="H185" s="1240"/>
      <c r="I185" s="1240"/>
      <c r="J185" s="1241"/>
      <c r="L185" s="1239"/>
      <c r="M185" s="1240"/>
      <c r="N185" s="1240"/>
      <c r="O185" s="1240"/>
      <c r="P185" s="1240"/>
      <c r="Q185" s="1240"/>
      <c r="R185" s="1241"/>
      <c r="S185" s="1241"/>
    </row>
    <row r="186" spans="1:19" x14ac:dyDescent="0.2">
      <c r="A186" s="1193" t="s">
        <v>940</v>
      </c>
      <c r="B186" s="1383"/>
      <c r="C186" s="1186"/>
      <c r="D186" s="1215">
        <f t="shared" ref="D186:D203" si="123">SUM(E186:J186)</f>
        <v>0</v>
      </c>
      <c r="E186" s="1246">
        <f t="shared" ref="E186:E203" si="124">$C186*M186</f>
        <v>0</v>
      </c>
      <c r="F186" s="1246">
        <f t="shared" ref="F186:F203" si="125">$C186*N186</f>
        <v>0</v>
      </c>
      <c r="G186" s="1246">
        <f t="shared" ref="G186:G203" si="126">$C186*O186</f>
        <v>0</v>
      </c>
      <c r="H186" s="1246">
        <f t="shared" ref="H186:H203" si="127">$C186*P186</f>
        <v>0</v>
      </c>
      <c r="I186" s="1246">
        <f t="shared" ref="I186:I203" si="128">$C186*Q186</f>
        <v>0</v>
      </c>
      <c r="J186" s="1246">
        <f t="shared" ref="J186:J203" si="129">$C186*R186</f>
        <v>0</v>
      </c>
      <c r="L186" s="1382">
        <f t="shared" ref="L186:L203" si="130">B186</f>
        <v>0</v>
      </c>
      <c r="M186" s="1265"/>
      <c r="N186" s="1265"/>
      <c r="O186" s="1265"/>
      <c r="P186" s="1265"/>
      <c r="Q186" s="1265"/>
      <c r="R186" s="1265"/>
      <c r="S186" s="1231">
        <f>SUM(M186:R186)</f>
        <v>0</v>
      </c>
    </row>
    <row r="187" spans="1:19" x14ac:dyDescent="0.2">
      <c r="A187" s="1193" t="s">
        <v>941</v>
      </c>
      <c r="B187" s="1384"/>
      <c r="C187" s="1186"/>
      <c r="D187" s="1218">
        <f t="shared" si="123"/>
        <v>0</v>
      </c>
      <c r="E187" s="1246">
        <f t="shared" si="124"/>
        <v>0</v>
      </c>
      <c r="F187" s="1246">
        <f t="shared" si="125"/>
        <v>0</v>
      </c>
      <c r="G187" s="1246">
        <f t="shared" si="126"/>
        <v>0</v>
      </c>
      <c r="H187" s="1246">
        <f t="shared" si="127"/>
        <v>0</v>
      </c>
      <c r="I187" s="1246">
        <f t="shared" si="128"/>
        <v>0</v>
      </c>
      <c r="J187" s="1246">
        <f t="shared" si="129"/>
        <v>0</v>
      </c>
      <c r="L187" s="1382">
        <f t="shared" si="130"/>
        <v>0</v>
      </c>
      <c r="M187" s="1265"/>
      <c r="N187" s="1265"/>
      <c r="O187" s="1265"/>
      <c r="P187" s="1265"/>
      <c r="Q187" s="1265"/>
      <c r="R187" s="1265"/>
      <c r="S187" s="1231">
        <f t="shared" ref="S187:S203" si="131">SUM(M187:R187)</f>
        <v>0</v>
      </c>
    </row>
    <row r="188" spans="1:19" x14ac:dyDescent="0.2">
      <c r="A188" s="1193" t="s">
        <v>25</v>
      </c>
      <c r="B188" s="1384"/>
      <c r="C188" s="1186"/>
      <c r="D188" s="1218">
        <f t="shared" si="123"/>
        <v>0</v>
      </c>
      <c r="E188" s="1246">
        <f t="shared" si="124"/>
        <v>0</v>
      </c>
      <c r="F188" s="1246">
        <f t="shared" si="125"/>
        <v>0</v>
      </c>
      <c r="G188" s="1246">
        <f t="shared" si="126"/>
        <v>0</v>
      </c>
      <c r="H188" s="1246">
        <f t="shared" si="127"/>
        <v>0</v>
      </c>
      <c r="I188" s="1246">
        <f t="shared" si="128"/>
        <v>0</v>
      </c>
      <c r="J188" s="1246">
        <f t="shared" si="129"/>
        <v>0</v>
      </c>
      <c r="L188" s="1382">
        <f t="shared" si="130"/>
        <v>0</v>
      </c>
      <c r="M188" s="1265"/>
      <c r="N188" s="1265"/>
      <c r="O188" s="1265"/>
      <c r="P188" s="1265"/>
      <c r="Q188" s="1265"/>
      <c r="R188" s="1265"/>
      <c r="S188" s="1231">
        <f t="shared" si="131"/>
        <v>0</v>
      </c>
    </row>
    <row r="189" spans="1:19" x14ac:dyDescent="0.2">
      <c r="A189" s="1193" t="s">
        <v>13</v>
      </c>
      <c r="B189" s="1384"/>
      <c r="C189" s="1186"/>
      <c r="D189" s="1218">
        <f t="shared" si="123"/>
        <v>0</v>
      </c>
      <c r="E189" s="1246">
        <f t="shared" si="124"/>
        <v>0</v>
      </c>
      <c r="F189" s="1246">
        <f t="shared" si="125"/>
        <v>0</v>
      </c>
      <c r="G189" s="1246">
        <f t="shared" si="126"/>
        <v>0</v>
      </c>
      <c r="H189" s="1246">
        <f t="shared" si="127"/>
        <v>0</v>
      </c>
      <c r="I189" s="1246">
        <f t="shared" si="128"/>
        <v>0</v>
      </c>
      <c r="J189" s="1246">
        <f t="shared" si="129"/>
        <v>0</v>
      </c>
      <c r="L189" s="1382">
        <f t="shared" si="130"/>
        <v>0</v>
      </c>
      <c r="M189" s="1265"/>
      <c r="N189" s="1265"/>
      <c r="O189" s="1265"/>
      <c r="P189" s="1265"/>
      <c r="Q189" s="1265"/>
      <c r="R189" s="1265"/>
      <c r="S189" s="1231">
        <f t="shared" si="131"/>
        <v>0</v>
      </c>
    </row>
    <row r="190" spans="1:19" x14ac:dyDescent="0.2">
      <c r="A190" s="1193" t="s">
        <v>11</v>
      </c>
      <c r="B190" s="1384"/>
      <c r="C190" s="1186"/>
      <c r="D190" s="1218">
        <f t="shared" si="123"/>
        <v>0</v>
      </c>
      <c r="E190" s="1246">
        <f t="shared" si="124"/>
        <v>0</v>
      </c>
      <c r="F190" s="1246">
        <f t="shared" si="125"/>
        <v>0</v>
      </c>
      <c r="G190" s="1246">
        <f t="shared" si="126"/>
        <v>0</v>
      </c>
      <c r="H190" s="1246">
        <f t="shared" si="127"/>
        <v>0</v>
      </c>
      <c r="I190" s="1246">
        <f t="shared" si="128"/>
        <v>0</v>
      </c>
      <c r="J190" s="1246">
        <f t="shared" si="129"/>
        <v>0</v>
      </c>
      <c r="L190" s="1382">
        <f t="shared" si="130"/>
        <v>0</v>
      </c>
      <c r="M190" s="1265"/>
      <c r="N190" s="1265"/>
      <c r="O190" s="1265"/>
      <c r="P190" s="1265"/>
      <c r="Q190" s="1265"/>
      <c r="R190" s="1265"/>
      <c r="S190" s="1231">
        <f t="shared" si="131"/>
        <v>0</v>
      </c>
    </row>
    <row r="191" spans="1:19" x14ac:dyDescent="0.2">
      <c r="A191" s="1193" t="s">
        <v>942</v>
      </c>
      <c r="B191" s="1384"/>
      <c r="C191" s="1186"/>
      <c r="D191" s="1218">
        <f t="shared" si="123"/>
        <v>0</v>
      </c>
      <c r="E191" s="1246">
        <f t="shared" si="124"/>
        <v>0</v>
      </c>
      <c r="F191" s="1246">
        <f t="shared" si="125"/>
        <v>0</v>
      </c>
      <c r="G191" s="1246">
        <f t="shared" si="126"/>
        <v>0</v>
      </c>
      <c r="H191" s="1246">
        <f t="shared" si="127"/>
        <v>0</v>
      </c>
      <c r="I191" s="1246">
        <f t="shared" si="128"/>
        <v>0</v>
      </c>
      <c r="J191" s="1246">
        <f t="shared" si="129"/>
        <v>0</v>
      </c>
      <c r="L191" s="1382">
        <f t="shared" si="130"/>
        <v>0</v>
      </c>
      <c r="M191" s="1265"/>
      <c r="N191" s="1265"/>
      <c r="O191" s="1265"/>
      <c r="P191" s="1265"/>
      <c r="Q191" s="1265"/>
      <c r="R191" s="1265"/>
      <c r="S191" s="1231">
        <f t="shared" si="131"/>
        <v>0</v>
      </c>
    </row>
    <row r="192" spans="1:19" x14ac:dyDescent="0.2">
      <c r="A192" s="1193" t="s">
        <v>19</v>
      </c>
      <c r="B192" s="1384"/>
      <c r="C192" s="1186"/>
      <c r="D192" s="1218">
        <f t="shared" si="123"/>
        <v>0</v>
      </c>
      <c r="E192" s="1246">
        <f t="shared" si="124"/>
        <v>0</v>
      </c>
      <c r="F192" s="1246">
        <f t="shared" si="125"/>
        <v>0</v>
      </c>
      <c r="G192" s="1246">
        <f t="shared" si="126"/>
        <v>0</v>
      </c>
      <c r="H192" s="1246">
        <f t="shared" si="127"/>
        <v>0</v>
      </c>
      <c r="I192" s="1246">
        <f t="shared" si="128"/>
        <v>0</v>
      </c>
      <c r="J192" s="1246">
        <f t="shared" si="129"/>
        <v>0</v>
      </c>
      <c r="L192" s="1382">
        <f t="shared" si="130"/>
        <v>0</v>
      </c>
      <c r="M192" s="1265"/>
      <c r="N192" s="1265"/>
      <c r="O192" s="1265"/>
      <c r="P192" s="1265"/>
      <c r="Q192" s="1265"/>
      <c r="R192" s="1265"/>
      <c r="S192" s="1231">
        <f t="shared" si="131"/>
        <v>0</v>
      </c>
    </row>
    <row r="193" spans="1:19" x14ac:dyDescent="0.2">
      <c r="A193" s="1193" t="s">
        <v>943</v>
      </c>
      <c r="B193" s="1384"/>
      <c r="C193" s="1186"/>
      <c r="D193" s="1218">
        <f t="shared" si="123"/>
        <v>0</v>
      </c>
      <c r="E193" s="1246">
        <f t="shared" si="124"/>
        <v>0</v>
      </c>
      <c r="F193" s="1246">
        <f t="shared" si="125"/>
        <v>0</v>
      </c>
      <c r="G193" s="1246">
        <f t="shared" si="126"/>
        <v>0</v>
      </c>
      <c r="H193" s="1246">
        <f t="shared" si="127"/>
        <v>0</v>
      </c>
      <c r="I193" s="1246">
        <f t="shared" si="128"/>
        <v>0</v>
      </c>
      <c r="J193" s="1246">
        <f t="shared" si="129"/>
        <v>0</v>
      </c>
      <c r="L193" s="1382">
        <f t="shared" si="130"/>
        <v>0</v>
      </c>
      <c r="M193" s="1265"/>
      <c r="N193" s="1265"/>
      <c r="O193" s="1265"/>
      <c r="P193" s="1265"/>
      <c r="Q193" s="1265"/>
      <c r="R193" s="1265"/>
      <c r="S193" s="1231">
        <f t="shared" si="131"/>
        <v>0</v>
      </c>
    </row>
    <row r="194" spans="1:19" x14ac:dyDescent="0.2">
      <c r="A194" s="1193" t="s">
        <v>15</v>
      </c>
      <c r="B194" s="1384"/>
      <c r="C194" s="1186"/>
      <c r="D194" s="1218">
        <f t="shared" si="123"/>
        <v>0</v>
      </c>
      <c r="E194" s="1246">
        <f t="shared" si="124"/>
        <v>0</v>
      </c>
      <c r="F194" s="1246">
        <f t="shared" si="125"/>
        <v>0</v>
      </c>
      <c r="G194" s="1246">
        <f t="shared" si="126"/>
        <v>0</v>
      </c>
      <c r="H194" s="1246">
        <f t="shared" si="127"/>
        <v>0</v>
      </c>
      <c r="I194" s="1246">
        <f t="shared" si="128"/>
        <v>0</v>
      </c>
      <c r="J194" s="1246">
        <f t="shared" si="129"/>
        <v>0</v>
      </c>
      <c r="L194" s="1382">
        <f t="shared" si="130"/>
        <v>0</v>
      </c>
      <c r="M194" s="1265"/>
      <c r="N194" s="1265"/>
      <c r="O194" s="1265"/>
      <c r="P194" s="1265"/>
      <c r="Q194" s="1265"/>
      <c r="R194" s="1265"/>
      <c r="S194" s="1231">
        <f t="shared" si="131"/>
        <v>0</v>
      </c>
    </row>
    <row r="195" spans="1:19" x14ac:dyDescent="0.2">
      <c r="A195" s="1193" t="s">
        <v>9</v>
      </c>
      <c r="B195" s="1384"/>
      <c r="C195" s="1186"/>
      <c r="D195" s="1218">
        <f t="shared" si="123"/>
        <v>0</v>
      </c>
      <c r="E195" s="1246">
        <f t="shared" si="124"/>
        <v>0</v>
      </c>
      <c r="F195" s="1246">
        <f t="shared" si="125"/>
        <v>0</v>
      </c>
      <c r="G195" s="1246">
        <f t="shared" si="126"/>
        <v>0</v>
      </c>
      <c r="H195" s="1246">
        <f t="shared" si="127"/>
        <v>0</v>
      </c>
      <c r="I195" s="1246">
        <f t="shared" si="128"/>
        <v>0</v>
      </c>
      <c r="J195" s="1246">
        <f t="shared" si="129"/>
        <v>0</v>
      </c>
      <c r="L195" s="1382">
        <f t="shared" si="130"/>
        <v>0</v>
      </c>
      <c r="M195" s="1265"/>
      <c r="N195" s="1265"/>
      <c r="O195" s="1265"/>
      <c r="P195" s="1265"/>
      <c r="Q195" s="1265"/>
      <c r="R195" s="1265"/>
      <c r="S195" s="1231">
        <f t="shared" si="131"/>
        <v>0</v>
      </c>
    </row>
    <row r="196" spans="1:19" x14ac:dyDescent="0.2">
      <c r="A196" s="68" t="s">
        <v>944</v>
      </c>
      <c r="B196" s="1384"/>
      <c r="C196" s="1186"/>
      <c r="D196" s="1218">
        <f t="shared" si="123"/>
        <v>0</v>
      </c>
      <c r="E196" s="1246">
        <f t="shared" si="124"/>
        <v>0</v>
      </c>
      <c r="F196" s="1246">
        <f t="shared" si="125"/>
        <v>0</v>
      </c>
      <c r="G196" s="1246">
        <f t="shared" si="126"/>
        <v>0</v>
      </c>
      <c r="H196" s="1246">
        <f t="shared" si="127"/>
        <v>0</v>
      </c>
      <c r="I196" s="1246">
        <f t="shared" si="128"/>
        <v>0</v>
      </c>
      <c r="J196" s="1246">
        <f t="shared" si="129"/>
        <v>0</v>
      </c>
      <c r="L196" s="1382">
        <f t="shared" si="130"/>
        <v>0</v>
      </c>
      <c r="M196" s="1265"/>
      <c r="N196" s="1265"/>
      <c r="O196" s="1265"/>
      <c r="P196" s="1265"/>
      <c r="Q196" s="1265"/>
      <c r="R196" s="1265"/>
      <c r="S196" s="1231">
        <f t="shared" si="131"/>
        <v>0</v>
      </c>
    </row>
    <row r="197" spans="1:19" x14ac:dyDescent="0.2">
      <c r="A197" s="1193" t="s">
        <v>945</v>
      </c>
      <c r="B197" s="1384"/>
      <c r="C197" s="1186"/>
      <c r="D197" s="1218">
        <f t="shared" si="123"/>
        <v>0</v>
      </c>
      <c r="E197" s="1246">
        <f t="shared" si="124"/>
        <v>0</v>
      </c>
      <c r="F197" s="1246">
        <f t="shared" si="125"/>
        <v>0</v>
      </c>
      <c r="G197" s="1246">
        <f t="shared" si="126"/>
        <v>0</v>
      </c>
      <c r="H197" s="1246">
        <f t="shared" si="127"/>
        <v>0</v>
      </c>
      <c r="I197" s="1246">
        <f t="shared" si="128"/>
        <v>0</v>
      </c>
      <c r="J197" s="1246">
        <f t="shared" si="129"/>
        <v>0</v>
      </c>
      <c r="L197" s="1382">
        <f t="shared" si="130"/>
        <v>0</v>
      </c>
      <c r="M197" s="1265"/>
      <c r="N197" s="1265"/>
      <c r="O197" s="1265"/>
      <c r="P197" s="1265"/>
      <c r="Q197" s="1265"/>
      <c r="R197" s="1265"/>
      <c r="S197" s="1231">
        <f t="shared" si="131"/>
        <v>0</v>
      </c>
    </row>
    <row r="198" spans="1:19" x14ac:dyDescent="0.2">
      <c r="A198" s="1245"/>
      <c r="B198" s="1384"/>
      <c r="C198" s="1186"/>
      <c r="D198" s="1218">
        <f t="shared" si="123"/>
        <v>0</v>
      </c>
      <c r="E198" s="1246">
        <f t="shared" si="124"/>
        <v>0</v>
      </c>
      <c r="F198" s="1246">
        <f t="shared" si="125"/>
        <v>0</v>
      </c>
      <c r="G198" s="1246">
        <f t="shared" si="126"/>
        <v>0</v>
      </c>
      <c r="H198" s="1246">
        <f t="shared" si="127"/>
        <v>0</v>
      </c>
      <c r="I198" s="1246">
        <f t="shared" si="128"/>
        <v>0</v>
      </c>
      <c r="J198" s="1246">
        <f t="shared" si="129"/>
        <v>0</v>
      </c>
      <c r="L198" s="1382">
        <f t="shared" si="130"/>
        <v>0</v>
      </c>
      <c r="M198" s="1265"/>
      <c r="N198" s="1265"/>
      <c r="O198" s="1265"/>
      <c r="P198" s="1265"/>
      <c r="Q198" s="1265"/>
      <c r="R198" s="1265"/>
      <c r="S198" s="1231">
        <f t="shared" si="131"/>
        <v>0</v>
      </c>
    </row>
    <row r="199" spans="1:19" x14ac:dyDescent="0.2">
      <c r="A199" s="1245"/>
      <c r="B199" s="1384"/>
      <c r="C199" s="1186"/>
      <c r="D199" s="1218">
        <f t="shared" si="123"/>
        <v>0</v>
      </c>
      <c r="E199" s="1246">
        <f t="shared" si="124"/>
        <v>0</v>
      </c>
      <c r="F199" s="1246">
        <f t="shared" si="125"/>
        <v>0</v>
      </c>
      <c r="G199" s="1246">
        <f t="shared" si="126"/>
        <v>0</v>
      </c>
      <c r="H199" s="1246">
        <f t="shared" si="127"/>
        <v>0</v>
      </c>
      <c r="I199" s="1246">
        <f t="shared" si="128"/>
        <v>0</v>
      </c>
      <c r="J199" s="1246">
        <f t="shared" si="129"/>
        <v>0</v>
      </c>
      <c r="L199" s="1382">
        <f t="shared" si="130"/>
        <v>0</v>
      </c>
      <c r="M199" s="1265"/>
      <c r="N199" s="1265"/>
      <c r="O199" s="1265"/>
      <c r="P199" s="1265"/>
      <c r="Q199" s="1265"/>
      <c r="R199" s="1265"/>
      <c r="S199" s="1231">
        <f t="shared" si="131"/>
        <v>0</v>
      </c>
    </row>
    <row r="200" spans="1:19" x14ac:dyDescent="0.2">
      <c r="A200" s="1245"/>
      <c r="B200" s="1384"/>
      <c r="C200" s="1186"/>
      <c r="D200" s="1218">
        <f t="shared" si="123"/>
        <v>0</v>
      </c>
      <c r="E200" s="1246">
        <f t="shared" si="124"/>
        <v>0</v>
      </c>
      <c r="F200" s="1246">
        <f t="shared" si="125"/>
        <v>0</v>
      </c>
      <c r="G200" s="1246">
        <f t="shared" si="126"/>
        <v>0</v>
      </c>
      <c r="H200" s="1246">
        <f t="shared" si="127"/>
        <v>0</v>
      </c>
      <c r="I200" s="1246">
        <f t="shared" si="128"/>
        <v>0</v>
      </c>
      <c r="J200" s="1246">
        <f t="shared" si="129"/>
        <v>0</v>
      </c>
      <c r="L200" s="1382">
        <f t="shared" si="130"/>
        <v>0</v>
      </c>
      <c r="M200" s="1265"/>
      <c r="N200" s="1265"/>
      <c r="O200" s="1265"/>
      <c r="P200" s="1265"/>
      <c r="Q200" s="1265"/>
      <c r="R200" s="1265"/>
      <c r="S200" s="1231">
        <f t="shared" si="131"/>
        <v>0</v>
      </c>
    </row>
    <row r="201" spans="1:19" x14ac:dyDescent="0.2">
      <c r="A201" s="1245"/>
      <c r="B201" s="1384"/>
      <c r="C201" s="1186"/>
      <c r="D201" s="1218">
        <f t="shared" si="123"/>
        <v>0</v>
      </c>
      <c r="E201" s="1246">
        <f t="shared" si="124"/>
        <v>0</v>
      </c>
      <c r="F201" s="1246">
        <f t="shared" si="125"/>
        <v>0</v>
      </c>
      <c r="G201" s="1246">
        <f t="shared" si="126"/>
        <v>0</v>
      </c>
      <c r="H201" s="1246">
        <f t="shared" si="127"/>
        <v>0</v>
      </c>
      <c r="I201" s="1246">
        <f t="shared" si="128"/>
        <v>0</v>
      </c>
      <c r="J201" s="1246">
        <f t="shared" si="129"/>
        <v>0</v>
      </c>
      <c r="L201" s="1382">
        <f t="shared" si="130"/>
        <v>0</v>
      </c>
      <c r="M201" s="1265"/>
      <c r="N201" s="1265"/>
      <c r="O201" s="1265"/>
      <c r="P201" s="1265"/>
      <c r="Q201" s="1265"/>
      <c r="R201" s="1265"/>
      <c r="S201" s="1231">
        <f t="shared" si="131"/>
        <v>0</v>
      </c>
    </row>
    <row r="202" spans="1:19" x14ac:dyDescent="0.2">
      <c r="A202" s="1245"/>
      <c r="B202" s="1384"/>
      <c r="C202" s="1186"/>
      <c r="D202" s="1218">
        <f t="shared" si="123"/>
        <v>0</v>
      </c>
      <c r="E202" s="1246">
        <f t="shared" si="124"/>
        <v>0</v>
      </c>
      <c r="F202" s="1246">
        <f t="shared" si="125"/>
        <v>0</v>
      </c>
      <c r="G202" s="1246">
        <f t="shared" si="126"/>
        <v>0</v>
      </c>
      <c r="H202" s="1246">
        <f t="shared" si="127"/>
        <v>0</v>
      </c>
      <c r="I202" s="1246">
        <f t="shared" si="128"/>
        <v>0</v>
      </c>
      <c r="J202" s="1246">
        <f t="shared" si="129"/>
        <v>0</v>
      </c>
      <c r="L202" s="1382">
        <f t="shared" si="130"/>
        <v>0</v>
      </c>
      <c r="M202" s="1265"/>
      <c r="N202" s="1265"/>
      <c r="O202" s="1265"/>
      <c r="P202" s="1265"/>
      <c r="Q202" s="1265"/>
      <c r="R202" s="1265"/>
      <c r="S202" s="1231">
        <f t="shared" si="131"/>
        <v>0</v>
      </c>
    </row>
    <row r="203" spans="1:19" x14ac:dyDescent="0.2">
      <c r="A203" s="1245"/>
      <c r="B203" s="1384"/>
      <c r="C203" s="1186"/>
      <c r="D203" s="1218">
        <f t="shared" si="123"/>
        <v>0</v>
      </c>
      <c r="E203" s="1246">
        <f t="shared" si="124"/>
        <v>0</v>
      </c>
      <c r="F203" s="1246">
        <f t="shared" si="125"/>
        <v>0</v>
      </c>
      <c r="G203" s="1246">
        <f t="shared" si="126"/>
        <v>0</v>
      </c>
      <c r="H203" s="1246">
        <f t="shared" si="127"/>
        <v>0</v>
      </c>
      <c r="I203" s="1246">
        <f t="shared" si="128"/>
        <v>0</v>
      </c>
      <c r="J203" s="1246">
        <f t="shared" si="129"/>
        <v>0</v>
      </c>
      <c r="L203" s="1382">
        <f t="shared" si="130"/>
        <v>0</v>
      </c>
      <c r="M203" s="1265"/>
      <c r="N203" s="1265"/>
      <c r="O203" s="1265"/>
      <c r="P203" s="1265"/>
      <c r="Q203" s="1265"/>
      <c r="R203" s="1265"/>
      <c r="S203" s="1231">
        <f t="shared" si="131"/>
        <v>0</v>
      </c>
    </row>
    <row r="204" spans="1:19" x14ac:dyDescent="0.2">
      <c r="A204" s="1193" t="s">
        <v>946</v>
      </c>
      <c r="B204" s="1225"/>
      <c r="C204" s="1228"/>
      <c r="D204" s="1218">
        <f>SUM(E204:J204)</f>
        <v>0</v>
      </c>
      <c r="E204" s="1247">
        <f t="shared" ref="E204:J204" si="132">SUM(E186:E203)</f>
        <v>0</v>
      </c>
      <c r="F204" s="1247">
        <f t="shared" si="132"/>
        <v>0</v>
      </c>
      <c r="G204" s="1247">
        <f t="shared" si="132"/>
        <v>0</v>
      </c>
      <c r="H204" s="1247">
        <f t="shared" si="132"/>
        <v>0</v>
      </c>
      <c r="I204" s="1247">
        <f t="shared" si="132"/>
        <v>0</v>
      </c>
      <c r="J204" s="1247">
        <f t="shared" si="132"/>
        <v>0</v>
      </c>
      <c r="L204" s="1248"/>
      <c r="M204" s="1249"/>
      <c r="N204" s="1249"/>
      <c r="O204" s="1249"/>
      <c r="P204" s="1249"/>
      <c r="Q204" s="1249"/>
      <c r="R204" s="1249"/>
      <c r="S204" s="1250"/>
    </row>
    <row r="205" spans="1:19" x14ac:dyDescent="0.2">
      <c r="A205" s="1193" t="s">
        <v>947</v>
      </c>
      <c r="B205" s="1225"/>
      <c r="C205" s="1228"/>
      <c r="D205" s="1230">
        <f>SUM(E205:J205)</f>
        <v>0</v>
      </c>
      <c r="E205" s="1251">
        <f>IF(E204=0,0,E204/$D204)</f>
        <v>0</v>
      </c>
      <c r="F205" s="1251">
        <f t="shared" ref="F205:J205" si="133">IF(F204=0,0,F204/$D204)</f>
        <v>0</v>
      </c>
      <c r="G205" s="1251">
        <f t="shared" si="133"/>
        <v>0</v>
      </c>
      <c r="H205" s="1251">
        <f t="shared" si="133"/>
        <v>0</v>
      </c>
      <c r="I205" s="1251">
        <f t="shared" si="133"/>
        <v>0</v>
      </c>
      <c r="J205" s="1251">
        <f t="shared" si="133"/>
        <v>0</v>
      </c>
      <c r="L205" s="1252"/>
      <c r="M205" s="294"/>
      <c r="N205" s="294"/>
      <c r="O205" s="294"/>
      <c r="P205" s="294"/>
      <c r="Q205" s="294"/>
      <c r="R205" s="294"/>
      <c r="S205" s="1253"/>
    </row>
    <row r="206" spans="1:19" x14ac:dyDescent="0.2">
      <c r="A206" s="1254" t="s">
        <v>21</v>
      </c>
      <c r="B206" s="1254" t="s">
        <v>948</v>
      </c>
      <c r="C206" s="1186"/>
      <c r="D206" s="1218">
        <f t="shared" ref="D206:D210" si="134">SUM(E206:J206)</f>
        <v>0</v>
      </c>
      <c r="E206" s="1218">
        <f>$C206*E$173</f>
        <v>0</v>
      </c>
      <c r="F206" s="1218">
        <f t="shared" ref="F206:J208" si="135">$C206*F$173</f>
        <v>0</v>
      </c>
      <c r="G206" s="1218">
        <f t="shared" si="135"/>
        <v>0</v>
      </c>
      <c r="H206" s="1218">
        <f t="shared" si="135"/>
        <v>0</v>
      </c>
      <c r="I206" s="1218">
        <f t="shared" si="135"/>
        <v>0</v>
      </c>
      <c r="J206" s="1218">
        <f t="shared" si="135"/>
        <v>0</v>
      </c>
      <c r="L206" s="1252"/>
      <c r="M206" s="294"/>
      <c r="N206" s="294"/>
      <c r="O206" s="294"/>
      <c r="P206" s="294"/>
      <c r="Q206" s="294"/>
      <c r="R206" s="294"/>
      <c r="S206" s="1253"/>
    </row>
    <row r="207" spans="1:19" x14ac:dyDescent="0.2">
      <c r="A207" s="1254" t="s">
        <v>23</v>
      </c>
      <c r="B207" s="1254" t="s">
        <v>948</v>
      </c>
      <c r="C207" s="1186"/>
      <c r="D207" s="1218">
        <f t="shared" si="134"/>
        <v>0</v>
      </c>
      <c r="E207" s="1218">
        <f>$C207*E$173</f>
        <v>0</v>
      </c>
      <c r="F207" s="1218">
        <f t="shared" si="135"/>
        <v>0</v>
      </c>
      <c r="G207" s="1218">
        <f t="shared" si="135"/>
        <v>0</v>
      </c>
      <c r="H207" s="1218">
        <f t="shared" si="135"/>
        <v>0</v>
      </c>
      <c r="I207" s="1218">
        <f t="shared" si="135"/>
        <v>0</v>
      </c>
      <c r="J207" s="1218">
        <f t="shared" si="135"/>
        <v>0</v>
      </c>
      <c r="L207" s="1252"/>
      <c r="M207" s="294"/>
      <c r="N207" s="294"/>
      <c r="O207" s="294"/>
      <c r="P207" s="294"/>
      <c r="Q207" s="294"/>
      <c r="R207" s="294"/>
      <c r="S207" s="1253"/>
    </row>
    <row r="208" spans="1:19" x14ac:dyDescent="0.2">
      <c r="A208" s="1245"/>
      <c r="B208" s="1254" t="s">
        <v>948</v>
      </c>
      <c r="C208" s="1186"/>
      <c r="D208" s="1218">
        <f t="shared" si="134"/>
        <v>0</v>
      </c>
      <c r="E208" s="1218">
        <f>$C208*E$173</f>
        <v>0</v>
      </c>
      <c r="F208" s="1218">
        <f t="shared" si="135"/>
        <v>0</v>
      </c>
      <c r="G208" s="1218">
        <f t="shared" si="135"/>
        <v>0</v>
      </c>
      <c r="H208" s="1218">
        <f t="shared" si="135"/>
        <v>0</v>
      </c>
      <c r="I208" s="1218">
        <f t="shared" si="135"/>
        <v>0</v>
      </c>
      <c r="J208" s="1218">
        <f t="shared" si="135"/>
        <v>0</v>
      </c>
      <c r="L208" s="1255"/>
      <c r="M208" s="1256"/>
      <c r="N208" s="1256"/>
      <c r="O208" s="1256"/>
      <c r="P208" s="1256"/>
      <c r="Q208" s="1256"/>
      <c r="R208" s="1256"/>
      <c r="S208" s="1257"/>
    </row>
    <row r="209" spans="1:19" x14ac:dyDescent="0.2">
      <c r="A209" s="1245"/>
      <c r="B209" s="1384"/>
      <c r="C209" s="1186"/>
      <c r="D209" s="1218">
        <f t="shared" si="134"/>
        <v>0</v>
      </c>
      <c r="E209" s="1246">
        <f t="shared" ref="E209:J210" si="136">$C209*M209</f>
        <v>0</v>
      </c>
      <c r="F209" s="1246">
        <f t="shared" si="136"/>
        <v>0</v>
      </c>
      <c r="G209" s="1246">
        <f t="shared" si="136"/>
        <v>0</v>
      </c>
      <c r="H209" s="1246">
        <f t="shared" si="136"/>
        <v>0</v>
      </c>
      <c r="I209" s="1246">
        <f t="shared" si="136"/>
        <v>0</v>
      </c>
      <c r="J209" s="1246">
        <f t="shared" si="136"/>
        <v>0</v>
      </c>
      <c r="L209" s="1382">
        <f t="shared" ref="L209:L210" si="137">B209</f>
        <v>0</v>
      </c>
      <c r="M209" s="1265"/>
      <c r="N209" s="1265"/>
      <c r="O209" s="1265"/>
      <c r="P209" s="1265"/>
      <c r="Q209" s="1265"/>
      <c r="R209" s="1265"/>
      <c r="S209" s="1231">
        <f t="shared" ref="S209:S210" si="138">SUM(M209:R209)</f>
        <v>0</v>
      </c>
    </row>
    <row r="210" spans="1:19" x14ac:dyDescent="0.2">
      <c r="A210" s="1245"/>
      <c r="B210" s="1384"/>
      <c r="C210" s="1186"/>
      <c r="D210" s="1218">
        <f t="shared" si="134"/>
        <v>0</v>
      </c>
      <c r="E210" s="1246">
        <f t="shared" si="136"/>
        <v>0</v>
      </c>
      <c r="F210" s="1246">
        <f t="shared" si="136"/>
        <v>0</v>
      </c>
      <c r="G210" s="1246">
        <f t="shared" si="136"/>
        <v>0</v>
      </c>
      <c r="H210" s="1246">
        <f t="shared" si="136"/>
        <v>0</v>
      </c>
      <c r="I210" s="1246">
        <f t="shared" si="136"/>
        <v>0</v>
      </c>
      <c r="J210" s="1246">
        <f t="shared" si="136"/>
        <v>0</v>
      </c>
      <c r="L210" s="1382">
        <f t="shared" si="137"/>
        <v>0</v>
      </c>
      <c r="M210" s="1266"/>
      <c r="N210" s="1266"/>
      <c r="O210" s="1266"/>
      <c r="P210" s="1266"/>
      <c r="Q210" s="1266"/>
      <c r="R210" s="1266"/>
      <c r="S210" s="1267">
        <f t="shared" si="138"/>
        <v>0</v>
      </c>
    </row>
    <row r="211" spans="1:19" x14ac:dyDescent="0.2">
      <c r="A211" s="1193" t="s">
        <v>949</v>
      </c>
      <c r="B211" s="1225"/>
      <c r="C211" s="1228"/>
      <c r="D211" s="1218">
        <f>SUM(E211:J211)</f>
        <v>0</v>
      </c>
      <c r="E211" s="1247">
        <f>E204+E206+E207+E208+E209+E210</f>
        <v>0</v>
      </c>
      <c r="F211" s="1247">
        <f t="shared" ref="F211:J211" si="139">F204+F206+F207+F208+F209+F210</f>
        <v>0</v>
      </c>
      <c r="G211" s="1247">
        <f t="shared" si="139"/>
        <v>0</v>
      </c>
      <c r="H211" s="1247">
        <f t="shared" si="139"/>
        <v>0</v>
      </c>
      <c r="I211" s="1247">
        <f t="shared" si="139"/>
        <v>0</v>
      </c>
      <c r="J211" s="1247">
        <f t="shared" si="139"/>
        <v>0</v>
      </c>
      <c r="L211" s="1248"/>
      <c r="M211" s="1249"/>
      <c r="N211" s="1249"/>
      <c r="O211" s="1249"/>
      <c r="P211" s="1249"/>
      <c r="Q211" s="1249"/>
      <c r="R211" s="1249"/>
      <c r="S211" s="1250"/>
    </row>
    <row r="212" spans="1:19" x14ac:dyDescent="0.2">
      <c r="A212" s="1258" t="s">
        <v>957</v>
      </c>
      <c r="B212" s="1259"/>
      <c r="C212" s="1260"/>
      <c r="D212" s="1230" t="e">
        <f>SUM(E212:J212)</f>
        <v>#DIV/0!</v>
      </c>
      <c r="E212" s="1251" t="e">
        <f>E211/$D211</f>
        <v>#DIV/0!</v>
      </c>
      <c r="F212" s="1251" t="e">
        <f t="shared" ref="F212:J212" si="140">F211/$D211</f>
        <v>#DIV/0!</v>
      </c>
      <c r="G212" s="1251" t="e">
        <f t="shared" si="140"/>
        <v>#DIV/0!</v>
      </c>
      <c r="H212" s="1251" t="e">
        <f t="shared" si="140"/>
        <v>#DIV/0!</v>
      </c>
      <c r="I212" s="1251" t="e">
        <f t="shared" si="140"/>
        <v>#DIV/0!</v>
      </c>
      <c r="J212" s="1251" t="e">
        <f t="shared" si="140"/>
        <v>#DIV/0!</v>
      </c>
      <c r="L212" s="1255"/>
      <c r="M212" s="1256"/>
      <c r="N212" s="1256"/>
      <c r="O212" s="1256"/>
      <c r="P212" s="1256"/>
      <c r="Q212" s="1256"/>
      <c r="R212" s="1256"/>
      <c r="S212" s="1257"/>
    </row>
    <row r="213" spans="1:19" x14ac:dyDescent="0.2">
      <c r="A213" s="103" t="s">
        <v>951</v>
      </c>
      <c r="B213" s="1384"/>
      <c r="C213" s="1186"/>
      <c r="D213" s="1218">
        <f>SUM(E213:J213)</f>
        <v>0</v>
      </c>
      <c r="E213" s="1246">
        <f t="shared" ref="E213:J213" si="141">$C213*M213</f>
        <v>0</v>
      </c>
      <c r="F213" s="1246">
        <f t="shared" si="141"/>
        <v>0</v>
      </c>
      <c r="G213" s="1246">
        <f t="shared" si="141"/>
        <v>0</v>
      </c>
      <c r="H213" s="1246">
        <f t="shared" si="141"/>
        <v>0</v>
      </c>
      <c r="I213" s="1246">
        <f t="shared" si="141"/>
        <v>0</v>
      </c>
      <c r="J213" s="1246">
        <f t="shared" si="141"/>
        <v>0</v>
      </c>
      <c r="L213" s="1382">
        <f t="shared" ref="L213" si="142">B213</f>
        <v>0</v>
      </c>
      <c r="M213" s="1093"/>
      <c r="N213" s="1093"/>
      <c r="O213" s="1093"/>
      <c r="P213" s="1093"/>
      <c r="Q213" s="1093"/>
      <c r="R213" s="1093"/>
      <c r="S213" s="1268">
        <f t="shared" ref="S213" si="143">SUM(M213:R213)</f>
        <v>0</v>
      </c>
    </row>
    <row r="214" spans="1:19" ht="15.75" x14ac:dyDescent="0.25">
      <c r="A214" s="103" t="s">
        <v>952</v>
      </c>
      <c r="B214" s="1146"/>
      <c r="C214" s="1261"/>
      <c r="D214" s="1218">
        <f>D211+D213</f>
        <v>0</v>
      </c>
      <c r="E214" s="1218">
        <f t="shared" ref="E214:J214" si="144">E211+E213</f>
        <v>0</v>
      </c>
      <c r="F214" s="1218">
        <f t="shared" si="144"/>
        <v>0</v>
      </c>
      <c r="G214" s="1218">
        <f t="shared" si="144"/>
        <v>0</v>
      </c>
      <c r="H214" s="1218">
        <f t="shared" si="144"/>
        <v>0</v>
      </c>
      <c r="I214" s="1218">
        <f t="shared" si="144"/>
        <v>0</v>
      </c>
      <c r="J214" s="1218">
        <f t="shared" si="144"/>
        <v>0</v>
      </c>
    </row>
  </sheetData>
  <sheetProtection algorithmName="SHA-512" hashValue="B5WxFMpjY4lKgXy6OL0urNCZ07v8+ONTPAO2KLKc2qPqkXh5CW5A0XQwoWbRVYRQR5z1vYiwk0GsbaY5G3zhnA==" saltValue="7LQMyNqg6fkg1xEUp0KgYg=="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F8A15B5-7AF0-45CD-AFEC-9407CD28F516}">
          <x14:formula1>
            <xm:f>'Input List'!$P$3:$P$26</xm:f>
          </x14:formula1>
          <xm:sqref>K9:K15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E96E-94C6-4CD5-9377-11C128CE0DED}">
  <sheetPr>
    <pageSetUpPr fitToPage="1"/>
  </sheetPr>
  <dimension ref="A1:J39"/>
  <sheetViews>
    <sheetView zoomScaleNormal="100" workbookViewId="0"/>
  </sheetViews>
  <sheetFormatPr defaultColWidth="10.875" defaultRowHeight="15" x14ac:dyDescent="0.2"/>
  <cols>
    <col min="1" max="1" width="16.375" style="2" customWidth="1"/>
    <col min="2" max="8" width="11.875" style="2" customWidth="1"/>
    <col min="9" max="9" width="9.5" style="2" customWidth="1"/>
    <col min="10" max="16384" width="10.875" style="2"/>
  </cols>
  <sheetData>
    <row r="1" spans="1:8" ht="15" customHeight="1" x14ac:dyDescent="0.25">
      <c r="A1" s="7" t="s">
        <v>119</v>
      </c>
      <c r="B1" s="42"/>
      <c r="C1" s="42"/>
      <c r="D1" s="8"/>
      <c r="E1" s="8"/>
      <c r="F1" s="8"/>
      <c r="G1" s="8"/>
      <c r="H1" s="8"/>
    </row>
    <row r="2" spans="1:8" s="10" customFormat="1" ht="13.35" customHeight="1" x14ac:dyDescent="0.2">
      <c r="A2" s="1490" t="s">
        <v>42</v>
      </c>
      <c r="B2" s="1498"/>
      <c r="C2" s="44"/>
      <c r="D2" s="43"/>
      <c r="E2" s="43"/>
      <c r="F2" s="43"/>
      <c r="G2" s="43"/>
      <c r="H2" s="43"/>
    </row>
    <row r="3" spans="1:8" s="10" customFormat="1" ht="13.35" customHeight="1" x14ac:dyDescent="0.2">
      <c r="A3" s="1490" t="s">
        <v>1459</v>
      </c>
      <c r="B3" s="1498"/>
      <c r="C3" s="44"/>
      <c r="D3" s="43"/>
      <c r="E3" s="45" t="s">
        <v>120</v>
      </c>
      <c r="F3" s="46"/>
      <c r="G3" s="47"/>
      <c r="H3" s="48"/>
    </row>
    <row r="4" spans="1:8" s="49" customFormat="1" ht="13.35" customHeight="1" x14ac:dyDescent="0.2"/>
    <row r="5" spans="1:8" s="49" customFormat="1" ht="13.35" customHeight="1" x14ac:dyDescent="0.2">
      <c r="A5" s="50" t="s">
        <v>121</v>
      </c>
      <c r="B5" s="51"/>
      <c r="C5" s="51"/>
      <c r="D5" s="51"/>
      <c r="E5" s="51"/>
      <c r="F5" s="52"/>
      <c r="G5" s="53" t="s">
        <v>122</v>
      </c>
      <c r="H5" s="54"/>
    </row>
    <row r="6" spans="1:8" s="49" customFormat="1" ht="13.35" customHeight="1" x14ac:dyDescent="0.2">
      <c r="A6" s="55"/>
      <c r="B6" s="56"/>
      <c r="C6" s="56"/>
      <c r="D6" s="56"/>
      <c r="E6" s="56"/>
      <c r="F6" s="57"/>
      <c r="G6" s="58"/>
      <c r="H6" s="59"/>
    </row>
    <row r="7" spans="1:8" s="49" customFormat="1" ht="14.25" customHeight="1" x14ac:dyDescent="0.2">
      <c r="A7" s="50" t="s">
        <v>123</v>
      </c>
      <c r="B7" s="2"/>
      <c r="C7" s="60"/>
      <c r="D7" s="49" t="s">
        <v>124</v>
      </c>
      <c r="G7" s="61" t="s">
        <v>125</v>
      </c>
      <c r="H7" s="62"/>
    </row>
    <row r="8" spans="1:8" s="49" customFormat="1" ht="15" customHeight="1" x14ac:dyDescent="0.2">
      <c r="A8" s="63"/>
      <c r="B8" s="56"/>
      <c r="C8" s="56"/>
      <c r="D8" s="64"/>
      <c r="E8" s="65"/>
      <c r="F8" s="66"/>
      <c r="G8" s="1359"/>
      <c r="H8" s="1360"/>
    </row>
    <row r="9" spans="1:8" ht="15" customHeight="1" x14ac:dyDescent="0.2">
      <c r="A9" s="61" t="s">
        <v>126</v>
      </c>
      <c r="B9" s="67" t="s">
        <v>127</v>
      </c>
      <c r="C9" s="49"/>
      <c r="D9" s="68" t="s">
        <v>128</v>
      </c>
      <c r="E9" s="1343"/>
      <c r="F9" s="69" t="s">
        <v>129</v>
      </c>
      <c r="G9" s="70"/>
      <c r="H9" s="71"/>
    </row>
    <row r="10" spans="1:8" ht="15" customHeight="1" x14ac:dyDescent="0.2">
      <c r="A10" s="72"/>
      <c r="B10" s="73"/>
      <c r="C10" s="74"/>
      <c r="D10" s="1468"/>
      <c r="E10" s="75"/>
      <c r="F10" s="76"/>
      <c r="G10" s="77"/>
      <c r="H10" s="78"/>
    </row>
    <row r="11" spans="1:8" ht="15" customHeight="1" x14ac:dyDescent="0.2">
      <c r="A11" s="79" t="s">
        <v>130</v>
      </c>
      <c r="B11" s="80"/>
      <c r="C11" s="80"/>
      <c r="D11" s="81"/>
      <c r="E11" s="68" t="s">
        <v>131</v>
      </c>
      <c r="F11" s="82"/>
      <c r="H11" s="60"/>
    </row>
    <row r="12" spans="1:8" ht="15" customHeight="1" x14ac:dyDescent="0.2">
      <c r="A12" s="1469"/>
      <c r="B12" s="83"/>
      <c r="C12" s="83"/>
      <c r="D12" s="84"/>
      <c r="E12" s="85" t="s">
        <v>132</v>
      </c>
      <c r="F12" s="86"/>
      <c r="G12" s="85" t="s">
        <v>133</v>
      </c>
      <c r="H12" s="87"/>
    </row>
    <row r="13" spans="1:8" s="49" customFormat="1" ht="22.5" customHeight="1" x14ac:dyDescent="0.2">
      <c r="A13" s="1543" t="s">
        <v>134</v>
      </c>
      <c r="B13" s="1544"/>
      <c r="C13" s="1544"/>
      <c r="D13" s="1544"/>
      <c r="E13" s="1544"/>
      <c r="F13" s="1544"/>
      <c r="G13" s="1544"/>
      <c r="H13" s="1545"/>
    </row>
    <row r="14" spans="1:8" ht="15" customHeight="1" x14ac:dyDescent="0.2"/>
    <row r="15" spans="1:8" s="49" customFormat="1" ht="25.5" x14ac:dyDescent="0.2">
      <c r="A15" s="88" t="s">
        <v>135</v>
      </c>
      <c r="B15" s="90"/>
      <c r="C15" s="91" t="s">
        <v>136</v>
      </c>
      <c r="D15" s="89"/>
      <c r="E15" s="89"/>
      <c r="F15" s="92" t="s">
        <v>137</v>
      </c>
      <c r="G15" s="93"/>
      <c r="H15" s="94"/>
    </row>
    <row r="16" spans="1:8" s="49" customFormat="1" ht="15" customHeight="1" x14ac:dyDescent="0.2">
      <c r="A16" s="95" t="s">
        <v>138</v>
      </c>
      <c r="B16" s="96"/>
      <c r="C16" s="97"/>
      <c r="F16" s="95" t="s">
        <v>139</v>
      </c>
      <c r="G16" s="98"/>
      <c r="H16" s="99">
        <f>SUM(H17:H18)</f>
        <v>0</v>
      </c>
    </row>
    <row r="17" spans="1:10" s="49" customFormat="1" ht="15" customHeight="1" x14ac:dyDescent="0.2">
      <c r="A17" s="95" t="s">
        <v>33</v>
      </c>
      <c r="B17" s="101"/>
      <c r="C17" s="102"/>
      <c r="F17" s="103" t="s">
        <v>140</v>
      </c>
      <c r="G17" s="104"/>
      <c r="H17" s="105"/>
    </row>
    <row r="18" spans="1:10" s="49" customFormat="1" ht="15" customHeight="1" x14ac:dyDescent="0.2">
      <c r="A18" s="103" t="s">
        <v>35</v>
      </c>
      <c r="B18" s="107"/>
      <c r="C18" s="102"/>
      <c r="F18" s="103" t="s">
        <v>141</v>
      </c>
      <c r="G18" s="104"/>
      <c r="H18" s="105"/>
    </row>
    <row r="19" spans="1:10" s="49" customFormat="1" ht="15" customHeight="1" x14ac:dyDescent="0.2">
      <c r="A19" s="103" t="s">
        <v>37</v>
      </c>
      <c r="B19" s="107"/>
      <c r="C19" s="102"/>
      <c r="H19" s="108"/>
    </row>
    <row r="20" spans="1:10" s="49" customFormat="1" ht="15" customHeight="1" x14ac:dyDescent="0.2">
      <c r="A20" s="103" t="s">
        <v>38</v>
      </c>
      <c r="B20" s="107"/>
      <c r="C20" s="102"/>
      <c r="H20" s="108"/>
    </row>
    <row r="21" spans="1:10" s="49" customFormat="1" ht="15" customHeight="1" x14ac:dyDescent="0.2">
      <c r="A21" s="103" t="s">
        <v>39</v>
      </c>
      <c r="B21" s="107"/>
      <c r="C21" s="102"/>
      <c r="H21" s="108"/>
    </row>
    <row r="22" spans="1:10" s="49" customFormat="1" ht="15" customHeight="1" x14ac:dyDescent="0.2">
      <c r="A22" s="109" t="s">
        <v>142</v>
      </c>
      <c r="B22" s="104"/>
      <c r="C22" s="110">
        <f>SUM(C16:C21)</f>
        <v>0</v>
      </c>
      <c r="D22" s="111"/>
      <c r="E22" s="111"/>
      <c r="F22" s="111"/>
      <c r="G22" s="111"/>
      <c r="H22" s="112"/>
    </row>
    <row r="23" spans="1:10" s="49" customFormat="1" ht="15" customHeight="1" x14ac:dyDescent="0.2"/>
    <row r="24" spans="1:10" s="49" customFormat="1" ht="15" customHeight="1" x14ac:dyDescent="0.2">
      <c r="B24" s="113" t="s">
        <v>143</v>
      </c>
      <c r="C24" s="1326"/>
      <c r="D24" s="1326"/>
      <c r="E24" s="1326"/>
      <c r="F24" s="1327"/>
      <c r="G24" s="1328"/>
    </row>
    <row r="25" spans="1:10" s="49" customFormat="1" ht="30" x14ac:dyDescent="0.2">
      <c r="B25" s="115" t="s">
        <v>144</v>
      </c>
      <c r="C25" s="116" t="s">
        <v>145</v>
      </c>
      <c r="D25" s="117" t="s">
        <v>146</v>
      </c>
      <c r="E25" s="117" t="s">
        <v>147</v>
      </c>
      <c r="F25" s="117" t="s">
        <v>148</v>
      </c>
      <c r="G25" s="117" t="s">
        <v>142</v>
      </c>
      <c r="H25" s="2"/>
      <c r="I25" s="2"/>
      <c r="J25" s="2"/>
    </row>
    <row r="26" spans="1:10" s="49" customFormat="1" x14ac:dyDescent="0.2">
      <c r="B26" s="1325"/>
      <c r="C26" s="1324"/>
      <c r="D26" s="119"/>
      <c r="E26" s="119"/>
      <c r="F26" s="119"/>
      <c r="G26" s="120">
        <f>SUM(E26:F26)</f>
        <v>0</v>
      </c>
      <c r="H26" s="2"/>
      <c r="I26" s="2"/>
      <c r="J26" s="2"/>
    </row>
    <row r="27" spans="1:10" s="49" customFormat="1" x14ac:dyDescent="0.2">
      <c r="B27" s="1325"/>
      <c r="C27" s="118"/>
      <c r="D27" s="119"/>
      <c r="E27" s="119"/>
      <c r="F27" s="119"/>
      <c r="G27" s="120">
        <f>SUM(E27:F27)</f>
        <v>0</v>
      </c>
      <c r="H27" s="2"/>
      <c r="I27" s="2"/>
      <c r="J27" s="2"/>
    </row>
    <row r="28" spans="1:10" s="49" customFormat="1" x14ac:dyDescent="0.2">
      <c r="B28" s="1325"/>
      <c r="C28" s="118"/>
      <c r="D28" s="119"/>
      <c r="E28" s="119"/>
      <c r="F28" s="119"/>
      <c r="G28" s="120">
        <f>SUM(E28:F28)</f>
        <v>0</v>
      </c>
    </row>
    <row r="29" spans="1:10" s="49" customFormat="1" x14ac:dyDescent="0.2">
      <c r="B29" s="1325"/>
      <c r="C29" s="118"/>
      <c r="D29" s="119"/>
      <c r="E29" s="119"/>
      <c r="F29" s="119"/>
      <c r="G29" s="120">
        <f>SUM(E29:F29)</f>
        <v>0</v>
      </c>
    </row>
    <row r="30" spans="1:10" s="49" customFormat="1" x14ac:dyDescent="0.2">
      <c r="A30" s="2"/>
      <c r="B30" s="2"/>
      <c r="C30" s="2"/>
      <c r="D30" s="2"/>
      <c r="E30" s="2"/>
      <c r="F30" s="2"/>
      <c r="G30" s="2"/>
      <c r="H30" s="2"/>
      <c r="I30" s="2"/>
    </row>
    <row r="31" spans="1:10" s="10" customFormat="1" ht="15" customHeight="1" x14ac:dyDescent="0.2">
      <c r="A31" s="28" t="s">
        <v>149</v>
      </c>
      <c r="B31" s="121"/>
      <c r="C31" s="121"/>
      <c r="D31" s="121"/>
      <c r="E31" s="121"/>
      <c r="F31" s="121"/>
      <c r="G31" s="121"/>
      <c r="H31" s="29"/>
    </row>
    <row r="32" spans="1:10" s="122" customFormat="1" ht="40.35" customHeight="1" x14ac:dyDescent="0.2">
      <c r="A32" s="1546" t="s">
        <v>150</v>
      </c>
      <c r="B32" s="1547"/>
      <c r="C32" s="1547"/>
      <c r="D32" s="1547"/>
      <c r="E32" s="1547"/>
      <c r="F32" s="1547"/>
      <c r="G32" s="1547"/>
      <c r="H32" s="1548"/>
    </row>
    <row r="33" spans="1:8" s="10" customFormat="1" x14ac:dyDescent="0.2">
      <c r="A33" s="123" t="s">
        <v>122</v>
      </c>
      <c r="B33" s="124"/>
      <c r="C33" s="125" t="s">
        <v>151</v>
      </c>
      <c r="D33" s="124"/>
      <c r="E33" s="124"/>
      <c r="F33" s="124"/>
      <c r="G33" s="124"/>
      <c r="H33" s="126"/>
    </row>
    <row r="34" spans="1:8" s="10" customFormat="1" ht="15" customHeight="1" x14ac:dyDescent="0.2">
      <c r="A34" s="127"/>
      <c r="B34" s="128"/>
      <c r="C34" s="1540"/>
      <c r="D34" s="1541"/>
      <c r="E34" s="1541"/>
      <c r="F34" s="1541"/>
      <c r="G34" s="1541"/>
      <c r="H34" s="1542"/>
    </row>
    <row r="35" spans="1:8" s="10" customFormat="1" ht="15" customHeight="1" x14ac:dyDescent="0.2">
      <c r="A35" s="106"/>
      <c r="B35" s="106"/>
      <c r="C35" s="106"/>
      <c r="D35" s="106"/>
      <c r="E35" s="106"/>
      <c r="F35" s="106"/>
      <c r="G35" s="106"/>
      <c r="H35" s="106"/>
    </row>
    <row r="36" spans="1:8" s="10" customFormat="1" ht="15" customHeight="1" x14ac:dyDescent="0.2">
      <c r="A36" s="28" t="s">
        <v>152</v>
      </c>
      <c r="B36" s="121"/>
      <c r="C36" s="121"/>
      <c r="D36" s="121"/>
      <c r="E36" s="121"/>
      <c r="F36" s="121"/>
      <c r="G36" s="121"/>
      <c r="H36" s="29"/>
    </row>
    <row r="37" spans="1:8" s="122" customFormat="1" ht="40.35" customHeight="1" x14ac:dyDescent="0.2">
      <c r="A37" s="1546" t="s">
        <v>153</v>
      </c>
      <c r="B37" s="1547"/>
      <c r="C37" s="1547"/>
      <c r="D37" s="1547"/>
      <c r="E37" s="1547"/>
      <c r="F37" s="1547"/>
      <c r="G37" s="1547"/>
      <c r="H37" s="1548"/>
    </row>
    <row r="38" spans="1:8" s="10" customFormat="1" ht="15" customHeight="1" x14ac:dyDescent="0.2">
      <c r="A38" s="123" t="s">
        <v>122</v>
      </c>
      <c r="B38" s="124"/>
      <c r="C38" s="125" t="s">
        <v>154</v>
      </c>
      <c r="D38" s="124"/>
      <c r="E38" s="124"/>
      <c r="F38" s="124"/>
      <c r="G38" s="124"/>
      <c r="H38" s="126"/>
    </row>
    <row r="39" spans="1:8" s="10" customFormat="1" ht="15" customHeight="1" x14ac:dyDescent="0.2">
      <c r="A39" s="127"/>
      <c r="B39" s="128"/>
      <c r="C39" s="1540"/>
      <c r="D39" s="1541"/>
      <c r="E39" s="1541"/>
      <c r="F39" s="1541"/>
      <c r="G39" s="1541"/>
      <c r="H39" s="1542"/>
    </row>
  </sheetData>
  <sheetProtection algorithmName="SHA-512" hashValue="G/PmSFZ59v1jqsomhODWdatNlla6qRmed4umK/S9tmhZaTFAQBhRdHWu2ZmYq2xvieFZjhrnVo/g6eH2PylRsw==" saltValue="oq2E4c29tlpJmkXNklCl7A==" spinCount="100000" sheet="1" objects="1" scenarios="1"/>
  <mergeCells count="5">
    <mergeCell ref="C39:H39"/>
    <mergeCell ref="A13:H13"/>
    <mergeCell ref="A32:H32"/>
    <mergeCell ref="C34:H34"/>
    <mergeCell ref="A37:H37"/>
  </mergeCells>
  <dataValidations count="1">
    <dataValidation type="textLength" operator="equal" allowBlank="1" showInputMessage="1" showErrorMessage="1" promptTitle="Provider Number" prompt="The provider number entered must be 7 digits" sqref="D10:E10" xr:uid="{F9CE938D-586C-485E-BE29-2B44B7F65295}">
      <formula1>7</formula1>
    </dataValidation>
  </dataValidations>
  <printOptions horizontalCentered="1"/>
  <pageMargins left="0.5" right="0.5" top="1" bottom="0.75" header="0.5" footer="0.25"/>
  <pageSetup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8102-4756-424B-A230-31E5BB1C6294}">
  <sheetPr>
    <pageSetUpPr fitToPage="1"/>
  </sheetPr>
  <dimension ref="A1:F52"/>
  <sheetViews>
    <sheetView zoomScaleNormal="100" workbookViewId="0"/>
  </sheetViews>
  <sheetFormatPr defaultColWidth="8.875" defaultRowHeight="15" x14ac:dyDescent="0.2"/>
  <cols>
    <col min="1" max="1" width="5.25" style="2" customWidth="1"/>
    <col min="2" max="2" width="71.25" style="2" customWidth="1"/>
    <col min="3" max="3" width="9" style="2" customWidth="1"/>
    <col min="4" max="4" width="11.625" style="2" customWidth="1"/>
    <col min="5" max="6" width="9" style="2" customWidth="1"/>
    <col min="7" max="16384" width="8.875" style="2"/>
  </cols>
  <sheetData>
    <row r="1" spans="1:6" ht="15.75" x14ac:dyDescent="0.25">
      <c r="A1" s="7" t="s">
        <v>155</v>
      </c>
      <c r="C1" s="8"/>
      <c r="D1" s="8"/>
      <c r="E1" s="8"/>
      <c r="F1" s="8"/>
    </row>
    <row r="2" spans="1:6" ht="13.35" customHeight="1" x14ac:dyDescent="0.2">
      <c r="A2" s="1490" t="s">
        <v>42</v>
      </c>
      <c r="B2" s="1497"/>
      <c r="C2" s="8"/>
      <c r="D2" s="8"/>
      <c r="E2" s="8"/>
      <c r="F2" s="8"/>
    </row>
    <row r="3" spans="1:6" ht="13.35" customHeight="1" x14ac:dyDescent="0.2">
      <c r="A3" s="1490" t="s">
        <v>1459</v>
      </c>
      <c r="B3" s="1490"/>
      <c r="C3" s="129" t="s">
        <v>43</v>
      </c>
      <c r="D3" s="130"/>
      <c r="E3" s="130"/>
      <c r="F3" s="131"/>
    </row>
    <row r="4" spans="1:6" ht="13.35" customHeight="1" x14ac:dyDescent="0.2">
      <c r="A4" s="10"/>
      <c r="B4" s="10"/>
      <c r="C4" s="132">
        <f>+'Sch A'!$A$6</f>
        <v>0</v>
      </c>
      <c r="D4" s="133"/>
      <c r="E4" s="133"/>
      <c r="F4" s="134"/>
    </row>
    <row r="5" spans="1:6" ht="13.35" customHeight="1" x14ac:dyDescent="0.2">
      <c r="A5" s="10"/>
      <c r="B5" s="10"/>
      <c r="C5" s="18" t="s">
        <v>131</v>
      </c>
      <c r="D5" s="10"/>
      <c r="E5" s="10"/>
      <c r="F5" s="19"/>
    </row>
    <row r="6" spans="1:6" ht="13.35" customHeight="1" x14ac:dyDescent="0.2">
      <c r="A6" s="10"/>
      <c r="B6" s="10"/>
      <c r="C6" s="135" t="s">
        <v>132</v>
      </c>
      <c r="D6" s="136">
        <f>+'Sch A'!$F$12</f>
        <v>0</v>
      </c>
      <c r="E6" s="135" t="s">
        <v>133</v>
      </c>
      <c r="F6" s="137">
        <f>+'Sch A'!$H$12</f>
        <v>0</v>
      </c>
    </row>
    <row r="7" spans="1:6" ht="13.35" customHeight="1" x14ac:dyDescent="0.2">
      <c r="B7" s="138"/>
      <c r="C7" s="138"/>
      <c r="D7" s="138"/>
      <c r="E7" s="138"/>
      <c r="F7" s="138"/>
    </row>
    <row r="8" spans="1:6" x14ac:dyDescent="0.2">
      <c r="A8" s="139"/>
      <c r="B8" s="138"/>
      <c r="C8" s="138"/>
      <c r="D8" s="138"/>
      <c r="E8" s="140" t="s">
        <v>156</v>
      </c>
      <c r="F8" s="141" t="s">
        <v>157</v>
      </c>
    </row>
    <row r="9" spans="1:6" x14ac:dyDescent="0.2">
      <c r="A9" s="142">
        <v>1</v>
      </c>
      <c r="B9" s="143" t="s">
        <v>159</v>
      </c>
      <c r="C9" s="138"/>
      <c r="D9" s="138"/>
      <c r="E9" s="144"/>
      <c r="F9" s="144"/>
    </row>
    <row r="10" spans="1:6" x14ac:dyDescent="0.2">
      <c r="A10" s="145">
        <v>2</v>
      </c>
      <c r="B10" s="143" t="s">
        <v>161</v>
      </c>
      <c r="C10" s="138"/>
      <c r="D10" s="138"/>
      <c r="E10" s="144"/>
      <c r="F10" s="144"/>
    </row>
    <row r="11" spans="1:6" x14ac:dyDescent="0.2">
      <c r="A11" s="1348">
        <v>3</v>
      </c>
      <c r="B11" s="1349" t="s">
        <v>163</v>
      </c>
      <c r="C11" s="1350"/>
      <c r="D11" s="1351"/>
      <c r="E11" s="144"/>
      <c r="F11" s="144"/>
    </row>
    <row r="12" spans="1:6" x14ac:dyDescent="0.2">
      <c r="A12" s="1346">
        <v>4</v>
      </c>
      <c r="B12" s="1352" t="s">
        <v>1426</v>
      </c>
      <c r="E12" s="1347"/>
      <c r="F12" s="1347"/>
    </row>
    <row r="13" spans="1:6" x14ac:dyDescent="0.2">
      <c r="A13" s="147">
        <v>5</v>
      </c>
      <c r="B13" s="124" t="s">
        <v>165</v>
      </c>
      <c r="C13" s="124"/>
      <c r="D13" s="148"/>
      <c r="E13" s="144"/>
      <c r="F13" s="144"/>
    </row>
    <row r="14" spans="1:6" x14ac:dyDescent="0.2">
      <c r="A14" s="149"/>
      <c r="B14" s="138" t="s">
        <v>166</v>
      </c>
      <c r="C14" s="1595"/>
      <c r="D14" s="1596"/>
      <c r="E14" s="150"/>
      <c r="F14" s="151"/>
    </row>
    <row r="15" spans="1:6" x14ac:dyDescent="0.2">
      <c r="A15" s="152">
        <v>6</v>
      </c>
      <c r="B15" s="1597" t="s">
        <v>168</v>
      </c>
      <c r="C15" s="1598"/>
      <c r="D15" s="1599"/>
      <c r="E15" s="153"/>
      <c r="F15" s="153"/>
    </row>
    <row r="16" spans="1:6" x14ac:dyDescent="0.2">
      <c r="A16" s="154"/>
      <c r="B16" s="155" t="s">
        <v>169</v>
      </c>
      <c r="C16" s="1600"/>
      <c r="D16" s="1601"/>
      <c r="E16" s="150"/>
      <c r="F16" s="151"/>
    </row>
    <row r="17" spans="1:6" ht="30" customHeight="1" x14ac:dyDescent="0.2">
      <c r="A17" s="156">
        <v>7</v>
      </c>
      <c r="B17" s="1602" t="s">
        <v>171</v>
      </c>
      <c r="C17" s="1603"/>
      <c r="D17" s="1604"/>
      <c r="E17" s="153"/>
      <c r="F17" s="153"/>
    </row>
    <row r="18" spans="1:6" ht="15" customHeight="1" x14ac:dyDescent="0.2">
      <c r="A18" s="158">
        <v>8</v>
      </c>
      <c r="B18" s="1566" t="s">
        <v>176</v>
      </c>
      <c r="C18" s="1567"/>
      <c r="D18" s="1586"/>
      <c r="E18" s="163"/>
      <c r="F18" s="164"/>
    </row>
    <row r="19" spans="1:6" ht="15" customHeight="1" x14ac:dyDescent="0.2">
      <c r="A19" s="159"/>
      <c r="B19" s="1617" t="s">
        <v>177</v>
      </c>
      <c r="C19" s="1618"/>
      <c r="D19" s="1619"/>
      <c r="E19" s="150"/>
      <c r="F19" s="151"/>
    </row>
    <row r="20" spans="1:6" ht="15" customHeight="1" x14ac:dyDescent="0.2">
      <c r="A20" s="171">
        <v>9</v>
      </c>
      <c r="B20" s="1567" t="s">
        <v>194</v>
      </c>
      <c r="C20" s="1567"/>
      <c r="D20" s="1586"/>
      <c r="E20" s="178"/>
      <c r="F20" s="178"/>
    </row>
    <row r="21" spans="1:6" ht="15" customHeight="1" x14ac:dyDescent="0.2">
      <c r="A21" s="179"/>
      <c r="B21" s="2" t="s">
        <v>195</v>
      </c>
      <c r="D21" s="82"/>
      <c r="E21" s="178"/>
      <c r="F21" s="178"/>
    </row>
    <row r="22" spans="1:6" ht="15" customHeight="1" x14ac:dyDescent="0.2">
      <c r="A22" s="180">
        <v>10</v>
      </c>
      <c r="B22" s="106" t="s">
        <v>196</v>
      </c>
      <c r="C22" s="1587"/>
      <c r="D22" s="1588"/>
      <c r="E22" s="1554"/>
      <c r="F22" s="1555"/>
    </row>
    <row r="23" spans="1:6" ht="15" customHeight="1" x14ac:dyDescent="0.2">
      <c r="A23" s="160">
        <v>11</v>
      </c>
      <c r="B23" s="1620" t="s">
        <v>174</v>
      </c>
      <c r="C23" s="1621"/>
      <c r="D23" s="1622"/>
      <c r="E23" s="161"/>
      <c r="F23" s="162"/>
    </row>
    <row r="24" spans="1:6" ht="15" customHeight="1" x14ac:dyDescent="0.2">
      <c r="A24" s="1294"/>
      <c r="B24" s="1577" t="s">
        <v>175</v>
      </c>
      <c r="C24" s="1578"/>
      <c r="D24" s="1579"/>
      <c r="E24" s="1297"/>
      <c r="F24" s="1296"/>
    </row>
    <row r="25" spans="1:6" ht="45" customHeight="1" x14ac:dyDescent="0.2">
      <c r="A25" s="1293"/>
      <c r="B25" s="1556" t="s">
        <v>963</v>
      </c>
      <c r="C25" s="1557"/>
      <c r="D25" s="1557"/>
      <c r="E25" s="1298"/>
      <c r="F25" s="1299"/>
    </row>
    <row r="26" spans="1:6" ht="30" customHeight="1" x14ac:dyDescent="0.2">
      <c r="A26" s="1295">
        <v>12</v>
      </c>
      <c r="B26" s="1580" t="s">
        <v>172</v>
      </c>
      <c r="C26" s="1581"/>
      <c r="D26" s="1582"/>
      <c r="E26" s="1292"/>
      <c r="F26" s="1292"/>
    </row>
    <row r="27" spans="1:6" ht="15" customHeight="1" x14ac:dyDescent="0.2">
      <c r="A27" s="157"/>
      <c r="B27" s="1583" t="s">
        <v>173</v>
      </c>
      <c r="C27" s="1584"/>
      <c r="D27" s="1585"/>
      <c r="E27" s="150"/>
      <c r="F27" s="151"/>
    </row>
    <row r="28" spans="1:6" ht="15" customHeight="1" x14ac:dyDescent="0.2">
      <c r="A28" s="158">
        <v>13</v>
      </c>
      <c r="B28" s="1566" t="s">
        <v>178</v>
      </c>
      <c r="C28" s="1567"/>
      <c r="D28" s="1567"/>
      <c r="E28" s="163"/>
      <c r="F28" s="164"/>
    </row>
    <row r="29" spans="1:6" ht="15" customHeight="1" x14ac:dyDescent="0.2">
      <c r="A29" s="159"/>
      <c r="B29" s="1568" t="s">
        <v>179</v>
      </c>
      <c r="C29" s="1569"/>
      <c r="D29" s="1570"/>
      <c r="E29" s="150"/>
      <c r="F29" s="151"/>
    </row>
    <row r="30" spans="1:6" ht="15" customHeight="1" x14ac:dyDescent="0.2">
      <c r="A30" s="142">
        <v>14</v>
      </c>
      <c r="B30" s="166" t="s">
        <v>185</v>
      </c>
      <c r="C30" s="166"/>
      <c r="D30" s="166"/>
      <c r="E30" s="167"/>
      <c r="F30" s="167"/>
    </row>
    <row r="31" spans="1:6" ht="15" customHeight="1" x14ac:dyDescent="0.2">
      <c r="A31" s="142">
        <v>15</v>
      </c>
      <c r="B31" s="166" t="s">
        <v>186</v>
      </c>
      <c r="C31" s="166"/>
      <c r="D31" s="166"/>
      <c r="E31" s="168"/>
      <c r="F31" s="168"/>
    </row>
    <row r="32" spans="1:6" ht="15" customHeight="1" x14ac:dyDescent="0.2">
      <c r="A32" s="169">
        <v>16</v>
      </c>
      <c r="B32" s="1571" t="s">
        <v>187</v>
      </c>
      <c r="C32" s="1571"/>
      <c r="D32" s="1571"/>
      <c r="E32" s="170"/>
      <c r="F32" s="170"/>
    </row>
    <row r="33" spans="1:6" ht="15" customHeight="1" x14ac:dyDescent="0.2">
      <c r="A33" s="171">
        <v>17</v>
      </c>
      <c r="B33" s="1558" t="s">
        <v>188</v>
      </c>
      <c r="C33" s="1558"/>
      <c r="D33" s="1559"/>
      <c r="E33" s="172"/>
      <c r="F33" s="173"/>
    </row>
    <row r="34" spans="1:6" ht="15" customHeight="1" x14ac:dyDescent="0.2">
      <c r="A34" s="146"/>
      <c r="B34" s="2" t="s">
        <v>189</v>
      </c>
      <c r="C34" s="174"/>
      <c r="D34" s="174"/>
      <c r="E34" s="175"/>
      <c r="F34" s="176"/>
    </row>
    <row r="35" spans="1:6" ht="15" customHeight="1" x14ac:dyDescent="0.2">
      <c r="A35" s="177"/>
      <c r="B35" s="1560" t="s">
        <v>190</v>
      </c>
      <c r="C35" s="1560"/>
      <c r="D35" s="1560"/>
      <c r="E35" s="150"/>
      <c r="F35" s="151"/>
    </row>
    <row r="36" spans="1:6" ht="30" customHeight="1" x14ac:dyDescent="0.2">
      <c r="A36" s="152">
        <v>18</v>
      </c>
      <c r="B36" s="1561" t="s">
        <v>197</v>
      </c>
      <c r="C36" s="1561"/>
      <c r="D36" s="1561"/>
      <c r="E36" s="178"/>
      <c r="F36" s="178"/>
    </row>
    <row r="37" spans="1:6" ht="25.15" customHeight="1" x14ac:dyDescent="0.2">
      <c r="A37" s="181"/>
      <c r="B37" s="1562" t="s">
        <v>198</v>
      </c>
      <c r="C37" s="1562"/>
      <c r="D37" s="1562"/>
      <c r="E37" s="150"/>
      <c r="F37" s="151"/>
    </row>
    <row r="38" spans="1:6" ht="30" customHeight="1" x14ac:dyDescent="0.2">
      <c r="A38" s="169">
        <v>19</v>
      </c>
      <c r="B38" s="1563" t="s">
        <v>199</v>
      </c>
      <c r="C38" s="1563"/>
      <c r="D38" s="1563"/>
      <c r="E38" s="167"/>
      <c r="F38" s="167"/>
    </row>
    <row r="39" spans="1:6" ht="15" customHeight="1" x14ac:dyDescent="0.2">
      <c r="A39" s="1300">
        <v>20</v>
      </c>
      <c r="B39" s="1564" t="s">
        <v>191</v>
      </c>
      <c r="C39" s="1564"/>
      <c r="D39" s="1565"/>
      <c r="E39" s="1301"/>
      <c r="F39" s="1301"/>
    </row>
    <row r="40" spans="1:6" ht="15" customHeight="1" x14ac:dyDescent="0.2">
      <c r="A40" s="1302">
        <v>21</v>
      </c>
      <c r="B40" s="1303" t="s">
        <v>192</v>
      </c>
      <c r="C40" s="1303"/>
      <c r="D40" s="1303"/>
      <c r="E40" s="1572"/>
      <c r="F40" s="1573"/>
    </row>
    <row r="41" spans="1:6" ht="15" customHeight="1" x14ac:dyDescent="0.2">
      <c r="A41" s="1304">
        <v>22</v>
      </c>
      <c r="B41" s="1574" t="s">
        <v>193</v>
      </c>
      <c r="C41" s="1575"/>
      <c r="D41" s="1576"/>
      <c r="E41" s="1572"/>
      <c r="F41" s="1573"/>
    </row>
    <row r="42" spans="1:6" ht="15" customHeight="1" x14ac:dyDescent="0.2">
      <c r="A42" s="1305" t="s">
        <v>967</v>
      </c>
      <c r="B42" s="1549" t="s">
        <v>180</v>
      </c>
      <c r="C42" s="1616"/>
      <c r="D42" s="1616"/>
      <c r="E42" s="1306"/>
      <c r="F42" s="1307"/>
    </row>
    <row r="43" spans="1:6" ht="30" customHeight="1" x14ac:dyDescent="0.2">
      <c r="A43" s="1308"/>
      <c r="B43" s="1549" t="s">
        <v>964</v>
      </c>
      <c r="C43" s="1550"/>
      <c r="D43" s="1550"/>
      <c r="E43" s="1309"/>
      <c r="F43" s="1310"/>
    </row>
    <row r="44" spans="1:6" ht="15" customHeight="1" x14ac:dyDescent="0.2">
      <c r="A44" s="1311" t="s">
        <v>968</v>
      </c>
      <c r="B44" s="1551" t="s">
        <v>181</v>
      </c>
      <c r="C44" s="1552"/>
      <c r="D44" s="1553"/>
      <c r="E44" s="1312"/>
      <c r="F44" s="1313"/>
    </row>
    <row r="45" spans="1:6" ht="15" customHeight="1" x14ac:dyDescent="0.2">
      <c r="A45" s="1314"/>
      <c r="B45" s="1610" t="s">
        <v>965</v>
      </c>
      <c r="C45" s="1611"/>
      <c r="D45" s="1315"/>
      <c r="E45" s="1316"/>
      <c r="F45" s="1317"/>
    </row>
    <row r="46" spans="1:6" ht="15" customHeight="1" x14ac:dyDescent="0.2">
      <c r="A46" s="1318"/>
      <c r="B46" s="1319" t="s">
        <v>966</v>
      </c>
      <c r="C46" s="1612"/>
      <c r="D46" s="1613"/>
      <c r="E46" s="1320"/>
      <c r="F46" s="1321"/>
    </row>
    <row r="47" spans="1:6" ht="15" customHeight="1" x14ac:dyDescent="0.2">
      <c r="A47" s="1322" t="s">
        <v>1425</v>
      </c>
      <c r="B47" s="1614" t="s">
        <v>183</v>
      </c>
      <c r="C47" s="1615"/>
      <c r="D47" s="1615"/>
      <c r="E47" s="1312"/>
      <c r="F47" s="1313"/>
    </row>
    <row r="48" spans="1:6" ht="15" customHeight="1" x14ac:dyDescent="0.2">
      <c r="A48" s="1323"/>
      <c r="B48" s="1605" t="s">
        <v>184</v>
      </c>
      <c r="C48" s="1606"/>
      <c r="D48" s="1606"/>
      <c r="E48" s="1309"/>
      <c r="F48" s="1310"/>
    </row>
    <row r="49" spans="1:6" ht="15" customHeight="1" x14ac:dyDescent="0.2">
      <c r="A49" s="1477" t="s">
        <v>1515</v>
      </c>
      <c r="B49" s="1607" t="s">
        <v>1513</v>
      </c>
      <c r="C49" s="1608"/>
      <c r="D49" s="1609"/>
      <c r="E49" s="1478"/>
      <c r="F49" s="1478"/>
    </row>
    <row r="50" spans="1:6" x14ac:dyDescent="0.2">
      <c r="A50" s="1479"/>
      <c r="B50" s="1592" t="s">
        <v>1517</v>
      </c>
      <c r="C50" s="1593"/>
      <c r="D50" s="1594"/>
      <c r="E50" s="1480"/>
      <c r="F50" s="1481"/>
    </row>
    <row r="51" spans="1:6" x14ac:dyDescent="0.2">
      <c r="A51" s="1477" t="s">
        <v>1516</v>
      </c>
      <c r="B51" s="1589" t="s">
        <v>1514</v>
      </c>
      <c r="C51" s="1590"/>
      <c r="D51" s="1591"/>
      <c r="E51" s="1478"/>
      <c r="F51" s="1478"/>
    </row>
    <row r="52" spans="1:6" ht="45" customHeight="1" x14ac:dyDescent="0.2">
      <c r="A52" s="159"/>
      <c r="B52" s="1592" t="s">
        <v>1470</v>
      </c>
      <c r="C52" s="1593"/>
      <c r="D52" s="1594"/>
      <c r="E52" s="1482"/>
      <c r="F52" s="1483"/>
    </row>
  </sheetData>
  <sheetProtection algorithmName="SHA-512" hashValue="EfP+qqeUhuWenF+13v2dh9qSUg5aoPhwzNaY69Wddpiva6akw0Psv2mB1WGgmC91q+DaXHCFz4khb5KfmNTN1A==" saltValue="86+JcRSoUJRMYnyE3kKsQg==" spinCount="100000" sheet="1" objects="1" scenarios="1"/>
  <mergeCells count="37">
    <mergeCell ref="B51:D51"/>
    <mergeCell ref="B52:D52"/>
    <mergeCell ref="C14:D14"/>
    <mergeCell ref="B15:D15"/>
    <mergeCell ref="C16:D16"/>
    <mergeCell ref="B17:D17"/>
    <mergeCell ref="B18:D18"/>
    <mergeCell ref="B48:D48"/>
    <mergeCell ref="B49:D49"/>
    <mergeCell ref="B50:D50"/>
    <mergeCell ref="B45:C45"/>
    <mergeCell ref="C46:D46"/>
    <mergeCell ref="B47:D47"/>
    <mergeCell ref="B42:D42"/>
    <mergeCell ref="B19:D19"/>
    <mergeCell ref="B23:D23"/>
    <mergeCell ref="B24:D24"/>
    <mergeCell ref="B26:D26"/>
    <mergeCell ref="B27:D27"/>
    <mergeCell ref="B20:D20"/>
    <mergeCell ref="C22:D22"/>
    <mergeCell ref="B43:D43"/>
    <mergeCell ref="B44:D44"/>
    <mergeCell ref="E22:F22"/>
    <mergeCell ref="B25:D25"/>
    <mergeCell ref="B33:D33"/>
    <mergeCell ref="B35:D35"/>
    <mergeCell ref="B36:D36"/>
    <mergeCell ref="B37:D37"/>
    <mergeCell ref="B38:D38"/>
    <mergeCell ref="B39:D39"/>
    <mergeCell ref="B28:D28"/>
    <mergeCell ref="B29:D29"/>
    <mergeCell ref="B32:D32"/>
    <mergeCell ref="E40:F40"/>
    <mergeCell ref="B41:D41"/>
    <mergeCell ref="E41:F41"/>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D369-EBB5-48C9-AC3A-2AAFB62B8EF1}">
  <sheetPr>
    <pageSetUpPr fitToPage="1"/>
  </sheetPr>
  <dimension ref="A1:T25"/>
  <sheetViews>
    <sheetView zoomScaleNormal="100" workbookViewId="0"/>
  </sheetViews>
  <sheetFormatPr defaultColWidth="9.875" defaultRowHeight="15" x14ac:dyDescent="0.2"/>
  <cols>
    <col min="1" max="1" width="11.25" style="2" customWidth="1"/>
    <col min="2" max="19" width="7.75" style="2" customWidth="1"/>
    <col min="20" max="20" width="11" style="2" customWidth="1"/>
    <col min="21" max="21" width="9.625" style="2" customWidth="1"/>
    <col min="22" max="16384" width="9.875" style="2"/>
  </cols>
  <sheetData>
    <row r="1" spans="1:20" ht="15" customHeight="1" x14ac:dyDescent="0.25">
      <c r="A1" s="7" t="s">
        <v>200</v>
      </c>
      <c r="C1" s="8"/>
      <c r="D1" s="8"/>
      <c r="E1" s="8"/>
    </row>
    <row r="2" spans="1:20" s="10" customFormat="1" ht="13.35" customHeight="1" x14ac:dyDescent="0.2">
      <c r="A2" s="1490" t="s">
        <v>42</v>
      </c>
      <c r="B2" s="1490"/>
      <c r="C2" s="1491"/>
      <c r="D2" s="43"/>
      <c r="E2" s="43"/>
      <c r="Q2" s="129" t="s">
        <v>43</v>
      </c>
      <c r="R2" s="130"/>
      <c r="S2" s="130"/>
      <c r="T2" s="131"/>
    </row>
    <row r="3" spans="1:20" s="10" customFormat="1" ht="13.35" customHeight="1" x14ac:dyDescent="0.2">
      <c r="A3" s="1490" t="s">
        <v>1459</v>
      </c>
      <c r="B3" s="1490"/>
      <c r="C3" s="1491"/>
      <c r="D3" s="43"/>
      <c r="E3" s="43"/>
      <c r="Q3" s="132">
        <f>+'Sch A'!$A$6</f>
        <v>0</v>
      </c>
      <c r="R3" s="133"/>
      <c r="S3" s="133"/>
      <c r="T3" s="134"/>
    </row>
    <row r="4" spans="1:20" s="10" customFormat="1" ht="13.35" customHeight="1" x14ac:dyDescent="0.2">
      <c r="Q4" s="18" t="s">
        <v>131</v>
      </c>
      <c r="T4" s="19"/>
    </row>
    <row r="5" spans="1:20" s="10" customFormat="1" ht="13.35" customHeight="1" x14ac:dyDescent="0.2">
      <c r="Q5" s="135" t="s">
        <v>132</v>
      </c>
      <c r="R5" s="136">
        <f>+'Sch A'!$F$12</f>
        <v>0</v>
      </c>
      <c r="S5" s="135" t="s">
        <v>133</v>
      </c>
      <c r="T5" s="136">
        <f>+'Sch A'!$H$12</f>
        <v>0</v>
      </c>
    </row>
    <row r="6" spans="1:20" ht="13.35" customHeight="1" x14ac:dyDescent="0.2">
      <c r="A6" s="10"/>
    </row>
    <row r="7" spans="1:20" ht="15" customHeight="1" x14ac:dyDescent="0.2">
      <c r="A7" s="182"/>
      <c r="B7" s="183" t="s">
        <v>201</v>
      </c>
      <c r="C7" s="184"/>
      <c r="D7" s="184"/>
      <c r="E7" s="184"/>
      <c r="F7" s="184"/>
      <c r="G7" s="184"/>
      <c r="H7" s="184"/>
      <c r="I7" s="184"/>
      <c r="J7" s="184"/>
      <c r="K7" s="184"/>
      <c r="L7" s="184"/>
      <c r="M7" s="184"/>
      <c r="N7" s="184"/>
      <c r="O7" s="184"/>
      <c r="P7" s="184"/>
      <c r="Q7" s="184"/>
      <c r="R7" s="184"/>
      <c r="S7" s="184"/>
      <c r="T7" s="185"/>
    </row>
    <row r="8" spans="1:20" ht="15" customHeight="1" x14ac:dyDescent="0.2">
      <c r="A8" s="41"/>
      <c r="B8" s="1623" t="s">
        <v>138</v>
      </c>
      <c r="C8" s="1623"/>
      <c r="D8" s="1624"/>
      <c r="E8" s="1625" t="s">
        <v>33</v>
      </c>
      <c r="F8" s="1625" t="s">
        <v>202</v>
      </c>
      <c r="G8" s="1626"/>
      <c r="H8" s="186" t="s">
        <v>35</v>
      </c>
      <c r="I8" s="187"/>
      <c r="J8" s="188"/>
      <c r="K8" s="189" t="s">
        <v>37</v>
      </c>
      <c r="L8" s="189"/>
      <c r="M8" s="190"/>
      <c r="N8" s="189" t="s">
        <v>38</v>
      </c>
      <c r="O8" s="189"/>
      <c r="P8" s="190"/>
      <c r="Q8" s="189" t="s">
        <v>39</v>
      </c>
      <c r="R8" s="189"/>
      <c r="S8" s="190"/>
      <c r="T8" s="190" t="s">
        <v>142</v>
      </c>
    </row>
    <row r="9" spans="1:20" ht="15" customHeight="1" x14ac:dyDescent="0.2">
      <c r="A9" s="140" t="s">
        <v>203</v>
      </c>
      <c r="B9" s="191" t="s">
        <v>204</v>
      </c>
      <c r="C9" s="192" t="s">
        <v>205</v>
      </c>
      <c r="D9" s="192" t="s">
        <v>206</v>
      </c>
      <c r="E9" s="192" t="s">
        <v>204</v>
      </c>
      <c r="F9" s="192" t="s">
        <v>205</v>
      </c>
      <c r="G9" s="192" t="s">
        <v>206</v>
      </c>
      <c r="H9" s="193" t="s">
        <v>204</v>
      </c>
      <c r="I9" s="193" t="s">
        <v>205</v>
      </c>
      <c r="J9" s="193" t="s">
        <v>206</v>
      </c>
      <c r="K9" s="192" t="s">
        <v>204</v>
      </c>
      <c r="L9" s="192" t="s">
        <v>205</v>
      </c>
      <c r="M9" s="192" t="s">
        <v>206</v>
      </c>
      <c r="N9" s="192" t="s">
        <v>204</v>
      </c>
      <c r="O9" s="192" t="s">
        <v>205</v>
      </c>
      <c r="P9" s="192" t="s">
        <v>206</v>
      </c>
      <c r="Q9" s="192" t="s">
        <v>204</v>
      </c>
      <c r="R9" s="192" t="s">
        <v>205</v>
      </c>
      <c r="S9" s="192" t="s">
        <v>206</v>
      </c>
      <c r="T9" s="194"/>
    </row>
    <row r="10" spans="1:20" ht="15" customHeight="1" x14ac:dyDescent="0.2">
      <c r="A10" s="195"/>
      <c r="B10" s="196"/>
      <c r="C10" s="196"/>
      <c r="D10" s="197">
        <f>SUM(B10:C10)</f>
        <v>0</v>
      </c>
      <c r="E10" s="196"/>
      <c r="F10" s="196"/>
      <c r="G10" s="197">
        <f>SUM(E10:F10)</f>
        <v>0</v>
      </c>
      <c r="H10" s="196"/>
      <c r="I10" s="196"/>
      <c r="J10" s="197">
        <f>SUM(H10:I10)</f>
        <v>0</v>
      </c>
      <c r="K10" s="196"/>
      <c r="L10" s="196"/>
      <c r="M10" s="197">
        <f>SUM(K10:L10)</f>
        <v>0</v>
      </c>
      <c r="N10" s="196"/>
      <c r="O10" s="196"/>
      <c r="P10" s="197">
        <f>SUM(N10:O10)</f>
        <v>0</v>
      </c>
      <c r="Q10" s="196"/>
      <c r="R10" s="196"/>
      <c r="S10" s="197">
        <f>SUM(Q10:R10)</f>
        <v>0</v>
      </c>
      <c r="T10" s="198">
        <f>D10+G10+J10+M10+P10+S10</f>
        <v>0</v>
      </c>
    </row>
    <row r="11" spans="1:20" ht="15" customHeight="1" x14ac:dyDescent="0.2">
      <c r="A11" s="195"/>
      <c r="B11" s="196"/>
      <c r="C11" s="196"/>
      <c r="D11" s="197">
        <f>SUM(B11:C11)</f>
        <v>0</v>
      </c>
      <c r="E11" s="196"/>
      <c r="F11" s="196"/>
      <c r="G11" s="197">
        <f t="shared" ref="G11:G21" si="0">SUM(E11:F11)</f>
        <v>0</v>
      </c>
      <c r="H11" s="196"/>
      <c r="I11" s="196"/>
      <c r="J11" s="197">
        <f t="shared" ref="J11:J21" si="1">SUM(H11:I11)</f>
        <v>0</v>
      </c>
      <c r="K11" s="196"/>
      <c r="L11" s="196"/>
      <c r="M11" s="197">
        <f t="shared" ref="M11:M21" si="2">SUM(K11:L11)</f>
        <v>0</v>
      </c>
      <c r="N11" s="196"/>
      <c r="O11" s="196"/>
      <c r="P11" s="197">
        <f t="shared" ref="P11:P21" si="3">SUM(N11:O11)</f>
        <v>0</v>
      </c>
      <c r="Q11" s="196"/>
      <c r="R11" s="196"/>
      <c r="S11" s="197">
        <f t="shared" ref="S11:S21" si="4">SUM(Q11:R11)</f>
        <v>0</v>
      </c>
      <c r="T11" s="198">
        <f t="shared" ref="T11:T21" si="5">D11+G11+J11+M11+P11+S11</f>
        <v>0</v>
      </c>
    </row>
    <row r="12" spans="1:20" ht="15" customHeight="1" x14ac:dyDescent="0.2">
      <c r="A12" s="195"/>
      <c r="B12" s="196"/>
      <c r="C12" s="196"/>
      <c r="D12" s="197">
        <f t="shared" ref="D12:D21" si="6">SUM(B12:C12)</f>
        <v>0</v>
      </c>
      <c r="E12" s="196"/>
      <c r="F12" s="196"/>
      <c r="G12" s="197">
        <f t="shared" si="0"/>
        <v>0</v>
      </c>
      <c r="H12" s="196"/>
      <c r="I12" s="196"/>
      <c r="J12" s="197">
        <f t="shared" si="1"/>
        <v>0</v>
      </c>
      <c r="K12" s="196"/>
      <c r="L12" s="196"/>
      <c r="M12" s="197">
        <f t="shared" si="2"/>
        <v>0</v>
      </c>
      <c r="N12" s="196"/>
      <c r="O12" s="196"/>
      <c r="P12" s="197">
        <f t="shared" si="3"/>
        <v>0</v>
      </c>
      <c r="Q12" s="196"/>
      <c r="R12" s="196"/>
      <c r="S12" s="197">
        <f t="shared" si="4"/>
        <v>0</v>
      </c>
      <c r="T12" s="198">
        <f t="shared" si="5"/>
        <v>0</v>
      </c>
    </row>
    <row r="13" spans="1:20" ht="15" customHeight="1" x14ac:dyDescent="0.2">
      <c r="A13" s="195"/>
      <c r="B13" s="196"/>
      <c r="C13" s="196"/>
      <c r="D13" s="197">
        <f t="shared" si="6"/>
        <v>0</v>
      </c>
      <c r="E13" s="196"/>
      <c r="F13" s="196"/>
      <c r="G13" s="197">
        <f t="shared" si="0"/>
        <v>0</v>
      </c>
      <c r="H13" s="196"/>
      <c r="I13" s="196"/>
      <c r="J13" s="197">
        <f t="shared" si="1"/>
        <v>0</v>
      </c>
      <c r="K13" s="196"/>
      <c r="L13" s="196"/>
      <c r="M13" s="197">
        <f t="shared" si="2"/>
        <v>0</v>
      </c>
      <c r="N13" s="196"/>
      <c r="O13" s="196"/>
      <c r="P13" s="197">
        <f t="shared" si="3"/>
        <v>0</v>
      </c>
      <c r="Q13" s="196"/>
      <c r="R13" s="196"/>
      <c r="S13" s="197">
        <f t="shared" si="4"/>
        <v>0</v>
      </c>
      <c r="T13" s="198">
        <f t="shared" si="5"/>
        <v>0</v>
      </c>
    </row>
    <row r="14" spans="1:20" ht="15" customHeight="1" x14ac:dyDescent="0.2">
      <c r="A14" s="195"/>
      <c r="B14" s="196"/>
      <c r="C14" s="196"/>
      <c r="D14" s="197">
        <f t="shared" si="6"/>
        <v>0</v>
      </c>
      <c r="E14" s="196"/>
      <c r="F14" s="196"/>
      <c r="G14" s="197">
        <f t="shared" si="0"/>
        <v>0</v>
      </c>
      <c r="H14" s="196"/>
      <c r="I14" s="196"/>
      <c r="J14" s="197">
        <f t="shared" si="1"/>
        <v>0</v>
      </c>
      <c r="K14" s="196"/>
      <c r="L14" s="196"/>
      <c r="M14" s="197">
        <f t="shared" si="2"/>
        <v>0</v>
      </c>
      <c r="N14" s="196"/>
      <c r="O14" s="196"/>
      <c r="P14" s="197">
        <f t="shared" si="3"/>
        <v>0</v>
      </c>
      <c r="Q14" s="196"/>
      <c r="R14" s="196"/>
      <c r="S14" s="197">
        <f t="shared" si="4"/>
        <v>0</v>
      </c>
      <c r="T14" s="198">
        <f t="shared" si="5"/>
        <v>0</v>
      </c>
    </row>
    <row r="15" spans="1:20" ht="15" customHeight="1" x14ac:dyDescent="0.2">
      <c r="A15" s="195"/>
      <c r="B15" s="196"/>
      <c r="C15" s="196"/>
      <c r="D15" s="197">
        <f t="shared" si="6"/>
        <v>0</v>
      </c>
      <c r="E15" s="196"/>
      <c r="F15" s="196"/>
      <c r="G15" s="197">
        <f t="shared" si="0"/>
        <v>0</v>
      </c>
      <c r="H15" s="196"/>
      <c r="I15" s="196"/>
      <c r="J15" s="197">
        <f t="shared" si="1"/>
        <v>0</v>
      </c>
      <c r="K15" s="196"/>
      <c r="L15" s="196"/>
      <c r="M15" s="197">
        <f t="shared" si="2"/>
        <v>0</v>
      </c>
      <c r="N15" s="196"/>
      <c r="O15" s="196"/>
      <c r="P15" s="197">
        <f t="shared" si="3"/>
        <v>0</v>
      </c>
      <c r="Q15" s="196"/>
      <c r="R15" s="196"/>
      <c r="S15" s="197">
        <f t="shared" si="4"/>
        <v>0</v>
      </c>
      <c r="T15" s="198">
        <f t="shared" si="5"/>
        <v>0</v>
      </c>
    </row>
    <row r="16" spans="1:20" ht="15" customHeight="1" x14ac:dyDescent="0.2">
      <c r="A16" s="195"/>
      <c r="B16" s="196"/>
      <c r="C16" s="196"/>
      <c r="D16" s="197">
        <f t="shared" si="6"/>
        <v>0</v>
      </c>
      <c r="E16" s="196"/>
      <c r="F16" s="196"/>
      <c r="G16" s="197">
        <f t="shared" si="0"/>
        <v>0</v>
      </c>
      <c r="H16" s="196"/>
      <c r="I16" s="196"/>
      <c r="J16" s="197">
        <f t="shared" si="1"/>
        <v>0</v>
      </c>
      <c r="K16" s="196"/>
      <c r="L16" s="196"/>
      <c r="M16" s="197">
        <f t="shared" si="2"/>
        <v>0</v>
      </c>
      <c r="N16" s="196"/>
      <c r="O16" s="196"/>
      <c r="P16" s="197">
        <f t="shared" si="3"/>
        <v>0</v>
      </c>
      <c r="Q16" s="196"/>
      <c r="R16" s="196"/>
      <c r="S16" s="197">
        <f t="shared" si="4"/>
        <v>0</v>
      </c>
      <c r="T16" s="198">
        <f t="shared" si="5"/>
        <v>0</v>
      </c>
    </row>
    <row r="17" spans="1:20" ht="15" customHeight="1" x14ac:dyDescent="0.2">
      <c r="A17" s="195"/>
      <c r="B17" s="196"/>
      <c r="C17" s="196"/>
      <c r="D17" s="197">
        <f t="shared" si="6"/>
        <v>0</v>
      </c>
      <c r="E17" s="196"/>
      <c r="F17" s="196"/>
      <c r="G17" s="197">
        <f t="shared" si="0"/>
        <v>0</v>
      </c>
      <c r="H17" s="196"/>
      <c r="I17" s="196"/>
      <c r="J17" s="197">
        <f t="shared" si="1"/>
        <v>0</v>
      </c>
      <c r="K17" s="196"/>
      <c r="L17" s="196"/>
      <c r="M17" s="197">
        <f t="shared" si="2"/>
        <v>0</v>
      </c>
      <c r="N17" s="196"/>
      <c r="O17" s="196"/>
      <c r="P17" s="197">
        <f t="shared" si="3"/>
        <v>0</v>
      </c>
      <c r="Q17" s="196"/>
      <c r="R17" s="196"/>
      <c r="S17" s="197">
        <f t="shared" si="4"/>
        <v>0</v>
      </c>
      <c r="T17" s="198">
        <f t="shared" si="5"/>
        <v>0</v>
      </c>
    </row>
    <row r="18" spans="1:20" ht="15" customHeight="1" x14ac:dyDescent="0.2">
      <c r="A18" s="195"/>
      <c r="B18" s="196"/>
      <c r="C18" s="196"/>
      <c r="D18" s="197">
        <f t="shared" si="6"/>
        <v>0</v>
      </c>
      <c r="E18" s="196"/>
      <c r="F18" s="196"/>
      <c r="G18" s="197">
        <f t="shared" si="0"/>
        <v>0</v>
      </c>
      <c r="H18" s="196"/>
      <c r="I18" s="196"/>
      <c r="J18" s="197">
        <f t="shared" si="1"/>
        <v>0</v>
      </c>
      <c r="K18" s="196"/>
      <c r="L18" s="196"/>
      <c r="M18" s="197">
        <f t="shared" si="2"/>
        <v>0</v>
      </c>
      <c r="N18" s="196"/>
      <c r="O18" s="196"/>
      <c r="P18" s="197">
        <f t="shared" si="3"/>
        <v>0</v>
      </c>
      <c r="Q18" s="196"/>
      <c r="R18" s="196"/>
      <c r="S18" s="197">
        <f t="shared" si="4"/>
        <v>0</v>
      </c>
      <c r="T18" s="198">
        <f t="shared" si="5"/>
        <v>0</v>
      </c>
    </row>
    <row r="19" spans="1:20" ht="15" customHeight="1" x14ac:dyDescent="0.2">
      <c r="A19" s="195"/>
      <c r="B19" s="196"/>
      <c r="C19" s="196"/>
      <c r="D19" s="197">
        <f t="shared" si="6"/>
        <v>0</v>
      </c>
      <c r="E19" s="196"/>
      <c r="F19" s="196"/>
      <c r="G19" s="197">
        <f t="shared" si="0"/>
        <v>0</v>
      </c>
      <c r="H19" s="196"/>
      <c r="I19" s="196"/>
      <c r="J19" s="197">
        <f t="shared" si="1"/>
        <v>0</v>
      </c>
      <c r="K19" s="196"/>
      <c r="L19" s="196"/>
      <c r="M19" s="197">
        <f t="shared" si="2"/>
        <v>0</v>
      </c>
      <c r="N19" s="196"/>
      <c r="O19" s="196"/>
      <c r="P19" s="197">
        <f t="shared" si="3"/>
        <v>0</v>
      </c>
      <c r="Q19" s="196"/>
      <c r="R19" s="196"/>
      <c r="S19" s="197">
        <f t="shared" si="4"/>
        <v>0</v>
      </c>
      <c r="T19" s="198">
        <f t="shared" si="5"/>
        <v>0</v>
      </c>
    </row>
    <row r="20" spans="1:20" ht="15" customHeight="1" x14ac:dyDescent="0.2">
      <c r="A20" s="195"/>
      <c r="B20" s="196"/>
      <c r="C20" s="196"/>
      <c r="D20" s="197">
        <f t="shared" si="6"/>
        <v>0</v>
      </c>
      <c r="E20" s="196"/>
      <c r="F20" s="196"/>
      <c r="G20" s="197">
        <f t="shared" si="0"/>
        <v>0</v>
      </c>
      <c r="H20" s="196"/>
      <c r="I20" s="196"/>
      <c r="J20" s="197">
        <f t="shared" si="1"/>
        <v>0</v>
      </c>
      <c r="K20" s="196"/>
      <c r="L20" s="196"/>
      <c r="M20" s="197">
        <f t="shared" si="2"/>
        <v>0</v>
      </c>
      <c r="N20" s="196"/>
      <c r="O20" s="196"/>
      <c r="P20" s="197">
        <f t="shared" si="3"/>
        <v>0</v>
      </c>
      <c r="Q20" s="196"/>
      <c r="R20" s="196"/>
      <c r="S20" s="197">
        <f t="shared" si="4"/>
        <v>0</v>
      </c>
      <c r="T20" s="198">
        <f t="shared" si="5"/>
        <v>0</v>
      </c>
    </row>
    <row r="21" spans="1:20" ht="15" customHeight="1" x14ac:dyDescent="0.2">
      <c r="A21" s="195"/>
      <c r="B21" s="196"/>
      <c r="C21" s="196"/>
      <c r="D21" s="197">
        <f t="shared" si="6"/>
        <v>0</v>
      </c>
      <c r="E21" s="196"/>
      <c r="F21" s="196"/>
      <c r="G21" s="197">
        <f t="shared" si="0"/>
        <v>0</v>
      </c>
      <c r="H21" s="196"/>
      <c r="I21" s="196"/>
      <c r="J21" s="197">
        <f t="shared" si="1"/>
        <v>0</v>
      </c>
      <c r="K21" s="196"/>
      <c r="L21" s="196"/>
      <c r="M21" s="197">
        <f t="shared" si="2"/>
        <v>0</v>
      </c>
      <c r="N21" s="196"/>
      <c r="O21" s="196"/>
      <c r="P21" s="197">
        <f t="shared" si="3"/>
        <v>0</v>
      </c>
      <c r="Q21" s="196"/>
      <c r="R21" s="196"/>
      <c r="S21" s="197">
        <f t="shared" si="4"/>
        <v>0</v>
      </c>
      <c r="T21" s="198">
        <f t="shared" si="5"/>
        <v>0</v>
      </c>
    </row>
    <row r="22" spans="1:20" ht="15" customHeight="1" x14ac:dyDescent="0.2">
      <c r="A22" s="199" t="s">
        <v>142</v>
      </c>
      <c r="B22" s="200">
        <f>SUM(B10:B21)</f>
        <v>0</v>
      </c>
      <c r="C22" s="200">
        <f>SUM(C10:C21)</f>
        <v>0</v>
      </c>
      <c r="D22" s="200">
        <f>SUM(D10:D21)</f>
        <v>0</v>
      </c>
      <c r="E22" s="200">
        <f t="shared" ref="E22:T22" si="7">SUM(E10:E21)</f>
        <v>0</v>
      </c>
      <c r="F22" s="200">
        <f t="shared" si="7"/>
        <v>0</v>
      </c>
      <c r="G22" s="200">
        <f t="shared" si="7"/>
        <v>0</v>
      </c>
      <c r="H22" s="200">
        <f t="shared" si="7"/>
        <v>0</v>
      </c>
      <c r="I22" s="200">
        <f t="shared" si="7"/>
        <v>0</v>
      </c>
      <c r="J22" s="200">
        <f t="shared" si="7"/>
        <v>0</v>
      </c>
      <c r="K22" s="200">
        <f t="shared" si="7"/>
        <v>0</v>
      </c>
      <c r="L22" s="200">
        <f t="shared" si="7"/>
        <v>0</v>
      </c>
      <c r="M22" s="200">
        <f t="shared" si="7"/>
        <v>0</v>
      </c>
      <c r="N22" s="200">
        <f t="shared" si="7"/>
        <v>0</v>
      </c>
      <c r="O22" s="200">
        <f t="shared" si="7"/>
        <v>0</v>
      </c>
      <c r="P22" s="200">
        <f t="shared" si="7"/>
        <v>0</v>
      </c>
      <c r="Q22" s="200">
        <f t="shared" si="7"/>
        <v>0</v>
      </c>
      <c r="R22" s="200">
        <f t="shared" si="7"/>
        <v>0</v>
      </c>
      <c r="S22" s="200">
        <f t="shared" si="7"/>
        <v>0</v>
      </c>
      <c r="T22" s="200">
        <f t="shared" si="7"/>
        <v>0</v>
      </c>
    </row>
    <row r="23" spans="1:20" s="201" customFormat="1" ht="12" x14ac:dyDescent="0.2">
      <c r="B23" s="202"/>
      <c r="C23" s="203" t="s">
        <v>207</v>
      </c>
      <c r="D23" s="204"/>
      <c r="E23" s="202"/>
      <c r="F23" s="203" t="s">
        <v>207</v>
      </c>
      <c r="G23" s="202"/>
      <c r="H23" s="202"/>
      <c r="I23" s="202"/>
      <c r="J23" s="202"/>
      <c r="K23" s="202"/>
      <c r="L23" s="202"/>
      <c r="M23" s="202"/>
      <c r="N23" s="205"/>
      <c r="O23" s="203" t="s">
        <v>207</v>
      </c>
      <c r="P23" s="205"/>
      <c r="Q23" s="202"/>
      <c r="R23" s="203" t="s">
        <v>207</v>
      </c>
      <c r="S23" s="204"/>
    </row>
    <row r="24" spans="1:20" s="10" customFormat="1" ht="12.75" x14ac:dyDescent="0.2"/>
    <row r="25" spans="1:20" s="201" customFormat="1" ht="12" x14ac:dyDescent="0.2">
      <c r="A25" s="204" t="s">
        <v>207</v>
      </c>
      <c r="B25" s="201" t="s">
        <v>208</v>
      </c>
    </row>
  </sheetData>
  <sheetProtection algorithmName="SHA-512" hashValue="4wC6eOyKsItUnnpZwfddc5dPke8+3Qy5g8jIVbDLD317I+GhGz0h0ZW+lWHSTLbaJDWa3arKzjqCEOflrTursQ==" saltValue="rAS8uEwjVMzF4vxzq7RDMA==" spinCount="100000" sheet="1" objects="1" scenarios="1"/>
  <mergeCells count="2">
    <mergeCell ref="B8:D8"/>
    <mergeCell ref="E8:G8"/>
  </mergeCells>
  <printOptions horizontalCentered="1"/>
  <pageMargins left="0.5" right="0.5" top="1" bottom="0.75" header="0.5" footer="0.5"/>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7727-6DFF-49A6-9D6F-3FD2AE1E39B6}">
  <dimension ref="A1:K26"/>
  <sheetViews>
    <sheetView zoomScaleNormal="100" workbookViewId="0"/>
  </sheetViews>
  <sheetFormatPr defaultColWidth="9.875" defaultRowHeight="15" x14ac:dyDescent="0.2"/>
  <cols>
    <col min="1" max="1" width="11.25" style="2" customWidth="1"/>
    <col min="2" max="9" width="10.75" style="2" customWidth="1"/>
    <col min="10" max="10" width="8.375" style="2" customWidth="1"/>
    <col min="11" max="11" width="7.75" style="2" customWidth="1"/>
    <col min="12" max="16384" width="9.875" style="2"/>
  </cols>
  <sheetData>
    <row r="1" spans="1:10" ht="15" customHeight="1" x14ac:dyDescent="0.25">
      <c r="A1" s="7" t="s">
        <v>209</v>
      </c>
    </row>
    <row r="2" spans="1:10" s="10" customFormat="1" ht="13.35" customHeight="1" x14ac:dyDescent="0.2">
      <c r="A2" s="1490" t="s">
        <v>42</v>
      </c>
      <c r="B2" s="1491"/>
      <c r="C2" s="1491"/>
      <c r="D2" s="1491"/>
      <c r="E2" s="1491"/>
    </row>
    <row r="3" spans="1:10" s="10" customFormat="1" ht="13.35" customHeight="1" x14ac:dyDescent="0.2">
      <c r="A3" s="1490" t="s">
        <v>1459</v>
      </c>
      <c r="B3" s="1491"/>
      <c r="C3" s="1491"/>
      <c r="D3" s="1491"/>
      <c r="E3" s="1491"/>
      <c r="G3" s="129" t="s">
        <v>43</v>
      </c>
      <c r="H3" s="130"/>
      <c r="I3" s="130"/>
      <c r="J3" s="131"/>
    </row>
    <row r="4" spans="1:10" s="10" customFormat="1" ht="13.35" customHeight="1" x14ac:dyDescent="0.2">
      <c r="G4" s="132">
        <f>+'Sch A'!$A$6</f>
        <v>0</v>
      </c>
      <c r="H4" s="133"/>
      <c r="I4" s="133"/>
      <c r="J4" s="134"/>
    </row>
    <row r="5" spans="1:10" ht="13.35" customHeight="1" x14ac:dyDescent="0.2">
      <c r="G5" s="18" t="s">
        <v>131</v>
      </c>
      <c r="H5" s="10"/>
      <c r="I5" s="10"/>
      <c r="J5" s="19"/>
    </row>
    <row r="6" spans="1:10" ht="13.35" customHeight="1" x14ac:dyDescent="0.2">
      <c r="G6" s="135" t="s">
        <v>132</v>
      </c>
      <c r="H6" s="136">
        <f>+'Sch A'!$F$12</f>
        <v>0</v>
      </c>
      <c r="I6" s="135" t="s">
        <v>133</v>
      </c>
      <c r="J6" s="136">
        <f>+'Sch A'!$H$12</f>
        <v>0</v>
      </c>
    </row>
    <row r="7" spans="1:10" ht="13.35" customHeight="1" x14ac:dyDescent="0.2">
      <c r="C7" s="10"/>
      <c r="D7" s="206"/>
      <c r="E7" s="10"/>
      <c r="H7" s="207"/>
    </row>
    <row r="8" spans="1:10" ht="15" customHeight="1" x14ac:dyDescent="0.2">
      <c r="A8" s="208"/>
      <c r="B8" s="209" t="s">
        <v>210</v>
      </c>
      <c r="C8" s="210"/>
      <c r="D8" s="210"/>
      <c r="E8" s="210"/>
      <c r="F8" s="210"/>
      <c r="G8" s="210"/>
      <c r="H8" s="210"/>
      <c r="I8" s="210"/>
      <c r="J8" s="114"/>
    </row>
    <row r="9" spans="1:10" ht="15" customHeight="1" x14ac:dyDescent="0.2">
      <c r="A9" s="211"/>
      <c r="B9" s="212" t="s">
        <v>138</v>
      </c>
      <c r="C9" s="213"/>
      <c r="D9" s="213"/>
      <c r="E9" s="213"/>
      <c r="F9" s="1627" t="s">
        <v>35</v>
      </c>
      <c r="G9" s="1627" t="s">
        <v>37</v>
      </c>
      <c r="H9" s="1627" t="s">
        <v>38</v>
      </c>
      <c r="I9" s="1627" t="s">
        <v>39</v>
      </c>
      <c r="J9" s="1627" t="s">
        <v>211</v>
      </c>
    </row>
    <row r="10" spans="1:10" s="10" customFormat="1" ht="26.1" customHeight="1" x14ac:dyDescent="0.2">
      <c r="A10" s="214" t="s">
        <v>212</v>
      </c>
      <c r="B10" s="215" t="s">
        <v>213</v>
      </c>
      <c r="C10" s="215" t="s">
        <v>214</v>
      </c>
      <c r="D10" s="215" t="s">
        <v>33</v>
      </c>
      <c r="E10" s="216" t="s">
        <v>215</v>
      </c>
      <c r="F10" s="1628"/>
      <c r="G10" s="1628"/>
      <c r="H10" s="1628"/>
      <c r="I10" s="1628"/>
      <c r="J10" s="1628"/>
    </row>
    <row r="11" spans="1:10" ht="15" customHeight="1" x14ac:dyDescent="0.2">
      <c r="A11" s="217">
        <f>'Sch B-1'!A10</f>
        <v>0</v>
      </c>
      <c r="B11" s="218"/>
      <c r="C11" s="218"/>
      <c r="D11" s="218"/>
      <c r="E11" s="218"/>
      <c r="F11" s="218"/>
      <c r="G11" s="218"/>
      <c r="H11" s="218"/>
      <c r="I11" s="218"/>
      <c r="J11" s="219">
        <f>SUM(B11:I11)</f>
        <v>0</v>
      </c>
    </row>
    <row r="12" spans="1:10" ht="15" customHeight="1" x14ac:dyDescent="0.2">
      <c r="A12" s="217">
        <f>'Sch B-1'!A11</f>
        <v>0</v>
      </c>
      <c r="B12" s="218"/>
      <c r="C12" s="218"/>
      <c r="D12" s="218"/>
      <c r="E12" s="218"/>
      <c r="F12" s="218"/>
      <c r="G12" s="218"/>
      <c r="H12" s="218"/>
      <c r="I12" s="218"/>
      <c r="J12" s="219">
        <f t="shared" ref="J12:J22" si="0">SUM(B12:I12)</f>
        <v>0</v>
      </c>
    </row>
    <row r="13" spans="1:10" ht="15" customHeight="1" x14ac:dyDescent="0.2">
      <c r="A13" s="217">
        <f>'Sch B-1'!A12</f>
        <v>0</v>
      </c>
      <c r="B13" s="218"/>
      <c r="C13" s="218"/>
      <c r="D13" s="218"/>
      <c r="E13" s="218"/>
      <c r="F13" s="218"/>
      <c r="G13" s="218"/>
      <c r="H13" s="218"/>
      <c r="I13" s="218"/>
      <c r="J13" s="219">
        <f t="shared" si="0"/>
        <v>0</v>
      </c>
    </row>
    <row r="14" spans="1:10" ht="15" customHeight="1" x14ac:dyDescent="0.2">
      <c r="A14" s="217">
        <f>'Sch B-1'!A13</f>
        <v>0</v>
      </c>
      <c r="B14" s="218"/>
      <c r="C14" s="218"/>
      <c r="D14" s="218"/>
      <c r="E14" s="218"/>
      <c r="F14" s="218"/>
      <c r="G14" s="218"/>
      <c r="H14" s="218"/>
      <c r="I14" s="218"/>
      <c r="J14" s="219">
        <f t="shared" si="0"/>
        <v>0</v>
      </c>
    </row>
    <row r="15" spans="1:10" ht="15" customHeight="1" x14ac:dyDescent="0.2">
      <c r="A15" s="217">
        <f>'Sch B-1'!A14</f>
        <v>0</v>
      </c>
      <c r="B15" s="218"/>
      <c r="C15" s="218"/>
      <c r="D15" s="218"/>
      <c r="E15" s="218"/>
      <c r="F15" s="218"/>
      <c r="G15" s="218"/>
      <c r="H15" s="218"/>
      <c r="I15" s="218"/>
      <c r="J15" s="219">
        <f t="shared" si="0"/>
        <v>0</v>
      </c>
    </row>
    <row r="16" spans="1:10" ht="15" customHeight="1" x14ac:dyDescent="0.2">
      <c r="A16" s="217">
        <f>'Sch B-1'!A15</f>
        <v>0</v>
      </c>
      <c r="B16" s="218"/>
      <c r="C16" s="218"/>
      <c r="D16" s="218"/>
      <c r="E16" s="218"/>
      <c r="F16" s="218"/>
      <c r="G16" s="218"/>
      <c r="H16" s="218"/>
      <c r="I16" s="218"/>
      <c r="J16" s="219">
        <f t="shared" si="0"/>
        <v>0</v>
      </c>
    </row>
    <row r="17" spans="1:11" ht="15" customHeight="1" x14ac:dyDescent="0.2">
      <c r="A17" s="217">
        <f>'Sch B-1'!A16</f>
        <v>0</v>
      </c>
      <c r="B17" s="218"/>
      <c r="C17" s="218"/>
      <c r="D17" s="218"/>
      <c r="E17" s="218"/>
      <c r="F17" s="218"/>
      <c r="G17" s="218"/>
      <c r="H17" s="218"/>
      <c r="I17" s="218"/>
      <c r="J17" s="219">
        <f t="shared" si="0"/>
        <v>0</v>
      </c>
    </row>
    <row r="18" spans="1:11" ht="15" customHeight="1" x14ac:dyDescent="0.2">
      <c r="A18" s="217">
        <f>'Sch B-1'!A17</f>
        <v>0</v>
      </c>
      <c r="B18" s="218"/>
      <c r="C18" s="218"/>
      <c r="D18" s="218"/>
      <c r="E18" s="218"/>
      <c r="F18" s="218"/>
      <c r="G18" s="218"/>
      <c r="H18" s="218"/>
      <c r="I18" s="218"/>
      <c r="J18" s="219">
        <f t="shared" si="0"/>
        <v>0</v>
      </c>
    </row>
    <row r="19" spans="1:11" ht="15" customHeight="1" x14ac:dyDescent="0.2">
      <c r="A19" s="217">
        <f>'Sch B-1'!A18</f>
        <v>0</v>
      </c>
      <c r="B19" s="218"/>
      <c r="C19" s="218"/>
      <c r="D19" s="218"/>
      <c r="E19" s="218"/>
      <c r="F19" s="218"/>
      <c r="G19" s="218"/>
      <c r="H19" s="218"/>
      <c r="I19" s="218"/>
      <c r="J19" s="219">
        <f t="shared" si="0"/>
        <v>0</v>
      </c>
    </row>
    <row r="20" spans="1:11" ht="15" customHeight="1" x14ac:dyDescent="0.2">
      <c r="A20" s="217">
        <f>'Sch B-1'!A19</f>
        <v>0</v>
      </c>
      <c r="B20" s="218"/>
      <c r="C20" s="218"/>
      <c r="D20" s="218"/>
      <c r="E20" s="218"/>
      <c r="F20" s="218"/>
      <c r="G20" s="218"/>
      <c r="H20" s="218"/>
      <c r="I20" s="218"/>
      <c r="J20" s="219">
        <f t="shared" si="0"/>
        <v>0</v>
      </c>
    </row>
    <row r="21" spans="1:11" ht="15" customHeight="1" x14ac:dyDescent="0.2">
      <c r="A21" s="217">
        <f>'Sch B-1'!A20</f>
        <v>0</v>
      </c>
      <c r="B21" s="218"/>
      <c r="C21" s="218"/>
      <c r="D21" s="218"/>
      <c r="E21" s="218"/>
      <c r="F21" s="218"/>
      <c r="G21" s="218"/>
      <c r="H21" s="218"/>
      <c r="I21" s="218"/>
      <c r="J21" s="219">
        <f t="shared" si="0"/>
        <v>0</v>
      </c>
    </row>
    <row r="22" spans="1:11" ht="15" customHeight="1" x14ac:dyDescent="0.2">
      <c r="A22" s="217">
        <f>'Sch B-1'!A21</f>
        <v>0</v>
      </c>
      <c r="B22" s="218"/>
      <c r="C22" s="218"/>
      <c r="D22" s="218"/>
      <c r="E22" s="218"/>
      <c r="F22" s="218"/>
      <c r="G22" s="218"/>
      <c r="H22" s="218"/>
      <c r="I22" s="218"/>
      <c r="J22" s="219">
        <f t="shared" si="0"/>
        <v>0</v>
      </c>
    </row>
    <row r="23" spans="1:11" ht="15" customHeight="1" thickBot="1" x14ac:dyDescent="0.25">
      <c r="A23" s="220" t="s">
        <v>142</v>
      </c>
      <c r="B23" s="221">
        <f t="shared" ref="B23:J23" si="1">SUM(B11:B22)</f>
        <v>0</v>
      </c>
      <c r="C23" s="221">
        <f t="shared" si="1"/>
        <v>0</v>
      </c>
      <c r="D23" s="221">
        <f t="shared" si="1"/>
        <v>0</v>
      </c>
      <c r="E23" s="221">
        <f t="shared" si="1"/>
        <v>0</v>
      </c>
      <c r="F23" s="221">
        <f t="shared" si="1"/>
        <v>0</v>
      </c>
      <c r="G23" s="221">
        <f t="shared" si="1"/>
        <v>0</v>
      </c>
      <c r="H23" s="221">
        <f t="shared" si="1"/>
        <v>0</v>
      </c>
      <c r="I23" s="221">
        <f t="shared" si="1"/>
        <v>0</v>
      </c>
      <c r="J23" s="221">
        <f t="shared" si="1"/>
        <v>0</v>
      </c>
    </row>
    <row r="24" spans="1:11" s="201" customFormat="1" ht="15" customHeight="1" thickTop="1" x14ac:dyDescent="0.2">
      <c r="A24" s="201" t="s">
        <v>216</v>
      </c>
      <c r="B24" s="202"/>
      <c r="C24" s="202"/>
      <c r="F24" s="222"/>
      <c r="J24" s="223" t="s">
        <v>207</v>
      </c>
    </row>
    <row r="25" spans="1:11" s="201" customFormat="1" x14ac:dyDescent="0.2">
      <c r="G25" s="2"/>
      <c r="H25" s="2"/>
      <c r="I25" s="224" t="s">
        <v>217</v>
      </c>
      <c r="J25" s="225">
        <f>'Sch B-1'!T22</f>
        <v>0</v>
      </c>
      <c r="K25" s="226"/>
    </row>
    <row r="26" spans="1:11" x14ac:dyDescent="0.2">
      <c r="I26" s="224" t="s">
        <v>218</v>
      </c>
      <c r="J26" s="227">
        <f>+J25-J23</f>
        <v>0</v>
      </c>
      <c r="K26" s="226"/>
    </row>
  </sheetData>
  <sheetProtection algorithmName="SHA-512" hashValue="7pElLkMaoqGh02usBdlw+HK03j4U/eeoKVz1yPyCPa0TlAW1g4/zLfs/dsCkmego+ud+y+wm5aMzHtHt/Ervpg==" saltValue="VFOrznk/sR3VLWH4v9oaKA==" spinCount="100000" sheet="1" objects="1" scenarios="1"/>
  <mergeCells count="5">
    <mergeCell ref="F9:F10"/>
    <mergeCell ref="G9:G10"/>
    <mergeCell ref="H9:H10"/>
    <mergeCell ref="I9:I10"/>
    <mergeCell ref="J9:J10"/>
  </mergeCells>
  <pageMargins left="0.75" right="0.75" top="1" bottom="1" header="0.5" footer="0.5"/>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5A37A-BF5B-4561-88F2-40913EEB287B}">
  <dimension ref="A1:P93"/>
  <sheetViews>
    <sheetView zoomScaleNormal="100" workbookViewId="0"/>
  </sheetViews>
  <sheetFormatPr defaultColWidth="9.875" defaultRowHeight="15" x14ac:dyDescent="0.2"/>
  <cols>
    <col min="1" max="1" width="43.875" style="237" customWidth="1"/>
    <col min="2" max="5" width="14.125" style="237" customWidth="1"/>
    <col min="6" max="6" width="9.625" style="237" customWidth="1"/>
    <col min="7" max="7" width="18.375" style="243" customWidth="1"/>
    <col min="8" max="13" width="14.125" style="237" customWidth="1"/>
    <col min="14" max="14" width="19.125" style="237" customWidth="1"/>
    <col min="15" max="16" width="14.25" style="237" customWidth="1"/>
    <col min="17" max="16384" width="9.875" style="237"/>
  </cols>
  <sheetData>
    <row r="1" spans="1:16" s="2" customFormat="1" ht="15" customHeight="1" x14ac:dyDescent="0.25">
      <c r="A1" s="228" t="s">
        <v>219</v>
      </c>
      <c r="B1" s="8"/>
      <c r="C1" s="8"/>
      <c r="D1" s="8"/>
      <c r="E1" s="8"/>
      <c r="F1" s="8"/>
      <c r="G1" s="207"/>
      <c r="H1" s="8"/>
      <c r="I1" s="8"/>
    </row>
    <row r="2" spans="1:16" s="10" customFormat="1" ht="13.35" customHeight="1" x14ac:dyDescent="0.2">
      <c r="A2" s="10" t="s">
        <v>220</v>
      </c>
      <c r="B2" s="43"/>
      <c r="C2" s="43"/>
      <c r="D2" s="43"/>
      <c r="G2" s="229"/>
      <c r="J2" s="129" t="s">
        <v>43</v>
      </c>
      <c r="K2" s="130"/>
      <c r="L2" s="130"/>
      <c r="M2" s="131"/>
    </row>
    <row r="3" spans="1:16" s="10" customFormat="1" ht="13.35" customHeight="1" x14ac:dyDescent="0.2">
      <c r="A3" s="11" t="s">
        <v>1459</v>
      </c>
      <c r="B3" s="43"/>
      <c r="C3" s="43"/>
      <c r="E3" s="230"/>
      <c r="F3" s="230"/>
      <c r="G3" s="229"/>
      <c r="H3" s="230"/>
      <c r="I3" s="230"/>
      <c r="J3" s="132">
        <f>+'Sch A'!$A$6</f>
        <v>0</v>
      </c>
      <c r="K3" s="133"/>
      <c r="L3" s="133"/>
      <c r="M3" s="134"/>
    </row>
    <row r="4" spans="1:16" s="10" customFormat="1" ht="13.35" customHeight="1" x14ac:dyDescent="0.2">
      <c r="G4" s="229"/>
      <c r="J4" s="18" t="s">
        <v>131</v>
      </c>
      <c r="M4" s="19"/>
    </row>
    <row r="5" spans="1:16" s="10" customFormat="1" ht="13.35" customHeight="1" x14ac:dyDescent="0.2">
      <c r="F5" s="231"/>
      <c r="G5" s="232"/>
      <c r="I5" s="231"/>
      <c r="J5" s="135" t="s">
        <v>132</v>
      </c>
      <c r="K5" s="136">
        <f>+'Sch A'!$F$12</f>
        <v>0</v>
      </c>
      <c r="L5" s="135" t="s">
        <v>133</v>
      </c>
      <c r="M5" s="136">
        <f>+'Sch A'!$H$12</f>
        <v>0</v>
      </c>
    </row>
    <row r="6" spans="1:16" s="10" customFormat="1" ht="13.35" customHeight="1" x14ac:dyDescent="0.2">
      <c r="A6" s="233"/>
      <c r="G6" s="229"/>
      <c r="P6" s="231"/>
    </row>
    <row r="7" spans="1:16" s="233" customFormat="1" ht="26.1" customHeight="1" x14ac:dyDescent="0.2">
      <c r="A7" s="234"/>
      <c r="B7" s="235" t="s">
        <v>260</v>
      </c>
      <c r="C7" s="235" t="s">
        <v>959</v>
      </c>
      <c r="D7" s="235" t="s">
        <v>958</v>
      </c>
      <c r="E7" s="235" t="s">
        <v>960</v>
      </c>
      <c r="F7" s="235" t="s">
        <v>961</v>
      </c>
      <c r="G7" s="235" t="s">
        <v>962</v>
      </c>
      <c r="H7" s="235" t="s">
        <v>138</v>
      </c>
      <c r="I7" s="235" t="s">
        <v>33</v>
      </c>
      <c r="J7" s="235" t="s">
        <v>35</v>
      </c>
      <c r="K7" s="235" t="s">
        <v>37</v>
      </c>
      <c r="L7" s="235" t="s">
        <v>38</v>
      </c>
      <c r="M7" s="235" t="s">
        <v>39</v>
      </c>
    </row>
    <row r="8" spans="1:16" ht="15.75" x14ac:dyDescent="0.25">
      <c r="A8" s="545" t="s">
        <v>353</v>
      </c>
      <c r="B8" s="1278"/>
      <c r="C8" s="1279"/>
      <c r="D8" s="1279"/>
      <c r="E8" s="1279"/>
      <c r="F8" s="1279"/>
      <c r="G8" s="1279"/>
      <c r="H8" s="1279"/>
      <c r="I8" s="1279"/>
      <c r="J8" s="1279"/>
      <c r="K8" s="1279"/>
      <c r="L8" s="1279"/>
      <c r="M8" s="1280"/>
    </row>
    <row r="9" spans="1:16" ht="15.75" x14ac:dyDescent="0.25">
      <c r="A9" s="549" t="s">
        <v>5</v>
      </c>
      <c r="B9" s="1276"/>
      <c r="C9" s="1277"/>
      <c r="D9" s="1277"/>
      <c r="E9" s="1277"/>
      <c r="F9" s="1277"/>
      <c r="G9" s="1277"/>
      <c r="H9" s="1277"/>
      <c r="I9" s="1277"/>
      <c r="J9" s="1277"/>
      <c r="K9" s="1277"/>
      <c r="L9" s="1277"/>
      <c r="M9" s="1281"/>
    </row>
    <row r="10" spans="1:16" x14ac:dyDescent="0.2">
      <c r="A10" s="551" t="s">
        <v>6</v>
      </c>
      <c r="B10" s="238">
        <f>'Sch C-4'!D9</f>
        <v>0</v>
      </c>
      <c r="C10" s="238">
        <f>'Sch D'!D12</f>
        <v>0</v>
      </c>
      <c r="D10" s="238">
        <f>'Sch D'!E12</f>
        <v>0</v>
      </c>
      <c r="E10" s="238">
        <f>SUM(B10:D10)</f>
        <v>0</v>
      </c>
      <c r="F10" s="1467">
        <v>11</v>
      </c>
      <c r="G10" s="1366" t="str">
        <f>VLOOKUP(F10,'Sch C-3'!$C$9:$K$100,9,FALSE)</f>
        <v>Resident Care Salaries</v>
      </c>
      <c r="H10" s="238">
        <f>VLOOKUP(F10,'Sch C-3'!$C$9:$J$100,3,0)*E10</f>
        <v>0</v>
      </c>
      <c r="I10" s="238">
        <f>VLOOKUP(F10,'Sch C-3'!$C$9:$J$100,4,0)*E10</f>
        <v>0</v>
      </c>
      <c r="J10" s="238">
        <f>VLOOKUP(F10,'Sch C-3'!$C$9:$J$100,5,0)*E10</f>
        <v>0</v>
      </c>
      <c r="K10" s="238">
        <f>VLOOKUP(F10,'Sch C-3'!$C$9:$J$100,6,0)*E10</f>
        <v>0</v>
      </c>
      <c r="L10" s="238">
        <f>VLOOKUP(F10,'Sch C-3'!$C$9:$J$100,7,0)*E10</f>
        <v>0</v>
      </c>
      <c r="M10" s="238">
        <f>VLOOKUP(F10,'Sch C-3'!$C$9:$J$100,8,0)*E10</f>
        <v>0</v>
      </c>
      <c r="N10" s="239"/>
    </row>
    <row r="11" spans="1:16" x14ac:dyDescent="0.2">
      <c r="A11" s="551" t="s">
        <v>8</v>
      </c>
      <c r="B11" s="238">
        <f>'Sch C-4'!D10</f>
        <v>0</v>
      </c>
      <c r="C11" s="238">
        <f>'Sch D'!D13</f>
        <v>0</v>
      </c>
      <c r="D11" s="238">
        <f>'Sch D'!E13</f>
        <v>0</v>
      </c>
      <c r="E11" s="238">
        <f>SUM(B11:D11)</f>
        <v>0</v>
      </c>
      <c r="F11" s="1467">
        <v>12</v>
      </c>
      <c r="G11" s="1366" t="str">
        <f>VLOOKUP(F11,'Sch C-3'!$C$9:$K$100,9,FALSE)</f>
        <v>Resident Care Fringe</v>
      </c>
      <c r="H11" s="238">
        <f>VLOOKUP(F11,'Sch C-3'!$C$9:$J$100,3,0)*E11</f>
        <v>0</v>
      </c>
      <c r="I11" s="238">
        <f>VLOOKUP(F11,'Sch C-3'!$C$9:$J$100,4,0)*E11</f>
        <v>0</v>
      </c>
      <c r="J11" s="238">
        <f>VLOOKUP(F11,'Sch C-3'!$C$9:$J$100,5,0)*E11</f>
        <v>0</v>
      </c>
      <c r="K11" s="238">
        <f>VLOOKUP(F11,'Sch C-3'!$C$9:$J$100,6,0)*E11</f>
        <v>0</v>
      </c>
      <c r="L11" s="238">
        <f>VLOOKUP(F11,'Sch C-3'!$C$9:$J$100,7,0)*E11</f>
        <v>0</v>
      </c>
      <c r="M11" s="238">
        <f>VLOOKUP(F11,'Sch C-3'!$C$9:$J$100,8,0)*E11</f>
        <v>0</v>
      </c>
      <c r="N11" s="239"/>
    </row>
    <row r="12" spans="1:16" x14ac:dyDescent="0.2">
      <c r="A12" s="551" t="s">
        <v>10</v>
      </c>
      <c r="B12" s="238">
        <f>'Sch C-4'!D11+'Sch C-4'!D13</f>
        <v>0</v>
      </c>
      <c r="C12" s="238">
        <f>'Sch D'!D14</f>
        <v>0</v>
      </c>
      <c r="D12" s="238">
        <f>'Sch D'!E14</f>
        <v>0</v>
      </c>
      <c r="E12" s="238">
        <f>SUM(B12:D12)</f>
        <v>0</v>
      </c>
      <c r="F12" s="1467">
        <v>13</v>
      </c>
      <c r="G12" s="1366" t="str">
        <f>VLOOKUP(F12,'Sch C-3'!$C$9:$K$100,9,FALSE)</f>
        <v>Resident Care Drugs &amp; Supplies</v>
      </c>
      <c r="H12" s="238">
        <f>VLOOKUP(F12,'Sch C-3'!$C$9:$J$100,3,0)*E12</f>
        <v>0</v>
      </c>
      <c r="I12" s="238">
        <f>VLOOKUP(F12,'Sch C-3'!$C$9:$J$100,4,0)*E12</f>
        <v>0</v>
      </c>
      <c r="J12" s="238">
        <f>VLOOKUP(F12,'Sch C-3'!$C$9:$J$100,5,0)*E12</f>
        <v>0</v>
      </c>
      <c r="K12" s="238">
        <f>VLOOKUP(F12,'Sch C-3'!$C$9:$J$100,6,0)*E12</f>
        <v>0</v>
      </c>
      <c r="L12" s="238">
        <f>VLOOKUP(F12,'Sch C-3'!$C$9:$J$100,7,0)*E12</f>
        <v>0</v>
      </c>
      <c r="M12" s="238">
        <f>VLOOKUP(F12,'Sch C-3'!$C$9:$J$100,8,0)*E12</f>
        <v>0</v>
      </c>
      <c r="N12" s="239"/>
    </row>
    <row r="13" spans="1:16" x14ac:dyDescent="0.2">
      <c r="A13" s="551" t="s">
        <v>12</v>
      </c>
      <c r="B13" s="238">
        <f>'Sch C-4'!D50</f>
        <v>0</v>
      </c>
      <c r="C13" s="238">
        <f>'Sch D'!D15</f>
        <v>0</v>
      </c>
      <c r="D13" s="238">
        <f>'Sch D'!E15</f>
        <v>0</v>
      </c>
      <c r="E13" s="238">
        <f>SUM(B13:D13)</f>
        <v>0</v>
      </c>
      <c r="F13" s="1467">
        <v>14</v>
      </c>
      <c r="G13" s="1366" t="str">
        <f>VLOOKUP(F13,'Sch C-3'!$C$9:$K$100,9,FALSE)</f>
        <v>Resident Care Other</v>
      </c>
      <c r="H13" s="238">
        <f>VLOOKUP(F13,'Sch C-3'!$C$9:$J$100,3,0)*E13</f>
        <v>0</v>
      </c>
      <c r="I13" s="238">
        <f>VLOOKUP(F13,'Sch C-3'!$C$9:$J$100,4,0)*E13</f>
        <v>0</v>
      </c>
      <c r="J13" s="238">
        <f>VLOOKUP(F13,'Sch C-3'!$C$9:$J$100,5,0)*E13</f>
        <v>0</v>
      </c>
      <c r="K13" s="238">
        <f>VLOOKUP(F13,'Sch C-3'!$C$9:$J$100,6,0)*E13</f>
        <v>0</v>
      </c>
      <c r="L13" s="238">
        <f>VLOOKUP(F13,'Sch C-3'!$C$9:$J$100,7,0)*E13</f>
        <v>0</v>
      </c>
      <c r="M13" s="238">
        <f>VLOOKUP(F13,'Sch C-3'!$C$9:$J$100,8,0)*E13</f>
        <v>0</v>
      </c>
      <c r="N13" s="239"/>
    </row>
    <row r="14" spans="1:16" ht="15.75" x14ac:dyDescent="0.25">
      <c r="A14" s="549" t="s">
        <v>7</v>
      </c>
      <c r="B14" s="1276"/>
      <c r="C14" s="1277"/>
      <c r="D14" s="1277"/>
      <c r="E14" s="1277"/>
      <c r="F14" s="1277"/>
      <c r="G14" s="1373"/>
      <c r="H14" s="1277"/>
      <c r="I14" s="1277"/>
      <c r="J14" s="1277"/>
      <c r="K14" s="1277"/>
      <c r="L14" s="1277"/>
      <c r="M14" s="1281"/>
      <c r="N14" s="239"/>
    </row>
    <row r="15" spans="1:16" x14ac:dyDescent="0.2">
      <c r="A15" s="551" t="s">
        <v>6</v>
      </c>
      <c r="B15" s="238">
        <f>'Sch C-4'!E9</f>
        <v>0</v>
      </c>
      <c r="C15" s="238">
        <f>'Sch D'!D17</f>
        <v>0</v>
      </c>
      <c r="D15" s="238">
        <f>'Sch D'!E17</f>
        <v>0</v>
      </c>
      <c r="E15" s="238">
        <f>SUM(B15:D15)</f>
        <v>0</v>
      </c>
      <c r="F15" s="1467">
        <v>26</v>
      </c>
      <c r="G15" s="1366" t="str">
        <f>VLOOKUP(F15,'Sch C-3'!$C$9:$K$100,9,FALSE)</f>
        <v>LHCP Salaries</v>
      </c>
      <c r="H15" s="238">
        <f>VLOOKUP(F15,'Sch C-3'!$C$9:$J$100,3,0)*E15</f>
        <v>0</v>
      </c>
      <c r="I15" s="238">
        <f>VLOOKUP(F15,'Sch C-3'!$C$9:$J$100,4,0)*E15</f>
        <v>0</v>
      </c>
      <c r="J15" s="238">
        <f>VLOOKUP(F15,'Sch C-3'!$C$9:$J$100,5,0)*E15</f>
        <v>0</v>
      </c>
      <c r="K15" s="238">
        <f>VLOOKUP(F15,'Sch C-3'!$C$9:$J$100,6,FALSE)*E15</f>
        <v>0</v>
      </c>
      <c r="L15" s="238">
        <f>VLOOKUP(F15,'Sch C-3'!$C$9:$J$100,7,0)*E15</f>
        <v>0</v>
      </c>
      <c r="M15" s="238">
        <f>VLOOKUP(F15,'Sch C-3'!$C$9:$J$100,8,0)*E15</f>
        <v>0</v>
      </c>
      <c r="N15" s="239"/>
    </row>
    <row r="16" spans="1:16" x14ac:dyDescent="0.2">
      <c r="A16" s="551" t="s">
        <v>8</v>
      </c>
      <c r="B16" s="238">
        <f>'Sch C-4'!E10</f>
        <v>0</v>
      </c>
      <c r="C16" s="238">
        <f>'Sch D'!D18</f>
        <v>0</v>
      </c>
      <c r="D16" s="238">
        <f>'Sch D'!E18</f>
        <v>0</v>
      </c>
      <c r="E16" s="238">
        <f>SUM(B16:D16)</f>
        <v>0</v>
      </c>
      <c r="F16" s="1467">
        <v>27</v>
      </c>
      <c r="G16" s="1366" t="str">
        <f>VLOOKUP(F16,'Sch C-3'!$C$9:$K$100,9,FALSE)</f>
        <v>LHCP Fringe</v>
      </c>
      <c r="H16" s="238">
        <f>VLOOKUP(F16,'Sch C-3'!$C$9:$J$100,3,0)*E16</f>
        <v>0</v>
      </c>
      <c r="I16" s="238">
        <f>VLOOKUP(F16,'Sch C-3'!$C$9:$J$100,4,0)*E16</f>
        <v>0</v>
      </c>
      <c r="J16" s="238">
        <f>VLOOKUP(F16,'Sch C-3'!$C$9:$J$100,5,0)*E16</f>
        <v>0</v>
      </c>
      <c r="K16" s="238">
        <f>VLOOKUP(F16,'Sch C-3'!$C$9:$J$100,6,FALSE)*E16</f>
        <v>0</v>
      </c>
      <c r="L16" s="238">
        <f>VLOOKUP(F16,'Sch C-3'!$C$9:$J$100,7,0)*E16</f>
        <v>0</v>
      </c>
      <c r="M16" s="238">
        <f>VLOOKUP(F16,'Sch C-3'!$C$9:$J$100,8,0)*E16</f>
        <v>0</v>
      </c>
      <c r="N16" s="239"/>
    </row>
    <row r="17" spans="1:14" x14ac:dyDescent="0.2">
      <c r="A17" s="551" t="s">
        <v>12</v>
      </c>
      <c r="B17" s="238">
        <f>'Sch C-4'!E50</f>
        <v>0</v>
      </c>
      <c r="C17" s="238">
        <f>'Sch D'!D19</f>
        <v>0</v>
      </c>
      <c r="D17" s="238">
        <f>'Sch D'!E19</f>
        <v>0</v>
      </c>
      <c r="E17" s="238">
        <f>SUM(B17:D17)</f>
        <v>0</v>
      </c>
      <c r="F17" s="1467">
        <v>28</v>
      </c>
      <c r="G17" s="1366" t="str">
        <f>VLOOKUP(F17,'Sch C-3'!$C$9:$K$100,9,FALSE)</f>
        <v>LHCP Other</v>
      </c>
      <c r="H17" s="238">
        <f>VLOOKUP(F17,'Sch C-3'!$C$9:$J$100,3,0)*E17</f>
        <v>0</v>
      </c>
      <c r="I17" s="238">
        <f>VLOOKUP(F17,'Sch C-3'!$C$9:$J$100,4,0)*E17</f>
        <v>0</v>
      </c>
      <c r="J17" s="238">
        <f>VLOOKUP(F17,'Sch C-3'!$C$9:$J$100,5,0)*E17</f>
        <v>0</v>
      </c>
      <c r="K17" s="238">
        <f>VLOOKUP(F17,'Sch C-3'!$C$9:$J$100,6,FALSE)*E17</f>
        <v>0</v>
      </c>
      <c r="L17" s="238">
        <f>VLOOKUP(F17,'Sch C-3'!$C$9:$J$100,7,0)*E17</f>
        <v>0</v>
      </c>
      <c r="M17" s="238">
        <f>VLOOKUP(F17,'Sch C-3'!$C$9:$J$100,8,0)*E17</f>
        <v>0</v>
      </c>
      <c r="N17" s="239"/>
    </row>
    <row r="18" spans="1:14" ht="15.75" x14ac:dyDescent="0.25">
      <c r="A18" s="549" t="s">
        <v>9</v>
      </c>
      <c r="B18" s="1276"/>
      <c r="C18" s="1277"/>
      <c r="D18" s="1277"/>
      <c r="E18" s="1277"/>
      <c r="F18" s="1277"/>
      <c r="G18" s="1373"/>
      <c r="H18" s="1277"/>
      <c r="I18" s="1277"/>
      <c r="J18" s="1277"/>
      <c r="K18" s="1277"/>
      <c r="L18" s="1277"/>
      <c r="M18" s="1281"/>
      <c r="N18" s="239"/>
    </row>
    <row r="19" spans="1:14" x14ac:dyDescent="0.2">
      <c r="A19" s="551" t="s">
        <v>6</v>
      </c>
      <c r="B19" s="238">
        <f>'Sch C-4'!F9</f>
        <v>0</v>
      </c>
      <c r="C19" s="238">
        <f>'Sch D'!D21</f>
        <v>0</v>
      </c>
      <c r="D19" s="238">
        <f>'Sch D'!E21</f>
        <v>0</v>
      </c>
      <c r="E19" s="238">
        <f>SUM(B19:D19)</f>
        <v>0</v>
      </c>
      <c r="F19" s="1471"/>
      <c r="G19" s="1366" t="e">
        <f>VLOOKUP(F19,'Sch C-3'!$C$9:$K$100,9,FALSE)</f>
        <v>#N/A</v>
      </c>
      <c r="H19" s="238" t="e">
        <f>VLOOKUP(F19,'Sch C-3'!$C$9:$J$100,3,FALSE)*E19</f>
        <v>#N/A</v>
      </c>
      <c r="I19" s="238" t="e">
        <f>VLOOKUP(F19,'Sch C-3'!$C$9:$J$100,4,FALSE)*E19</f>
        <v>#N/A</v>
      </c>
      <c r="J19" s="238" t="e">
        <f>VLOOKUP(F19,'Sch C-3'!$C$9:$J$100,5,FALSE)*E19</f>
        <v>#N/A</v>
      </c>
      <c r="K19" s="238" t="e">
        <f>VLOOKUP(F19,'Sch C-3'!$C$9:$J$100,6,FALSE)*E19</f>
        <v>#N/A</v>
      </c>
      <c r="L19" s="238" t="e">
        <f>VLOOKUP(F19,'Sch C-3'!$C$9:$J$100,7,FALSE)*E19</f>
        <v>#N/A</v>
      </c>
      <c r="M19" s="238" t="e">
        <f>VLOOKUP(F19,'Sch C-3'!$C$9:$J$100,8,FALSE)*E19</f>
        <v>#N/A</v>
      </c>
      <c r="N19" s="239"/>
    </row>
    <row r="20" spans="1:14" x14ac:dyDescent="0.2">
      <c r="A20" s="551" t="s">
        <v>8</v>
      </c>
      <c r="B20" s="238">
        <f>'Sch C-4'!F10</f>
        <v>0</v>
      </c>
      <c r="C20" s="238">
        <f>'Sch D'!D22</f>
        <v>0</v>
      </c>
      <c r="D20" s="238">
        <f>'Sch D'!E22</f>
        <v>0</v>
      </c>
      <c r="E20" s="238">
        <f>SUM(B20:D20)</f>
        <v>0</v>
      </c>
      <c r="F20" s="1471"/>
      <c r="G20" s="1366" t="e">
        <f>VLOOKUP(F20,'Sch C-3'!$C$9:$K$100,9,FALSE)</f>
        <v>#N/A</v>
      </c>
      <c r="H20" s="238" t="e">
        <f>VLOOKUP(F20,'Sch C-3'!$C$9:$J$100,3,FALSE)*E20</f>
        <v>#N/A</v>
      </c>
      <c r="I20" s="238" t="e">
        <f>VLOOKUP(F20,'Sch C-3'!$C$9:$J$100,4,FALSE)*E20</f>
        <v>#N/A</v>
      </c>
      <c r="J20" s="238" t="e">
        <f>VLOOKUP(F20,'Sch C-3'!$C$9:$J$100,5,FALSE)*E20</f>
        <v>#N/A</v>
      </c>
      <c r="K20" s="238" t="e">
        <f>VLOOKUP(F20,'Sch C-3'!$C$9:$J$100,6,FALSE)*E20</f>
        <v>#N/A</v>
      </c>
      <c r="L20" s="238" t="e">
        <f>VLOOKUP(F20,'Sch C-3'!$C$9:$J$100,7,FALSE)*E20</f>
        <v>#N/A</v>
      </c>
      <c r="M20" s="238" t="e">
        <f>VLOOKUP(F20,'Sch C-3'!$C$9:$J$100,8,FALSE)*E20</f>
        <v>#N/A</v>
      </c>
      <c r="N20" s="239"/>
    </row>
    <row r="21" spans="1:14" x14ac:dyDescent="0.2">
      <c r="A21" s="551" t="s">
        <v>12</v>
      </c>
      <c r="B21" s="238">
        <f>'Sch C-4'!F50</f>
        <v>0</v>
      </c>
      <c r="C21" s="238">
        <f>'Sch D'!D23</f>
        <v>0</v>
      </c>
      <c r="D21" s="238">
        <f>'Sch D'!E23</f>
        <v>0</v>
      </c>
      <c r="E21" s="238">
        <f>SUM(B21:D21)</f>
        <v>0</v>
      </c>
      <c r="F21" s="1471"/>
      <c r="G21" s="1366" t="e">
        <f>VLOOKUP(F21,'Sch C-3'!$C$9:$K$100,9,FALSE)</f>
        <v>#N/A</v>
      </c>
      <c r="H21" s="238" t="e">
        <f>VLOOKUP(F21,'Sch C-3'!$C$9:$J$100,3,FALSE)*E21</f>
        <v>#N/A</v>
      </c>
      <c r="I21" s="238" t="e">
        <f>VLOOKUP(F21,'Sch C-3'!$C$9:$J$100,4,FALSE)*E21</f>
        <v>#N/A</v>
      </c>
      <c r="J21" s="238" t="e">
        <f>VLOOKUP(F21,'Sch C-3'!$C$9:$J$100,5,FALSE)*E21</f>
        <v>#N/A</v>
      </c>
      <c r="K21" s="238" t="e">
        <f>VLOOKUP(F21,'Sch C-3'!$C$9:$J$100,6,FALSE)*E21</f>
        <v>#N/A</v>
      </c>
      <c r="L21" s="238" t="e">
        <f>VLOOKUP(F21,'Sch C-3'!$C$9:$J$100,7,FALSE)*E21</f>
        <v>#N/A</v>
      </c>
      <c r="M21" s="238" t="e">
        <f>VLOOKUP(F21,'Sch C-3'!$C$9:$J$100,8,FALSE)*E21</f>
        <v>#N/A</v>
      </c>
      <c r="N21" s="239"/>
    </row>
    <row r="22" spans="1:14" ht="15.75" x14ac:dyDescent="0.25">
      <c r="A22" s="549" t="s">
        <v>11</v>
      </c>
      <c r="B22" s="1276"/>
      <c r="C22" s="1277"/>
      <c r="D22" s="1277"/>
      <c r="E22" s="1277"/>
      <c r="F22" s="1277"/>
      <c r="G22" s="1373"/>
      <c r="H22" s="1277"/>
      <c r="I22" s="1277"/>
      <c r="J22" s="1277"/>
      <c r="K22" s="1277"/>
      <c r="L22" s="1277"/>
      <c r="M22" s="1281"/>
      <c r="N22" s="239"/>
    </row>
    <row r="23" spans="1:14" x14ac:dyDescent="0.2">
      <c r="A23" s="551" t="s">
        <v>6</v>
      </c>
      <c r="B23" s="238">
        <f>'Sch C-4'!G9</f>
        <v>0</v>
      </c>
      <c r="C23" s="238">
        <f>'Sch D'!D25</f>
        <v>0</v>
      </c>
      <c r="D23" s="238">
        <f>'Sch D'!E25</f>
        <v>0</v>
      </c>
      <c r="E23" s="238">
        <f>SUM(B23:D23)</f>
        <v>0</v>
      </c>
      <c r="F23" s="1471"/>
      <c r="G23" s="1366" t="e">
        <f>VLOOKUP(F23,'Sch C-3'!$C$9:$K$100,9,FALSE)</f>
        <v>#N/A</v>
      </c>
      <c r="H23" s="238" t="e">
        <f>VLOOKUP(F23,'Sch C-3'!$C$9:$J$100,3,FALSE)*E23</f>
        <v>#N/A</v>
      </c>
      <c r="I23" s="238" t="e">
        <f>VLOOKUP(F23,'Sch C-3'!$C$9:$J$100,4,FALSE)*E23</f>
        <v>#N/A</v>
      </c>
      <c r="J23" s="238" t="e">
        <f>VLOOKUP(F23,'Sch C-3'!$C$9:$J$100,5,FALSE)*E23</f>
        <v>#N/A</v>
      </c>
      <c r="K23" s="238" t="e">
        <f>VLOOKUP(F23,'Sch C-3'!$C$9:$J$100,6,FALSE)*E23</f>
        <v>#N/A</v>
      </c>
      <c r="L23" s="238" t="e">
        <f>VLOOKUP(F23,'Sch C-3'!$C$9:$J$100,7,FALSE)*E23</f>
        <v>#N/A</v>
      </c>
      <c r="M23" s="238" t="e">
        <f>VLOOKUP(F23,'Sch C-3'!$C$9:$J$100,8,FALSE)*E23</f>
        <v>#N/A</v>
      </c>
      <c r="N23" s="239"/>
    </row>
    <row r="24" spans="1:14" x14ac:dyDescent="0.2">
      <c r="A24" s="551" t="s">
        <v>8</v>
      </c>
      <c r="B24" s="238">
        <f>'Sch C-4'!G10</f>
        <v>0</v>
      </c>
      <c r="C24" s="238">
        <f>'Sch D'!D26</f>
        <v>0</v>
      </c>
      <c r="D24" s="238">
        <f>'Sch D'!E26</f>
        <v>0</v>
      </c>
      <c r="E24" s="238">
        <f>SUM(B24:D24)</f>
        <v>0</v>
      </c>
      <c r="F24" s="1471"/>
      <c r="G24" s="1366" t="e">
        <f>VLOOKUP(F24,'Sch C-3'!$C$9:$K$100,9,FALSE)</f>
        <v>#N/A</v>
      </c>
      <c r="H24" s="238" t="e">
        <f>VLOOKUP(F24,'Sch C-3'!$C$9:$J$100,3,FALSE)*E24</f>
        <v>#N/A</v>
      </c>
      <c r="I24" s="238" t="e">
        <f>VLOOKUP(F24,'Sch C-3'!$C$9:$J$100,4,FALSE)*E24</f>
        <v>#N/A</v>
      </c>
      <c r="J24" s="238" t="e">
        <f>VLOOKUP(F24,'Sch C-3'!$C$9:$J$100,5,FALSE)*E24</f>
        <v>#N/A</v>
      </c>
      <c r="K24" s="238" t="e">
        <f>VLOOKUP(F24,'Sch C-3'!$C$9:$J$100,6,FALSE)*E24</f>
        <v>#N/A</v>
      </c>
      <c r="L24" s="238" t="e">
        <f>VLOOKUP(F24,'Sch C-3'!$C$9:$J$100,7,FALSE)*E24</f>
        <v>#N/A</v>
      </c>
      <c r="M24" s="238" t="e">
        <f>VLOOKUP(F24,'Sch C-3'!$C$9:$J$100,8,FALSE)*E24</f>
        <v>#N/A</v>
      </c>
      <c r="N24" s="239"/>
    </row>
    <row r="25" spans="1:14" x14ac:dyDescent="0.2">
      <c r="A25" s="551" t="s">
        <v>12</v>
      </c>
      <c r="B25" s="238">
        <f>'Sch C-4'!G50</f>
        <v>0</v>
      </c>
      <c r="C25" s="238">
        <f>'Sch D'!D27</f>
        <v>0</v>
      </c>
      <c r="D25" s="238">
        <f>'Sch D'!E27</f>
        <v>0</v>
      </c>
      <c r="E25" s="238">
        <f>SUM(B25:D25)</f>
        <v>0</v>
      </c>
      <c r="F25" s="1471"/>
      <c r="G25" s="1366" t="e">
        <f>VLOOKUP(F25,'Sch C-3'!$C$9:$K$100,9,FALSE)</f>
        <v>#N/A</v>
      </c>
      <c r="H25" s="238" t="e">
        <f>VLOOKUP(F25,'Sch C-3'!$C$9:$J$100,3,FALSE)*E25</f>
        <v>#N/A</v>
      </c>
      <c r="I25" s="238" t="e">
        <f>VLOOKUP(F25,'Sch C-3'!$C$9:$J$100,4,FALSE)*E25</f>
        <v>#N/A</v>
      </c>
      <c r="J25" s="238" t="e">
        <f>VLOOKUP(F25,'Sch C-3'!$C$9:$J$100,5,FALSE)*E25</f>
        <v>#N/A</v>
      </c>
      <c r="K25" s="238" t="e">
        <f>VLOOKUP(F25,'Sch C-3'!$C$9:$J$100,6,FALSE)*E25</f>
        <v>#N/A</v>
      </c>
      <c r="L25" s="238" t="e">
        <f>VLOOKUP(F25,'Sch C-3'!$C$9:$J$100,7,FALSE)*E25</f>
        <v>#N/A</v>
      </c>
      <c r="M25" s="238" t="e">
        <f>VLOOKUP(F25,'Sch C-3'!$C$9:$J$100,8,FALSE)*E25</f>
        <v>#N/A</v>
      </c>
      <c r="N25" s="239"/>
    </row>
    <row r="26" spans="1:14" ht="15.75" x14ac:dyDescent="0.25">
      <c r="A26" s="549" t="s">
        <v>13</v>
      </c>
      <c r="B26" s="1276"/>
      <c r="C26" s="1277"/>
      <c r="D26" s="1277"/>
      <c r="E26" s="1277"/>
      <c r="F26" s="1277"/>
      <c r="G26" s="1373"/>
      <c r="H26" s="1277"/>
      <c r="I26" s="1277"/>
      <c r="J26" s="1277"/>
      <c r="K26" s="1277"/>
      <c r="L26" s="1277"/>
      <c r="M26" s="1281"/>
      <c r="N26" s="239"/>
    </row>
    <row r="27" spans="1:14" x14ac:dyDescent="0.2">
      <c r="A27" s="551" t="s">
        <v>6</v>
      </c>
      <c r="B27" s="238">
        <f>'Sch C-4'!H9</f>
        <v>0</v>
      </c>
      <c r="C27" s="238">
        <f>'Sch D'!D29</f>
        <v>0</v>
      </c>
      <c r="D27" s="238">
        <f>'Sch D'!E29</f>
        <v>0</v>
      </c>
      <c r="E27" s="238">
        <f>SUM(B27:D27)</f>
        <v>0</v>
      </c>
      <c r="F27" s="1471"/>
      <c r="G27" s="1366" t="e">
        <f>VLOOKUP(F27,'Sch C-3'!$C$9:$K$100,9,FALSE)</f>
        <v>#N/A</v>
      </c>
      <c r="H27" s="238" t="e">
        <f>VLOOKUP(F27,'Sch C-3'!$C$9:$J$100,3,FALSE)*E27</f>
        <v>#N/A</v>
      </c>
      <c r="I27" s="238" t="e">
        <f>VLOOKUP(F27,'Sch C-3'!$C$9:$J$100,4,FALSE)*E27</f>
        <v>#N/A</v>
      </c>
      <c r="J27" s="238" t="e">
        <f>VLOOKUP(F27,'Sch C-3'!$C$9:$J$100,5,FALSE)*E27</f>
        <v>#N/A</v>
      </c>
      <c r="K27" s="238" t="e">
        <f>VLOOKUP(F27,'Sch C-3'!$C$9:$J$100,6,FALSE)*E27</f>
        <v>#N/A</v>
      </c>
      <c r="L27" s="238" t="e">
        <f>VLOOKUP(F27,'Sch C-3'!$C$9:$J$100,7,FALSE)*E27</f>
        <v>#N/A</v>
      </c>
      <c r="M27" s="238" t="e">
        <f>VLOOKUP(F27,'Sch C-3'!$C$9:$J$100,8,FALSE)*E27</f>
        <v>#N/A</v>
      </c>
      <c r="N27" s="239"/>
    </row>
    <row r="28" spans="1:14" x14ac:dyDescent="0.2">
      <c r="A28" s="551" t="s">
        <v>8</v>
      </c>
      <c r="B28" s="238">
        <f>'Sch C-4'!H10</f>
        <v>0</v>
      </c>
      <c r="C28" s="238">
        <f>'Sch D'!D30</f>
        <v>0</v>
      </c>
      <c r="D28" s="238">
        <f>'Sch D'!E30</f>
        <v>0</v>
      </c>
      <c r="E28" s="238">
        <f>SUM(B28:D28)</f>
        <v>0</v>
      </c>
      <c r="F28" s="1471"/>
      <c r="G28" s="1366" t="e">
        <f>VLOOKUP(F28,'Sch C-3'!$C$9:$K$100,9,FALSE)</f>
        <v>#N/A</v>
      </c>
      <c r="H28" s="238" t="e">
        <f>VLOOKUP(F28,'Sch C-3'!$C$9:$J$100,3,FALSE)*E28</f>
        <v>#N/A</v>
      </c>
      <c r="I28" s="238" t="e">
        <f>VLOOKUP(F28,'Sch C-3'!$C$9:$J$100,4,FALSE)*E28</f>
        <v>#N/A</v>
      </c>
      <c r="J28" s="238" t="e">
        <f>VLOOKUP(F28,'Sch C-3'!$C$9:$J$100,5,FALSE)*E28</f>
        <v>#N/A</v>
      </c>
      <c r="K28" s="238" t="e">
        <f>VLOOKUP(F28,'Sch C-3'!$C$9:$J$100,6,FALSE)*E28</f>
        <v>#N/A</v>
      </c>
      <c r="L28" s="238" t="e">
        <f>VLOOKUP(F28,'Sch C-3'!$C$9:$J$100,7,FALSE)*E28</f>
        <v>#N/A</v>
      </c>
      <c r="M28" s="238" t="e">
        <f>VLOOKUP(F28,'Sch C-3'!$C$9:$J$100,8,FALSE)*E28</f>
        <v>#N/A</v>
      </c>
      <c r="N28" s="239"/>
    </row>
    <row r="29" spans="1:14" x14ac:dyDescent="0.2">
      <c r="A29" s="551" t="s">
        <v>12</v>
      </c>
      <c r="B29" s="238">
        <f>'Sch C-4'!H50</f>
        <v>0</v>
      </c>
      <c r="C29" s="238">
        <f>'Sch D'!D31</f>
        <v>0</v>
      </c>
      <c r="D29" s="238">
        <f>'Sch D'!E31</f>
        <v>0</v>
      </c>
      <c r="E29" s="238">
        <f>SUM(B29:D29)</f>
        <v>0</v>
      </c>
      <c r="F29" s="1471"/>
      <c r="G29" s="1366" t="e">
        <f>VLOOKUP(F29,'Sch C-3'!$C$9:$K$100,9,FALSE)</f>
        <v>#N/A</v>
      </c>
      <c r="H29" s="238" t="e">
        <f>VLOOKUP(F29,'Sch C-3'!$C$9:$J$100,3,FALSE)*E29</f>
        <v>#N/A</v>
      </c>
      <c r="I29" s="238" t="e">
        <f>VLOOKUP(F29,'Sch C-3'!$C$9:$J$100,4,FALSE)*E29</f>
        <v>#N/A</v>
      </c>
      <c r="J29" s="238" t="e">
        <f>VLOOKUP(F29,'Sch C-3'!$C$9:$J$100,5,FALSE)*E29</f>
        <v>#N/A</v>
      </c>
      <c r="K29" s="238" t="e">
        <f>VLOOKUP(F29,'Sch C-3'!$C$9:$J$100,6,FALSE)*E29</f>
        <v>#N/A</v>
      </c>
      <c r="L29" s="238" t="e">
        <f>VLOOKUP(F29,'Sch C-3'!$C$9:$J$100,7,FALSE)*E29</f>
        <v>#N/A</v>
      </c>
      <c r="M29" s="238" t="e">
        <f>VLOOKUP(F29,'Sch C-3'!$C$9:$J$100,8,FALSE)*E29</f>
        <v>#N/A</v>
      </c>
      <c r="N29" s="239"/>
    </row>
    <row r="30" spans="1:14" ht="15.75" x14ac:dyDescent="0.25">
      <c r="A30" s="545" t="s">
        <v>354</v>
      </c>
      <c r="B30" s="1276"/>
      <c r="C30" s="1277"/>
      <c r="D30" s="1277"/>
      <c r="E30" s="1277"/>
      <c r="F30" s="1277"/>
      <c r="G30" s="1373"/>
      <c r="H30" s="1277"/>
      <c r="I30" s="1277"/>
      <c r="J30" s="1277"/>
      <c r="K30" s="1277"/>
      <c r="L30" s="1277"/>
      <c r="M30" s="1281"/>
      <c r="N30" s="239"/>
    </row>
    <row r="31" spans="1:14" ht="15.75" x14ac:dyDescent="0.25">
      <c r="A31" s="549" t="s">
        <v>15</v>
      </c>
      <c r="B31" s="1276"/>
      <c r="C31" s="1277"/>
      <c r="D31" s="1277"/>
      <c r="E31" s="1277"/>
      <c r="F31" s="1277"/>
      <c r="G31" s="1373"/>
      <c r="H31" s="1277"/>
      <c r="I31" s="1277"/>
      <c r="J31" s="1277"/>
      <c r="K31" s="1277"/>
      <c r="L31" s="1277"/>
      <c r="M31" s="1281"/>
      <c r="N31" s="239"/>
    </row>
    <row r="32" spans="1:14" x14ac:dyDescent="0.2">
      <c r="A32" s="551" t="s">
        <v>6</v>
      </c>
      <c r="B32" s="238">
        <f>'Sch C-4'!I9</f>
        <v>0</v>
      </c>
      <c r="C32" s="238">
        <f>'Sch D'!D34</f>
        <v>0</v>
      </c>
      <c r="D32" s="238">
        <f>'Sch D'!E34</f>
        <v>0</v>
      </c>
      <c r="E32" s="238">
        <f>SUM(B32:D32)</f>
        <v>0</v>
      </c>
      <c r="F32" s="1467">
        <v>15</v>
      </c>
      <c r="G32" s="1366" t="str">
        <f>VLOOKUP(F32,'Sch C-3'!$C$9:$K$100,9,FALSE)</f>
        <v>Admin Salaries</v>
      </c>
      <c r="H32" s="238">
        <f>VLOOKUP(F32,'Sch C-3'!$C$9:$J$100,3,0)*E32</f>
        <v>0</v>
      </c>
      <c r="I32" s="238">
        <f>VLOOKUP(F32,'Sch C-3'!$C$9:$J$100,4,0)*E32</f>
        <v>0</v>
      </c>
      <c r="J32" s="238">
        <f>VLOOKUP(F32,'Sch C-3'!$C$9:$J$100,5,0)*E32</f>
        <v>0</v>
      </c>
      <c r="K32" s="238">
        <f>VLOOKUP(F32,'Sch C-3'!$C$9:$J$100,6,0)*E32</f>
        <v>0</v>
      </c>
      <c r="L32" s="238">
        <f>VLOOKUP(F32,'Sch C-3'!$C$9:$J$100,7,FALSE)*E32</f>
        <v>0</v>
      </c>
      <c r="M32" s="238">
        <f>VLOOKUP(F32,'Sch C-3'!$C$9:$J$100,8,FALSE)*E32</f>
        <v>0</v>
      </c>
      <c r="N32" s="239"/>
    </row>
    <row r="33" spans="1:14" x14ac:dyDescent="0.2">
      <c r="A33" s="551" t="s">
        <v>8</v>
      </c>
      <c r="B33" s="238">
        <f>'Sch C-4'!I10</f>
        <v>0</v>
      </c>
      <c r="C33" s="238">
        <f>'Sch D'!D35</f>
        <v>0</v>
      </c>
      <c r="D33" s="238">
        <f>'Sch D'!E35</f>
        <v>0</v>
      </c>
      <c r="E33" s="238">
        <f>SUM(B33:D33)</f>
        <v>0</v>
      </c>
      <c r="F33" s="1467">
        <v>16</v>
      </c>
      <c r="G33" s="1366" t="str">
        <f>VLOOKUP(F33,'Sch C-3'!$C$9:$K$100,9,FALSE)</f>
        <v>Admin Fringes</v>
      </c>
      <c r="H33" s="238">
        <f>VLOOKUP(F33,'Sch C-3'!$C$9:$J$100,3,0)*E33</f>
        <v>0</v>
      </c>
      <c r="I33" s="238">
        <f>VLOOKUP(F33,'Sch C-3'!$C$9:$J$100,4,0)*E33</f>
        <v>0</v>
      </c>
      <c r="J33" s="238">
        <f>VLOOKUP(F33,'Sch C-3'!$C$9:$J$100,5,0)*E33</f>
        <v>0</v>
      </c>
      <c r="K33" s="238">
        <f>VLOOKUP(F33,'Sch C-3'!$C$9:$J$100,6,0)*E33</f>
        <v>0</v>
      </c>
      <c r="L33" s="238">
        <f>VLOOKUP(F33,'Sch C-3'!$C$9:$J$100,7,FALSE)*E33</f>
        <v>0</v>
      </c>
      <c r="M33" s="238">
        <f>VLOOKUP(F33,'Sch C-3'!$C$9:$J$100,8,FALSE)*E33</f>
        <v>0</v>
      </c>
      <c r="N33" s="239"/>
    </row>
    <row r="34" spans="1:14" x14ac:dyDescent="0.2">
      <c r="A34" s="551" t="s">
        <v>14</v>
      </c>
      <c r="B34" s="238">
        <f>'Sch C-4'!I14</f>
        <v>0</v>
      </c>
      <c r="C34" s="238">
        <f>'Sch D'!D36</f>
        <v>0</v>
      </c>
      <c r="D34" s="238">
        <f>'Sch D'!E36</f>
        <v>0</v>
      </c>
      <c r="E34" s="238">
        <f>SUM(B34:D34)</f>
        <v>0</v>
      </c>
      <c r="F34" s="1467">
        <v>17</v>
      </c>
      <c r="G34" s="1366" t="str">
        <f>VLOOKUP(F34,'Sch C-3'!$C$9:$K$100,9,FALSE)</f>
        <v>Malpractice</v>
      </c>
      <c r="H34" s="238">
        <f>VLOOKUP(F34,'Sch C-3'!$C$9:$J$100,3,0)*E34</f>
        <v>0</v>
      </c>
      <c r="I34" s="238">
        <f>VLOOKUP(F34,'Sch C-3'!$C$9:$J$100,4,0)*E34</f>
        <v>0</v>
      </c>
      <c r="J34" s="238">
        <f>VLOOKUP(F34,'Sch C-3'!$C$9:$J$100,5,0)*E34</f>
        <v>0</v>
      </c>
      <c r="K34" s="238">
        <f>VLOOKUP(F34,'Sch C-3'!$C$9:$J$100,6,0)*E34</f>
        <v>0</v>
      </c>
      <c r="L34" s="238">
        <f>VLOOKUP(F34,'Sch C-3'!$C$9:$J$100,7,FALSE)*E34</f>
        <v>0</v>
      </c>
      <c r="M34" s="238">
        <f>VLOOKUP(F34,'Sch C-3'!$C$9:$J$100,8,FALSE)*E34</f>
        <v>0</v>
      </c>
      <c r="N34" s="239"/>
    </row>
    <row r="35" spans="1:14" x14ac:dyDescent="0.2">
      <c r="A35" s="551" t="s">
        <v>12</v>
      </c>
      <c r="B35" s="238">
        <f>'Sch C-4'!I50</f>
        <v>0</v>
      </c>
      <c r="C35" s="238">
        <f>'Sch D'!D37</f>
        <v>0</v>
      </c>
      <c r="D35" s="238">
        <f>'Sch D'!E37</f>
        <v>0</v>
      </c>
      <c r="E35" s="238">
        <f>SUM(B35:D35)</f>
        <v>0</v>
      </c>
      <c r="F35" s="1467">
        <v>18</v>
      </c>
      <c r="G35" s="1366" t="str">
        <f>VLOOKUP(F35,'Sch C-3'!$C$9:$K$100,9,FALSE)</f>
        <v>Admin Other</v>
      </c>
      <c r="H35" s="238">
        <f>VLOOKUP(F35,'Sch C-3'!$C$9:$J$100,3,0)*E35</f>
        <v>0</v>
      </c>
      <c r="I35" s="238">
        <f>VLOOKUP(F35,'Sch C-3'!$C$9:$J$100,4,0)*E35</f>
        <v>0</v>
      </c>
      <c r="J35" s="238">
        <f>VLOOKUP(F35,'Sch C-3'!$C$9:$J$100,5,0)*E35</f>
        <v>0</v>
      </c>
      <c r="K35" s="238">
        <f>VLOOKUP(F35,'Sch C-3'!$C$9:$J$100,6,0)*E35</f>
        <v>0</v>
      </c>
      <c r="L35" s="238">
        <f>VLOOKUP(F35,'Sch C-3'!$C$9:$J$100,7,FALSE)*E35</f>
        <v>0</v>
      </c>
      <c r="M35" s="238">
        <f>VLOOKUP(F35,'Sch C-3'!$C$9:$J$100,8,FALSE)*E35</f>
        <v>0</v>
      </c>
      <c r="N35" s="239"/>
    </row>
    <row r="36" spans="1:14" ht="15.75" x14ac:dyDescent="0.25">
      <c r="A36" s="549" t="s">
        <v>17</v>
      </c>
      <c r="B36" s="1276"/>
      <c r="C36" s="1277"/>
      <c r="D36" s="1277"/>
      <c r="E36" s="1277"/>
      <c r="F36" s="1277"/>
      <c r="G36" s="1373"/>
      <c r="H36" s="1277"/>
      <c r="I36" s="1277"/>
      <c r="J36" s="1277"/>
      <c r="K36" s="1277"/>
      <c r="L36" s="1277"/>
      <c r="M36" s="1281"/>
      <c r="N36" s="239"/>
    </row>
    <row r="37" spans="1:14" x14ac:dyDescent="0.2">
      <c r="A37" s="551" t="s">
        <v>6</v>
      </c>
      <c r="B37" s="238">
        <f>'Sch C-4'!J9</f>
        <v>0</v>
      </c>
      <c r="C37" s="238">
        <f>'Sch D'!D39</f>
        <v>0</v>
      </c>
      <c r="D37" s="238">
        <f>'Sch D'!E39</f>
        <v>0</v>
      </c>
      <c r="E37" s="238">
        <f>SUM(B37:D37)</f>
        <v>0</v>
      </c>
      <c r="F37" s="1471"/>
      <c r="G37" s="1366" t="e">
        <f>VLOOKUP(F37,'Sch C-3'!$C$9:$K$100,9,FALSE)</f>
        <v>#N/A</v>
      </c>
      <c r="H37" s="238" t="e">
        <f>VLOOKUP(F37,'Sch C-3'!$C$9:$J$100,3,FALSE)*E37</f>
        <v>#N/A</v>
      </c>
      <c r="I37" s="238" t="e">
        <f>VLOOKUP(F37,'Sch C-3'!$C$9:$J$100,4,FALSE)*E37</f>
        <v>#N/A</v>
      </c>
      <c r="J37" s="238" t="e">
        <f>VLOOKUP(F37,'Sch C-3'!$C$9:$J$100,5,FALSE)*E37</f>
        <v>#N/A</v>
      </c>
      <c r="K37" s="238" t="e">
        <f>VLOOKUP(F37,'Sch C-3'!$C$9:$J$100,6,FALSE)*E37</f>
        <v>#N/A</v>
      </c>
      <c r="L37" s="238" t="e">
        <f>VLOOKUP(F37,'Sch C-3'!$C$9:$J$100,7,FALSE)*E37</f>
        <v>#N/A</v>
      </c>
      <c r="M37" s="238" t="e">
        <f>VLOOKUP(F37,'Sch C-3'!$C$9:$J$100,8,FALSE)*E37</f>
        <v>#N/A</v>
      </c>
      <c r="N37" s="239"/>
    </row>
    <row r="38" spans="1:14" x14ac:dyDescent="0.2">
      <c r="A38" s="551" t="s">
        <v>8</v>
      </c>
      <c r="B38" s="238">
        <f>'Sch C-4'!J10</f>
        <v>0</v>
      </c>
      <c r="C38" s="238">
        <f>'Sch D'!D40</f>
        <v>0</v>
      </c>
      <c r="D38" s="238">
        <f>'Sch D'!E40</f>
        <v>0</v>
      </c>
      <c r="E38" s="238">
        <f>SUM(B38:D38)</f>
        <v>0</v>
      </c>
      <c r="F38" s="1471"/>
      <c r="G38" s="1366" t="e">
        <f>VLOOKUP(F38,'Sch C-3'!$C$9:$K$100,9,FALSE)</f>
        <v>#N/A</v>
      </c>
      <c r="H38" s="238" t="e">
        <f>VLOOKUP(F38,'Sch C-3'!$C$9:$J$100,3,FALSE)*E38</f>
        <v>#N/A</v>
      </c>
      <c r="I38" s="238" t="e">
        <f>VLOOKUP(F38,'Sch C-3'!$C$9:$J$100,4,FALSE)*E38</f>
        <v>#N/A</v>
      </c>
      <c r="J38" s="238" t="e">
        <f>VLOOKUP(F38,'Sch C-3'!$C$9:$J$100,5,FALSE)*E38</f>
        <v>#N/A</v>
      </c>
      <c r="K38" s="238" t="e">
        <f>VLOOKUP(F38,'Sch C-3'!$C$9:$J$100,6,FALSE)*E38</f>
        <v>#N/A</v>
      </c>
      <c r="L38" s="238" t="e">
        <f>VLOOKUP(F38,'Sch C-3'!$C$9:$J$100,7,FALSE)*E38</f>
        <v>#N/A</v>
      </c>
      <c r="M38" s="238" t="e">
        <f>VLOOKUP(F38,'Sch C-3'!$C$9:$J$100,8,FALSE)*E38</f>
        <v>#N/A</v>
      </c>
      <c r="N38" s="239"/>
    </row>
    <row r="39" spans="1:14" x14ac:dyDescent="0.2">
      <c r="A39" s="551" t="s">
        <v>12</v>
      </c>
      <c r="B39" s="238">
        <f>'Sch C-4'!J50</f>
        <v>0</v>
      </c>
      <c r="C39" s="238">
        <f>'Sch D'!D41</f>
        <v>0</v>
      </c>
      <c r="D39" s="238">
        <f>'Sch D'!E41</f>
        <v>0</v>
      </c>
      <c r="E39" s="238">
        <f>SUM(B39:D39)</f>
        <v>0</v>
      </c>
      <c r="F39" s="1471"/>
      <c r="G39" s="1366" t="e">
        <f>VLOOKUP(F39,'Sch C-3'!$C$9:$K$100,9,FALSE)</f>
        <v>#N/A</v>
      </c>
      <c r="H39" s="238" t="e">
        <f>VLOOKUP(F39,'Sch C-3'!$C$9:$J$100,3,FALSE)*E39</f>
        <v>#N/A</v>
      </c>
      <c r="I39" s="238" t="e">
        <f>VLOOKUP(F39,'Sch C-3'!$C$9:$J$100,4,FALSE)*E39</f>
        <v>#N/A</v>
      </c>
      <c r="J39" s="238" t="e">
        <f>VLOOKUP(F39,'Sch C-3'!$C$9:$J$100,5,FALSE)*E39</f>
        <v>#N/A</v>
      </c>
      <c r="K39" s="238" t="e">
        <f>VLOOKUP(F39,'Sch C-3'!$C$9:$J$100,6,FALSE)*E39</f>
        <v>#N/A</v>
      </c>
      <c r="L39" s="238" t="e">
        <f>VLOOKUP(F39,'Sch C-3'!$C$9:$J$100,7,FALSE)*E39</f>
        <v>#N/A</v>
      </c>
      <c r="M39" s="238" t="e">
        <f>VLOOKUP(F39,'Sch C-3'!$C$9:$J$100,8,FALSE)*E39</f>
        <v>#N/A</v>
      </c>
      <c r="N39" s="239"/>
    </row>
    <row r="40" spans="1:14" ht="15.75" x14ac:dyDescent="0.25">
      <c r="A40" s="549" t="s">
        <v>19</v>
      </c>
      <c r="B40" s="1276"/>
      <c r="C40" s="1277"/>
      <c r="D40" s="1277"/>
      <c r="E40" s="1277"/>
      <c r="F40" s="1277"/>
      <c r="G40" s="1373"/>
      <c r="H40" s="1277"/>
      <c r="I40" s="1277"/>
      <c r="J40" s="1277"/>
      <c r="K40" s="1277"/>
      <c r="L40" s="1277"/>
      <c r="M40" s="1281"/>
      <c r="N40" s="239"/>
    </row>
    <row r="41" spans="1:14" x14ac:dyDescent="0.2">
      <c r="A41" s="551" t="s">
        <v>12</v>
      </c>
      <c r="B41" s="238">
        <f>'Sch C-4'!K50</f>
        <v>0</v>
      </c>
      <c r="C41" s="238">
        <f>'Sch D'!D43</f>
        <v>0</v>
      </c>
      <c r="D41" s="238">
        <f>'Sch D'!E43</f>
        <v>0</v>
      </c>
      <c r="E41" s="238">
        <f>SUM(B41:D41)</f>
        <v>0</v>
      </c>
      <c r="F41" s="1471"/>
      <c r="G41" s="1366" t="e">
        <f>VLOOKUP(F41,'Sch C-3'!$C$9:$K$100,9,FALSE)</f>
        <v>#N/A</v>
      </c>
      <c r="H41" s="238" t="e">
        <f>VLOOKUP(F41,'Sch C-3'!$C$9:$J$100,3,FALSE)*E41</f>
        <v>#N/A</v>
      </c>
      <c r="I41" s="238" t="e">
        <f>VLOOKUP(F41,'Sch C-3'!$C$9:$J$100,4,FALSE)*E41</f>
        <v>#N/A</v>
      </c>
      <c r="J41" s="238" t="e">
        <f>VLOOKUP(F41,'Sch C-3'!$C$9:$J$100,5,FALSE)*E41</f>
        <v>#N/A</v>
      </c>
      <c r="K41" s="238" t="e">
        <f>VLOOKUP(F41,'Sch C-3'!$C$9:$J$100,6,FALSE)*E41</f>
        <v>#N/A</v>
      </c>
      <c r="L41" s="238" t="e">
        <f>VLOOKUP(F41,'Sch C-3'!$C$9:$J$100,7,FALSE)*E41</f>
        <v>#N/A</v>
      </c>
      <c r="M41" s="238" t="e">
        <f>VLOOKUP(F41,'Sch C-3'!$C$9:$J$100,8,FALSE)*E41</f>
        <v>#N/A</v>
      </c>
      <c r="N41" s="239"/>
    </row>
    <row r="42" spans="1:14" ht="15.75" x14ac:dyDescent="0.25">
      <c r="A42" s="549" t="s">
        <v>21</v>
      </c>
      <c r="B42" s="1276"/>
      <c r="C42" s="1277"/>
      <c r="D42" s="1277"/>
      <c r="E42" s="1277"/>
      <c r="F42" s="1277"/>
      <c r="G42" s="1373"/>
      <c r="H42" s="1277"/>
      <c r="I42" s="1277"/>
      <c r="J42" s="1277"/>
      <c r="K42" s="1277"/>
      <c r="L42" s="1277"/>
      <c r="M42" s="1281"/>
      <c r="N42" s="239"/>
    </row>
    <row r="43" spans="1:14" x14ac:dyDescent="0.2">
      <c r="A43" s="551" t="s">
        <v>6</v>
      </c>
      <c r="B43" s="238">
        <f>'Sch C-4'!L9</f>
        <v>0</v>
      </c>
      <c r="C43" s="238">
        <f>'Sch D'!D45</f>
        <v>0</v>
      </c>
      <c r="D43" s="238">
        <f>'Sch D'!E45</f>
        <v>0</v>
      </c>
      <c r="E43" s="238">
        <f>SUM(B43:D43)</f>
        <v>0</v>
      </c>
      <c r="F43" s="1471"/>
      <c r="G43" s="1366" t="e">
        <f>VLOOKUP(F43,'Sch C-3'!$C$9:$K$100,9,FALSE)</f>
        <v>#N/A</v>
      </c>
      <c r="H43" s="238" t="e">
        <f>VLOOKUP(F43,'Sch C-3'!$C$9:$J$100,3,FALSE)*E43</f>
        <v>#N/A</v>
      </c>
      <c r="I43" s="238" t="e">
        <f>VLOOKUP(F43,'Sch C-3'!$C$9:$J$100,4,FALSE)*E43</f>
        <v>#N/A</v>
      </c>
      <c r="J43" s="238" t="e">
        <f>VLOOKUP(F43,'Sch C-3'!$C$9:$J$100,5,FALSE)*E43</f>
        <v>#N/A</v>
      </c>
      <c r="K43" s="238" t="e">
        <f>VLOOKUP(F43,'Sch C-3'!$C$9:$J$100,6,FALSE)*E43</f>
        <v>#N/A</v>
      </c>
      <c r="L43" s="238" t="e">
        <f>VLOOKUP(F43,'Sch C-3'!$C$9:$J$100,7,FALSE)*E43</f>
        <v>#N/A</v>
      </c>
      <c r="M43" s="238" t="e">
        <f>VLOOKUP(F43,'Sch C-3'!$C$9:$J$100,8,FALSE)*E43</f>
        <v>#N/A</v>
      </c>
      <c r="N43" s="239"/>
    </row>
    <row r="44" spans="1:14" x14ac:dyDescent="0.2">
      <c r="A44" s="551" t="s">
        <v>8</v>
      </c>
      <c r="B44" s="238">
        <f>'Sch C-4'!L10</f>
        <v>0</v>
      </c>
      <c r="C44" s="238">
        <f>'Sch D'!D46</f>
        <v>0</v>
      </c>
      <c r="D44" s="238">
        <f>'Sch D'!E46</f>
        <v>0</v>
      </c>
      <c r="E44" s="238">
        <f>SUM(B44:D44)</f>
        <v>0</v>
      </c>
      <c r="F44" s="1471"/>
      <c r="G44" s="1366" t="e">
        <f>VLOOKUP(F44,'Sch C-3'!$C$9:$K$100,9,FALSE)</f>
        <v>#N/A</v>
      </c>
      <c r="H44" s="238" t="e">
        <f>VLOOKUP(F44,'Sch C-3'!$C$9:$J$100,3,FALSE)*E44</f>
        <v>#N/A</v>
      </c>
      <c r="I44" s="238" t="e">
        <f>VLOOKUP(F44,'Sch C-3'!$C$9:$J$100,4,FALSE)*E44</f>
        <v>#N/A</v>
      </c>
      <c r="J44" s="238" t="e">
        <f>VLOOKUP(F44,'Sch C-3'!$C$9:$J$100,5,FALSE)*E44</f>
        <v>#N/A</v>
      </c>
      <c r="K44" s="238" t="e">
        <f>VLOOKUP(F44,'Sch C-3'!$C$9:$J$100,6,FALSE)*E44</f>
        <v>#N/A</v>
      </c>
      <c r="L44" s="238" t="e">
        <f>VLOOKUP(F44,'Sch C-3'!$C$9:$J$100,7,FALSE)*E44</f>
        <v>#N/A</v>
      </c>
      <c r="M44" s="238" t="e">
        <f>VLOOKUP(F44,'Sch C-3'!$C$9:$J$100,8,FALSE)*E44</f>
        <v>#N/A</v>
      </c>
      <c r="N44" s="239"/>
    </row>
    <row r="45" spans="1:14" x14ac:dyDescent="0.2">
      <c r="A45" s="551" t="s">
        <v>16</v>
      </c>
      <c r="B45" s="238">
        <f>'Sch C-4'!L50</f>
        <v>0</v>
      </c>
      <c r="C45" s="238">
        <f>'Sch D'!D47</f>
        <v>0</v>
      </c>
      <c r="D45" s="238">
        <f>'Sch D'!E47</f>
        <v>0</v>
      </c>
      <c r="E45" s="238">
        <f>SUM(B45:D45)</f>
        <v>0</v>
      </c>
      <c r="F45" s="1471"/>
      <c r="G45" s="1366" t="e">
        <f>VLOOKUP(F45,'Sch C-3'!$C$9:$K$100,9,FALSE)</f>
        <v>#N/A</v>
      </c>
      <c r="H45" s="238" t="e">
        <f>VLOOKUP(F45,'Sch C-3'!$C$9:$J$100,3,FALSE)*E45</f>
        <v>#N/A</v>
      </c>
      <c r="I45" s="238" t="e">
        <f>VLOOKUP(F45,'Sch C-3'!$C$9:$J$100,4,FALSE)*E45</f>
        <v>#N/A</v>
      </c>
      <c r="J45" s="238" t="e">
        <f>VLOOKUP(F45,'Sch C-3'!$C$9:$J$100,5,FALSE)*E45</f>
        <v>#N/A</v>
      </c>
      <c r="K45" s="238" t="e">
        <f>VLOOKUP(F45,'Sch C-3'!$C$9:$J$100,6,FALSE)*E45</f>
        <v>#N/A</v>
      </c>
      <c r="L45" s="238" t="e">
        <f>VLOOKUP(F45,'Sch C-3'!$C$9:$J$100,7,FALSE)*E45</f>
        <v>#N/A</v>
      </c>
      <c r="M45" s="238" t="e">
        <f>VLOOKUP(F45,'Sch C-3'!$C$9:$J$100,8,FALSE)*E45</f>
        <v>#N/A</v>
      </c>
      <c r="N45" s="239"/>
    </row>
    <row r="46" spans="1:14" ht="15.75" x14ac:dyDescent="0.25">
      <c r="A46" s="549" t="s">
        <v>23</v>
      </c>
      <c r="B46" s="1276"/>
      <c r="C46" s="1277"/>
      <c r="D46" s="1277"/>
      <c r="E46" s="1277"/>
      <c r="F46" s="1277"/>
      <c r="G46" s="1373"/>
      <c r="H46" s="1277"/>
      <c r="I46" s="1277"/>
      <c r="J46" s="1277"/>
      <c r="K46" s="1277"/>
      <c r="L46" s="1277"/>
      <c r="M46" s="1281"/>
      <c r="N46" s="239"/>
    </row>
    <row r="47" spans="1:14" x14ac:dyDescent="0.2">
      <c r="A47" s="551" t="s">
        <v>6</v>
      </c>
      <c r="B47" s="238">
        <f>'Sch C-4'!M9</f>
        <v>0</v>
      </c>
      <c r="C47" s="238">
        <f>'Sch D'!D49</f>
        <v>0</v>
      </c>
      <c r="D47" s="238">
        <f>'Sch D'!E49</f>
        <v>0</v>
      </c>
      <c r="E47" s="238">
        <f>SUM(B47:D47)</f>
        <v>0</v>
      </c>
      <c r="F47" s="1471"/>
      <c r="G47" s="1366" t="e">
        <f>VLOOKUP(F47,'Sch C-3'!$C$9:$K$100,9,FALSE)</f>
        <v>#N/A</v>
      </c>
      <c r="H47" s="238" t="e">
        <f>VLOOKUP(F47,'Sch C-3'!$C$9:$J$100,3,FALSE)*E47</f>
        <v>#N/A</v>
      </c>
      <c r="I47" s="238" t="e">
        <f>VLOOKUP(F47,'Sch C-3'!$C$9:$J$100,4,FALSE)*E47</f>
        <v>#N/A</v>
      </c>
      <c r="J47" s="238" t="e">
        <f>VLOOKUP(F47,'Sch C-3'!$C$9:$J$100,5,FALSE)*E47</f>
        <v>#N/A</v>
      </c>
      <c r="K47" s="238" t="e">
        <f>VLOOKUP(F47,'Sch C-3'!$C$9:$J$100,6,FALSE)*E47</f>
        <v>#N/A</v>
      </c>
      <c r="L47" s="238" t="e">
        <f>VLOOKUP(F47,'Sch C-3'!$C$9:$J$100,7,FALSE)*E47</f>
        <v>#N/A</v>
      </c>
      <c r="M47" s="238" t="e">
        <f>VLOOKUP(F47,'Sch C-3'!$C$9:$J$100,8,FALSE)*E47</f>
        <v>#N/A</v>
      </c>
      <c r="N47" s="239"/>
    </row>
    <row r="48" spans="1:14" x14ac:dyDescent="0.2">
      <c r="A48" s="551" t="s">
        <v>8</v>
      </c>
      <c r="B48" s="238">
        <f>'Sch C-4'!M10</f>
        <v>0</v>
      </c>
      <c r="C48" s="238">
        <f>'Sch D'!D50</f>
        <v>0</v>
      </c>
      <c r="D48" s="238">
        <f>'Sch D'!E50</f>
        <v>0</v>
      </c>
      <c r="E48" s="238">
        <f>SUM(B48:D48)</f>
        <v>0</v>
      </c>
      <c r="F48" s="1471"/>
      <c r="G48" s="1366" t="e">
        <f>VLOOKUP(F48,'Sch C-3'!$C$9:$K$100,9,FALSE)</f>
        <v>#N/A</v>
      </c>
      <c r="H48" s="238" t="e">
        <f>VLOOKUP(F48,'Sch C-3'!$C$9:$J$100,3,FALSE)*E48</f>
        <v>#N/A</v>
      </c>
      <c r="I48" s="238" t="e">
        <f>VLOOKUP(F48,'Sch C-3'!$C$9:$J$100,4,FALSE)*E48</f>
        <v>#N/A</v>
      </c>
      <c r="J48" s="238" t="e">
        <f>VLOOKUP(F48,'Sch C-3'!$C$9:$J$100,5,FALSE)*E48</f>
        <v>#N/A</v>
      </c>
      <c r="K48" s="238" t="e">
        <f>VLOOKUP(F48,'Sch C-3'!$C$9:$J$100,6,FALSE)*E48</f>
        <v>#N/A</v>
      </c>
      <c r="L48" s="238" t="e">
        <f>VLOOKUP(F48,'Sch C-3'!$C$9:$J$100,7,FALSE)*E48</f>
        <v>#N/A</v>
      </c>
      <c r="M48" s="238" t="e">
        <f>VLOOKUP(F48,'Sch C-3'!$C$9:$J$100,8,FALSE)*E48</f>
        <v>#N/A</v>
      </c>
      <c r="N48" s="239"/>
    </row>
    <row r="49" spans="1:14" x14ac:dyDescent="0.2">
      <c r="A49" s="551" t="s">
        <v>12</v>
      </c>
      <c r="B49" s="238">
        <f>'Sch C-4'!M50</f>
        <v>0</v>
      </c>
      <c r="C49" s="238">
        <f>'Sch D'!D51</f>
        <v>0</v>
      </c>
      <c r="D49" s="238">
        <f>'Sch D'!E51</f>
        <v>0</v>
      </c>
      <c r="E49" s="238">
        <f>SUM(B49:D49)</f>
        <v>0</v>
      </c>
      <c r="F49" s="1471"/>
      <c r="G49" s="1366" t="e">
        <f>VLOOKUP(F49,'Sch C-3'!$C$9:$K$100,9,FALSE)</f>
        <v>#N/A</v>
      </c>
      <c r="H49" s="238" t="e">
        <f>VLOOKUP(F49,'Sch C-3'!$C$9:$J$100,3,FALSE)*E49</f>
        <v>#N/A</v>
      </c>
      <c r="I49" s="238" t="e">
        <f>VLOOKUP(F49,'Sch C-3'!$C$9:$J$100,4,FALSE)*E49</f>
        <v>#N/A</v>
      </c>
      <c r="J49" s="238" t="e">
        <f>VLOOKUP(F49,'Sch C-3'!$C$9:$J$100,5,FALSE)*E49</f>
        <v>#N/A</v>
      </c>
      <c r="K49" s="238" t="e">
        <f>VLOOKUP(F49,'Sch C-3'!$C$9:$J$100,6,FALSE)*E49</f>
        <v>#N/A</v>
      </c>
      <c r="L49" s="238" t="e">
        <f>VLOOKUP(F49,'Sch C-3'!$C$9:$J$100,7,FALSE)*E49</f>
        <v>#N/A</v>
      </c>
      <c r="M49" s="238" t="e">
        <f>VLOOKUP(F49,'Sch C-3'!$C$9:$J$100,8,FALSE)*E49</f>
        <v>#N/A</v>
      </c>
      <c r="N49" s="239"/>
    </row>
    <row r="50" spans="1:14" ht="15.75" x14ac:dyDescent="0.25">
      <c r="A50" s="549" t="s">
        <v>25</v>
      </c>
      <c r="B50" s="1276"/>
      <c r="C50" s="1277"/>
      <c r="D50" s="1277"/>
      <c r="E50" s="1277"/>
      <c r="F50" s="1277"/>
      <c r="G50" s="1373"/>
      <c r="H50" s="1277"/>
      <c r="I50" s="1277"/>
      <c r="J50" s="1277"/>
      <c r="K50" s="1277"/>
      <c r="L50" s="1277"/>
      <c r="M50" s="1281"/>
      <c r="N50" s="239"/>
    </row>
    <row r="51" spans="1:14" x14ac:dyDescent="0.2">
      <c r="A51" s="551" t="s">
        <v>6</v>
      </c>
      <c r="B51" s="238">
        <f>'Sch C-4'!N9</f>
        <v>0</v>
      </c>
      <c r="C51" s="238">
        <f>'Sch D'!D53</f>
        <v>0</v>
      </c>
      <c r="D51" s="238">
        <f>'Sch D'!E53</f>
        <v>0</v>
      </c>
      <c r="E51" s="238">
        <f>SUM(B51:D51)</f>
        <v>0</v>
      </c>
      <c r="F51" s="1471"/>
      <c r="G51" s="1366" t="e">
        <f>VLOOKUP(F51,'Sch C-3'!$C$9:$K$100,9,FALSE)</f>
        <v>#N/A</v>
      </c>
      <c r="H51" s="238" t="e">
        <f>VLOOKUP(F51,'Sch C-3'!$C$9:$J$100,3,FALSE)*E51</f>
        <v>#N/A</v>
      </c>
      <c r="I51" s="238" t="e">
        <f>VLOOKUP(F51,'Sch C-3'!$C$9:$J$100,4,FALSE)*E51</f>
        <v>#N/A</v>
      </c>
      <c r="J51" s="238" t="e">
        <f>VLOOKUP(F51,'Sch C-3'!$C$9:$J$100,5,FALSE)*E51</f>
        <v>#N/A</v>
      </c>
      <c r="K51" s="238" t="e">
        <f>VLOOKUP(F51,'Sch C-3'!$C$9:$J$100,6,FALSE)*E51</f>
        <v>#N/A</v>
      </c>
      <c r="L51" s="238" t="e">
        <f>VLOOKUP(F51,'Sch C-3'!$C$9:$J$100,7,FALSE)*E51</f>
        <v>#N/A</v>
      </c>
      <c r="M51" s="238" t="e">
        <f>VLOOKUP(F51,'Sch C-3'!$C$9:$J$100,8,FALSE)*E51</f>
        <v>#N/A</v>
      </c>
      <c r="N51" s="239"/>
    </row>
    <row r="52" spans="1:14" x14ac:dyDescent="0.2">
      <c r="A52" s="551" t="s">
        <v>8</v>
      </c>
      <c r="B52" s="238">
        <f>'Sch C-4'!N10</f>
        <v>0</v>
      </c>
      <c r="C52" s="238">
        <f>'Sch D'!D54</f>
        <v>0</v>
      </c>
      <c r="D52" s="238">
        <f>'Sch D'!E54</f>
        <v>0</v>
      </c>
      <c r="E52" s="238">
        <f>SUM(B52:D52)</f>
        <v>0</v>
      </c>
      <c r="F52" s="1471"/>
      <c r="G52" s="1366" t="e">
        <f>VLOOKUP(F52,'Sch C-3'!$C$9:$K$100,9,FALSE)</f>
        <v>#N/A</v>
      </c>
      <c r="H52" s="238" t="e">
        <f>VLOOKUP(F52,'Sch C-3'!$C$9:$J$100,3,FALSE)*E52</f>
        <v>#N/A</v>
      </c>
      <c r="I52" s="238" t="e">
        <f>VLOOKUP(F52,'Sch C-3'!$C$9:$J$100,4,FALSE)*E52</f>
        <v>#N/A</v>
      </c>
      <c r="J52" s="238" t="e">
        <f>VLOOKUP(F52,'Sch C-3'!$C$9:$J$100,5,FALSE)*E52</f>
        <v>#N/A</v>
      </c>
      <c r="K52" s="238" t="e">
        <f>VLOOKUP(F52,'Sch C-3'!$C$9:$J$100,6,FALSE)*E52</f>
        <v>#N/A</v>
      </c>
      <c r="L52" s="238" t="e">
        <f>VLOOKUP(F52,'Sch C-3'!$C$9:$J$100,7,FALSE)*E52</f>
        <v>#N/A</v>
      </c>
      <c r="M52" s="238" t="e">
        <f>VLOOKUP(F52,'Sch C-3'!$C$9:$J$100,8,FALSE)*E52</f>
        <v>#N/A</v>
      </c>
      <c r="N52" s="239"/>
    </row>
    <row r="53" spans="1:14" x14ac:dyDescent="0.2">
      <c r="A53" s="551" t="s">
        <v>12</v>
      </c>
      <c r="B53" s="238">
        <f>'Sch C-4'!N50</f>
        <v>0</v>
      </c>
      <c r="C53" s="238">
        <f>'Sch D'!D55</f>
        <v>0</v>
      </c>
      <c r="D53" s="238">
        <f>'Sch D'!E55</f>
        <v>0</v>
      </c>
      <c r="E53" s="238">
        <f>SUM(B53:D53)</f>
        <v>0</v>
      </c>
      <c r="F53" s="1471"/>
      <c r="G53" s="1366" t="e">
        <f>VLOOKUP(F53,'Sch C-3'!$C$9:$K$100,9,FALSE)</f>
        <v>#N/A</v>
      </c>
      <c r="H53" s="238" t="e">
        <f>VLOOKUP(F53,'Sch C-3'!$C$9:$J$100,3,FALSE)*E53</f>
        <v>#N/A</v>
      </c>
      <c r="I53" s="238" t="e">
        <f>VLOOKUP(F53,'Sch C-3'!$C$9:$J$100,4,FALSE)*E53</f>
        <v>#N/A</v>
      </c>
      <c r="J53" s="238" t="e">
        <f>VLOOKUP(F53,'Sch C-3'!$C$9:$J$100,5,FALSE)*E53</f>
        <v>#N/A</v>
      </c>
      <c r="K53" s="238" t="e">
        <f>VLOOKUP(F53,'Sch C-3'!$C$9:$J$100,6,FALSE)*E53</f>
        <v>#N/A</v>
      </c>
      <c r="L53" s="238" t="e">
        <f>VLOOKUP(F53,'Sch C-3'!$C$9:$J$100,7,FALSE)*E53</f>
        <v>#N/A</v>
      </c>
      <c r="M53" s="238" t="e">
        <f>VLOOKUP(F53,'Sch C-3'!$C$9:$J$100,8,FALSE)*E53</f>
        <v>#N/A</v>
      </c>
      <c r="N53" s="239"/>
    </row>
    <row r="54" spans="1:14" ht="15.75" x14ac:dyDescent="0.25">
      <c r="A54" s="549" t="s">
        <v>27</v>
      </c>
      <c r="B54" s="1276"/>
      <c r="C54" s="1277"/>
      <c r="D54" s="1277"/>
      <c r="E54" s="1277"/>
      <c r="F54" s="1277"/>
      <c r="G54" s="1373"/>
      <c r="H54" s="1277"/>
      <c r="I54" s="1277"/>
      <c r="J54" s="1277"/>
      <c r="K54" s="1277"/>
      <c r="L54" s="1277"/>
      <c r="M54" s="1281"/>
      <c r="N54" s="239"/>
    </row>
    <row r="55" spans="1:14" x14ac:dyDescent="0.2">
      <c r="A55" s="551" t="s">
        <v>6</v>
      </c>
      <c r="B55" s="238">
        <f>'Sch C-4'!O9</f>
        <v>0</v>
      </c>
      <c r="C55" s="238">
        <f>'Sch D'!D57</f>
        <v>0</v>
      </c>
      <c r="D55" s="238">
        <f>'Sch D'!E57</f>
        <v>0</v>
      </c>
      <c r="E55" s="238">
        <f>SUM(B55:D55)</f>
        <v>0</v>
      </c>
      <c r="F55" s="1471"/>
      <c r="G55" s="1366" t="e">
        <f>VLOOKUP(F55,'Sch C-3'!$C$9:$K$100,9,FALSE)</f>
        <v>#N/A</v>
      </c>
      <c r="H55" s="238" t="e">
        <f>VLOOKUP(F55,'Sch C-3'!$C$9:$J$100,3,FALSE)*E55</f>
        <v>#N/A</v>
      </c>
      <c r="I55" s="238" t="e">
        <f>VLOOKUP(F55,'Sch C-3'!$C$9:$J$100,4,FALSE)*E55</f>
        <v>#N/A</v>
      </c>
      <c r="J55" s="238" t="e">
        <f>VLOOKUP(F55,'Sch C-3'!$C$9:$J$100,5,FALSE)*E55</f>
        <v>#N/A</v>
      </c>
      <c r="K55" s="238" t="e">
        <f>VLOOKUP(F55,'Sch C-3'!$C$9:$J$100,6,FALSE)*E55</f>
        <v>#N/A</v>
      </c>
      <c r="L55" s="238" t="e">
        <f>VLOOKUP(F55,'Sch C-3'!$C$9:$J$100,7,FALSE)*E55</f>
        <v>#N/A</v>
      </c>
      <c r="M55" s="238" t="e">
        <f>VLOOKUP(F55,'Sch C-3'!$C$9:$J$100,8,FALSE)*E55</f>
        <v>#N/A</v>
      </c>
      <c r="N55" s="239"/>
    </row>
    <row r="56" spans="1:14" x14ac:dyDescent="0.2">
      <c r="A56" s="551" t="s">
        <v>8</v>
      </c>
      <c r="B56" s="238">
        <f>'Sch C-4'!O10</f>
        <v>0</v>
      </c>
      <c r="C56" s="238">
        <f>'Sch D'!D58</f>
        <v>0</v>
      </c>
      <c r="D56" s="238">
        <f>'Sch D'!E58</f>
        <v>0</v>
      </c>
      <c r="E56" s="238">
        <f>SUM(B56:D56)</f>
        <v>0</v>
      </c>
      <c r="F56" s="1471"/>
      <c r="G56" s="1366" t="e">
        <f>VLOOKUP(F56,'Sch C-3'!$C$9:$K$100,9,FALSE)</f>
        <v>#N/A</v>
      </c>
      <c r="H56" s="238" t="e">
        <f>VLOOKUP(F56,'Sch C-3'!$C$9:$J$100,3,FALSE)*E56</f>
        <v>#N/A</v>
      </c>
      <c r="I56" s="238" t="e">
        <f>VLOOKUP(F56,'Sch C-3'!$C$9:$J$100,4,FALSE)*E56</f>
        <v>#N/A</v>
      </c>
      <c r="J56" s="238" t="e">
        <f>VLOOKUP(F56,'Sch C-3'!$C$9:$J$100,5,FALSE)*E56</f>
        <v>#N/A</v>
      </c>
      <c r="K56" s="238" t="e">
        <f>VLOOKUP(F56,'Sch C-3'!$C$9:$J$100,6,FALSE)*E56</f>
        <v>#N/A</v>
      </c>
      <c r="L56" s="238" t="e">
        <f>VLOOKUP(F56,'Sch C-3'!$C$9:$J$100,7,FALSE)*E56</f>
        <v>#N/A</v>
      </c>
      <c r="M56" s="238" t="e">
        <f>VLOOKUP(F56,'Sch C-3'!$C$9:$J$100,8,FALSE)*E56</f>
        <v>#N/A</v>
      </c>
      <c r="N56" s="239"/>
    </row>
    <row r="57" spans="1:14" x14ac:dyDescent="0.2">
      <c r="A57" s="551" t="s">
        <v>12</v>
      </c>
      <c r="B57" s="238">
        <f>'Sch C-4'!O50</f>
        <v>0</v>
      </c>
      <c r="C57" s="238">
        <f>'Sch D'!D59</f>
        <v>0</v>
      </c>
      <c r="D57" s="238">
        <f>'Sch D'!E59</f>
        <v>0</v>
      </c>
      <c r="E57" s="238">
        <f>SUM(B57:D57)</f>
        <v>0</v>
      </c>
      <c r="F57" s="1471"/>
      <c r="G57" s="1366" t="e">
        <f>VLOOKUP(F57,'Sch C-3'!$C$9:$K$100,9,FALSE)</f>
        <v>#N/A</v>
      </c>
      <c r="H57" s="238" t="e">
        <f>VLOOKUP(F57,'Sch C-3'!$C$9:$J$100,3,FALSE)*E57</f>
        <v>#N/A</v>
      </c>
      <c r="I57" s="238" t="e">
        <f>VLOOKUP(F57,'Sch C-3'!$C$9:$J$100,4,FALSE)*E57</f>
        <v>#N/A</v>
      </c>
      <c r="J57" s="238" t="e">
        <f>VLOOKUP(F57,'Sch C-3'!$C$9:$J$100,5,FALSE)*E57</f>
        <v>#N/A</v>
      </c>
      <c r="K57" s="238" t="e">
        <f>VLOOKUP(F57,'Sch C-3'!$C$9:$J$100,6,FALSE)*E57</f>
        <v>#N/A</v>
      </c>
      <c r="L57" s="238" t="e">
        <f>VLOOKUP(F57,'Sch C-3'!$C$9:$J$100,7,FALSE)*E57</f>
        <v>#N/A</v>
      </c>
      <c r="M57" s="238" t="e">
        <f>VLOOKUP(F57,'Sch C-3'!$C$9:$J$100,8,FALSE)*E57</f>
        <v>#N/A</v>
      </c>
      <c r="N57" s="239"/>
    </row>
    <row r="58" spans="1:14" ht="15.75" x14ac:dyDescent="0.25">
      <c r="A58" s="545" t="s">
        <v>29</v>
      </c>
      <c r="B58" s="1276"/>
      <c r="C58" s="1277"/>
      <c r="D58" s="1277"/>
      <c r="E58" s="1277"/>
      <c r="F58" s="1277"/>
      <c r="G58" s="1373"/>
      <c r="H58" s="1277"/>
      <c r="I58" s="1277"/>
      <c r="J58" s="1277"/>
      <c r="K58" s="1277"/>
      <c r="L58" s="1277"/>
      <c r="M58" s="1281"/>
      <c r="N58" s="239"/>
    </row>
    <row r="59" spans="1:14" x14ac:dyDescent="0.2">
      <c r="A59" s="551" t="s">
        <v>18</v>
      </c>
      <c r="B59" s="238">
        <f>'Sch C-4'!P50</f>
        <v>0</v>
      </c>
      <c r="C59" s="238">
        <f>'Sch D'!D61</f>
        <v>0</v>
      </c>
      <c r="D59" s="238">
        <f>'Sch D'!E61</f>
        <v>0</v>
      </c>
      <c r="E59" s="238">
        <f>SUM(B59:D59)</f>
        <v>0</v>
      </c>
      <c r="F59" s="1467">
        <v>2</v>
      </c>
      <c r="G59" s="1366" t="str">
        <f>VLOOKUP(F59,'Sch C-3'!$C$9:$K$100,9,FALSE)</f>
        <v>Food &amp; Dietary Supp</v>
      </c>
      <c r="H59" s="238">
        <f>VLOOKUP(F59,'Sch C-3'!$C$9:$J$100,3,FALSE)*E59</f>
        <v>0</v>
      </c>
      <c r="I59" s="238">
        <f>VLOOKUP(F59,'Sch C-3'!$C$9:$J$100,4,FALSE)*E59</f>
        <v>0</v>
      </c>
      <c r="J59" s="238">
        <f>VLOOKUP(F59,'Sch C-3'!$C$9:$J$100,5,FALSE)*E59</f>
        <v>0</v>
      </c>
      <c r="K59" s="238">
        <f>VLOOKUP(F59,'Sch C-3'!$C$9:$J$100,6,FALSE)*E59</f>
        <v>0</v>
      </c>
      <c r="L59" s="238">
        <f>VLOOKUP(F59,'Sch C-3'!$C$9:$J$100,7,FALSE)*E59</f>
        <v>0</v>
      </c>
      <c r="M59" s="238">
        <f>VLOOKUP(F59,'Sch C-3'!$C$9:$J$100,8,FALSE)*E59</f>
        <v>0</v>
      </c>
      <c r="N59" s="239"/>
    </row>
    <row r="60" spans="1:14" x14ac:dyDescent="0.2">
      <c r="A60" s="551" t="s">
        <v>20</v>
      </c>
      <c r="B60" s="238">
        <f>'Sch C-4'!Q15</f>
        <v>0</v>
      </c>
      <c r="C60" s="238">
        <f>'Sch D'!D62</f>
        <v>0</v>
      </c>
      <c r="D60" s="238">
        <f>'Sch D'!E62</f>
        <v>0</v>
      </c>
      <c r="E60" s="238">
        <f>SUM(B60:D60)</f>
        <v>0</v>
      </c>
      <c r="F60" s="1471"/>
      <c r="G60" s="1366" t="e">
        <f>VLOOKUP(F60,'Sch C-3'!$C$9:$K$100,9,FALSE)</f>
        <v>#N/A</v>
      </c>
      <c r="H60" s="238" t="e">
        <f>VLOOKUP(F60,'Sch C-3'!$C$9:$J$100,3,FALSE)*E60</f>
        <v>#N/A</v>
      </c>
      <c r="I60" s="238" t="e">
        <f>VLOOKUP(F60,'Sch C-3'!$C$9:$J$100,4,FALSE)*E60</f>
        <v>#N/A</v>
      </c>
      <c r="J60" s="238" t="e">
        <f>VLOOKUP(F60,'Sch C-3'!$C$9:$J$100,5,FALSE)*E60</f>
        <v>#N/A</v>
      </c>
      <c r="K60" s="238" t="e">
        <f>VLOOKUP(F60,'Sch C-3'!$C$9:$J$100,6,FALSE)*E60</f>
        <v>#N/A</v>
      </c>
      <c r="L60" s="238" t="e">
        <f>VLOOKUP(F60,'Sch C-3'!$C$9:$J$100,7,FALSE)*E60</f>
        <v>#N/A</v>
      </c>
      <c r="M60" s="238" t="e">
        <f>VLOOKUP(F60,'Sch C-3'!$C$9:$J$100,8,FALSE)*E60</f>
        <v>#N/A</v>
      </c>
      <c r="N60" s="239"/>
    </row>
    <row r="61" spans="1:14" x14ac:dyDescent="0.2">
      <c r="A61" s="551" t="s">
        <v>22</v>
      </c>
      <c r="B61" s="238">
        <f>'Sch C-4'!R50</f>
        <v>0</v>
      </c>
      <c r="C61" s="238">
        <f>'Sch D'!D63</f>
        <v>0</v>
      </c>
      <c r="D61" s="238">
        <f>'Sch D'!E63</f>
        <v>0</v>
      </c>
      <c r="E61" s="238">
        <f>SUM(B61:D61)</f>
        <v>0</v>
      </c>
      <c r="F61" s="1471"/>
      <c r="G61" s="1366" t="e">
        <f>VLOOKUP(F61,'Sch C-3'!$C$9:$K$100,9,FALSE)</f>
        <v>#N/A</v>
      </c>
      <c r="H61" s="238" t="e">
        <f>VLOOKUP(F61,'Sch C-3'!$C$9:$J$100,3,FALSE)*E61</f>
        <v>#N/A</v>
      </c>
      <c r="I61" s="238" t="e">
        <f>VLOOKUP(F61,'Sch C-3'!$C$9:$J$100,4,FALSE)*E61</f>
        <v>#N/A</v>
      </c>
      <c r="J61" s="238" t="e">
        <f>VLOOKUP(F61,'Sch C-3'!$C$9:$J$100,5,FALSE)*E61</f>
        <v>#N/A</v>
      </c>
      <c r="K61" s="238" t="e">
        <f>VLOOKUP(F61,'Sch C-3'!$C$9:$J$100,6,FALSE)*E61</f>
        <v>#N/A</v>
      </c>
      <c r="L61" s="238" t="e">
        <f>VLOOKUP(F61,'Sch C-3'!$C$9:$J$100,7,FALSE)*E61</f>
        <v>#N/A</v>
      </c>
      <c r="M61" s="238" t="e">
        <f>VLOOKUP(F61,'Sch C-3'!$C$9:$J$100,8,FALSE)*E61</f>
        <v>#N/A</v>
      </c>
      <c r="N61" s="239"/>
    </row>
    <row r="62" spans="1:14" x14ac:dyDescent="0.2">
      <c r="A62" s="1286" t="s">
        <v>31</v>
      </c>
      <c r="B62" s="1329">
        <f>'Sch C-4'!S51</f>
        <v>0</v>
      </c>
      <c r="C62" s="238">
        <f>'Sch D'!D64</f>
        <v>0</v>
      </c>
      <c r="D62" s="238">
        <f>'Sch D'!E64</f>
        <v>0</v>
      </c>
      <c r="E62" s="1329">
        <f>SUM(B62:D62)</f>
        <v>0</v>
      </c>
      <c r="F62" s="1330">
        <v>10</v>
      </c>
      <c r="G62" s="1375" t="str">
        <f>VLOOKUP(F62,'Sch C-3'!$C$9:$K$100,9,FALSE)</f>
        <v>Property</v>
      </c>
      <c r="H62" s="1329">
        <f>VLOOKUP(F62,'Sch C-3'!$C$9:$J$100,3,FALSE)*E62</f>
        <v>0</v>
      </c>
      <c r="I62" s="1329">
        <f>VLOOKUP(F62,'Sch C-3'!$C$9:$J$100,4,FALSE)*E62</f>
        <v>0</v>
      </c>
      <c r="J62" s="1329">
        <f>VLOOKUP(F62,'Sch C-3'!$C$9:$J$100,5,FALSE)*E62</f>
        <v>0</v>
      </c>
      <c r="K62" s="1329">
        <f>VLOOKUP(F62,'Sch C-3'!$C$9:$J$100,6,FALSE)*E62</f>
        <v>0</v>
      </c>
      <c r="L62" s="1329">
        <f>VLOOKUP(F62,'Sch C-3'!$C$9:$J$100,7,FALSE)*E62</f>
        <v>0</v>
      </c>
      <c r="M62" s="1329">
        <f>VLOOKUP(F62,'Sch C-3'!$C$9:$J$100,8,FALSE)*E62</f>
        <v>0</v>
      </c>
      <c r="N62" s="239"/>
    </row>
    <row r="63" spans="1:14" x14ac:dyDescent="0.2">
      <c r="A63" s="1290"/>
      <c r="B63" s="1334"/>
      <c r="C63" s="1335"/>
      <c r="D63" s="1335"/>
      <c r="E63" s="1335"/>
      <c r="F63" s="1336"/>
      <c r="G63" s="1374"/>
      <c r="H63" s="1335"/>
      <c r="I63" s="1335"/>
      <c r="J63" s="1335"/>
      <c r="K63" s="1335"/>
      <c r="L63" s="1335"/>
      <c r="M63" s="1337"/>
      <c r="N63" s="239"/>
    </row>
    <row r="64" spans="1:14" ht="15.75" x14ac:dyDescent="0.25">
      <c r="A64" s="1288" t="s">
        <v>33</v>
      </c>
      <c r="B64" s="1331"/>
      <c r="C64" s="1332"/>
      <c r="D64" s="1332"/>
      <c r="E64" s="1332"/>
      <c r="F64" s="1332"/>
      <c r="G64" s="1371"/>
      <c r="H64" s="1332"/>
      <c r="I64" s="1332"/>
      <c r="J64" s="1332"/>
      <c r="K64" s="1332"/>
      <c r="L64" s="1332"/>
      <c r="M64" s="1333"/>
      <c r="N64" s="239"/>
    </row>
    <row r="65" spans="1:14" x14ac:dyDescent="0.2">
      <c r="A65" s="551" t="s">
        <v>26</v>
      </c>
      <c r="B65" s="240"/>
      <c r="C65" s="238">
        <f>'Sch D'!D67</f>
        <v>0</v>
      </c>
      <c r="D65" s="238">
        <f>'Sch D'!E67</f>
        <v>0</v>
      </c>
      <c r="E65" s="238">
        <f>SUM(B65:D65)</f>
        <v>0</v>
      </c>
      <c r="F65" s="1471"/>
      <c r="G65" s="1366" t="e">
        <f>VLOOKUP(F65,'Sch C-3'!$C$9:$K$100,9,FALSE)</f>
        <v>#N/A</v>
      </c>
      <c r="H65" s="238" t="e">
        <f>VLOOKUP(F65,'Sch C-3'!$C$9:$J$100,3,FALSE)*E65</f>
        <v>#N/A</v>
      </c>
      <c r="I65" s="238" t="e">
        <f>VLOOKUP(F65,'Sch C-3'!$C$9:$J$100,4,FALSE)*E65</f>
        <v>#N/A</v>
      </c>
      <c r="J65" s="238" t="e">
        <f>VLOOKUP(F65,'Sch C-3'!$C$9:$J$100,5,FALSE)*E65</f>
        <v>#N/A</v>
      </c>
      <c r="K65" s="238" t="e">
        <f>VLOOKUP(F65,'Sch C-3'!$C$9:$J$100,6,FALSE)*E65</f>
        <v>#N/A</v>
      </c>
      <c r="L65" s="238" t="e">
        <f>VLOOKUP(F65,'Sch C-3'!$C$9:$J$100,7,FALSE)*E65</f>
        <v>#N/A</v>
      </c>
      <c r="M65" s="238" t="e">
        <f>VLOOKUP(F65,'Sch C-3'!$C$9:$J$100,8,FALSE)*E65</f>
        <v>#N/A</v>
      </c>
      <c r="N65" s="239"/>
    </row>
    <row r="66" spans="1:14" x14ac:dyDescent="0.2">
      <c r="A66" s="551" t="s">
        <v>28</v>
      </c>
      <c r="B66" s="238">
        <f>'Sch C-4'!T51-'Sch C-1'!B65</f>
        <v>0</v>
      </c>
      <c r="C66" s="238">
        <f>'Sch D'!D68</f>
        <v>0</v>
      </c>
      <c r="D66" s="238">
        <f>'Sch D'!E68</f>
        <v>0</v>
      </c>
      <c r="E66" s="238">
        <f>SUM(B66:D66)</f>
        <v>0</v>
      </c>
      <c r="F66" s="1471"/>
      <c r="G66" s="1366" t="e">
        <f>VLOOKUP(F66,'Sch C-3'!$C$9:$K$100,9,FALSE)</f>
        <v>#N/A</v>
      </c>
      <c r="H66" s="238" t="e">
        <f>VLOOKUP(F66,'Sch C-3'!$C$9:$J$100,3,FALSE)*E66</f>
        <v>#N/A</v>
      </c>
      <c r="I66" s="238" t="e">
        <f>VLOOKUP(F66,'Sch C-3'!$C$9:$J$100,4,FALSE)*E66</f>
        <v>#N/A</v>
      </c>
      <c r="J66" s="238" t="e">
        <f>VLOOKUP(F66,'Sch C-3'!$C$9:$J$100,5,FALSE)*E66</f>
        <v>#N/A</v>
      </c>
      <c r="K66" s="238" t="e">
        <f>VLOOKUP(F66,'Sch C-3'!$C$9:$J$100,6,FALSE)*E66</f>
        <v>#N/A</v>
      </c>
      <c r="L66" s="238" t="e">
        <f>VLOOKUP(F66,'Sch C-3'!$C$9:$J$100,7,FALSE)*E66</f>
        <v>#N/A</v>
      </c>
      <c r="M66" s="238" t="e">
        <f>VLOOKUP(F66,'Sch C-3'!$C$9:$J$100,8,FALSE)*E66</f>
        <v>#N/A</v>
      </c>
      <c r="N66" s="239"/>
    </row>
    <row r="67" spans="1:14" ht="15.75" x14ac:dyDescent="0.25">
      <c r="A67" s="545" t="s">
        <v>35</v>
      </c>
      <c r="B67" s="1276"/>
      <c r="C67" s="1277"/>
      <c r="D67" s="1277"/>
      <c r="E67" s="1277"/>
      <c r="F67" s="1277"/>
      <c r="G67" s="1373"/>
      <c r="H67" s="1277"/>
      <c r="I67" s="1277"/>
      <c r="J67" s="1277"/>
      <c r="K67" s="1277"/>
      <c r="L67" s="1277"/>
      <c r="M67" s="1281"/>
      <c r="N67" s="239"/>
    </row>
    <row r="68" spans="1:14" x14ac:dyDescent="0.2">
      <c r="A68" s="551" t="s">
        <v>26</v>
      </c>
      <c r="B68" s="240"/>
      <c r="C68" s="238">
        <f>'Sch D'!D70</f>
        <v>0</v>
      </c>
      <c r="D68" s="238">
        <f>'Sch D'!E70</f>
        <v>0</v>
      </c>
      <c r="E68" s="238">
        <f>SUM(B68:D68)</f>
        <v>0</v>
      </c>
      <c r="F68" s="1471"/>
      <c r="G68" s="1366" t="e">
        <f>VLOOKUP(F68,'Sch C-3'!$C$9:$K$100,9,FALSE)</f>
        <v>#N/A</v>
      </c>
      <c r="H68" s="238" t="e">
        <f>VLOOKUP(F68,'Sch C-3'!$C$9:$J$100,3,FALSE)*E68</f>
        <v>#N/A</v>
      </c>
      <c r="I68" s="238" t="e">
        <f>VLOOKUP(F68,'Sch C-3'!$C$9:$J$100,4,FALSE)*E68</f>
        <v>#N/A</v>
      </c>
      <c r="J68" s="238" t="e">
        <f>VLOOKUP(F68,'Sch C-3'!$C$9:$J$100,5,FALSE)*E68</f>
        <v>#N/A</v>
      </c>
      <c r="K68" s="238" t="e">
        <f>VLOOKUP(F68,'Sch C-3'!$C$9:$J$100,6,FALSE)*E68</f>
        <v>#N/A</v>
      </c>
      <c r="L68" s="238" t="e">
        <f>VLOOKUP(F68,'Sch C-3'!$C$9:$J$100,7,FALSE)*E68</f>
        <v>#N/A</v>
      </c>
      <c r="M68" s="238" t="e">
        <f>VLOOKUP(F68,'Sch C-3'!$C$9:$J$100,8,FALSE)*E68</f>
        <v>#N/A</v>
      </c>
      <c r="N68" s="239"/>
    </row>
    <row r="69" spans="1:14" x14ac:dyDescent="0.2">
      <c r="A69" s="551" t="s">
        <v>30</v>
      </c>
      <c r="B69" s="238">
        <f>'Sch C-4'!U51-'Sch C-1'!B68</f>
        <v>0</v>
      </c>
      <c r="C69" s="238">
        <f>'Sch D'!D71</f>
        <v>0</v>
      </c>
      <c r="D69" s="238">
        <f>'Sch D'!E71</f>
        <v>0</v>
      </c>
      <c r="E69" s="238">
        <f>SUM(B69:D69)</f>
        <v>0</v>
      </c>
      <c r="F69" s="1471"/>
      <c r="G69" s="1366" t="e">
        <f>VLOOKUP(F69,'Sch C-3'!$C$9:$K$100,9,FALSE)</f>
        <v>#N/A</v>
      </c>
      <c r="H69" s="238" t="e">
        <f>VLOOKUP(F69,'Sch C-3'!$C$9:$J$100,3,FALSE)*E69</f>
        <v>#N/A</v>
      </c>
      <c r="I69" s="238" t="e">
        <f>VLOOKUP(F69,'Sch C-3'!$C$9:$J$100,4,FALSE)*E69</f>
        <v>#N/A</v>
      </c>
      <c r="J69" s="238" t="e">
        <f>VLOOKUP(F69,'Sch C-3'!$C$9:$J$100,5,FALSE)*E69</f>
        <v>#N/A</v>
      </c>
      <c r="K69" s="238" t="e">
        <f>VLOOKUP(F69,'Sch C-3'!$C$9:$J$100,6,FALSE)*E69</f>
        <v>#N/A</v>
      </c>
      <c r="L69" s="238" t="e">
        <f>VLOOKUP(F69,'Sch C-3'!$C$9:$J$100,7,FALSE)*E69</f>
        <v>#N/A</v>
      </c>
      <c r="M69" s="238" t="e">
        <f>VLOOKUP(F69,'Sch C-3'!$C$9:$J$100,8,FALSE)*E69</f>
        <v>#N/A</v>
      </c>
      <c r="N69" s="239"/>
    </row>
    <row r="70" spans="1:14" ht="15.75" x14ac:dyDescent="0.25">
      <c r="A70" s="545" t="s">
        <v>37</v>
      </c>
      <c r="B70" s="1276"/>
      <c r="C70" s="1277"/>
      <c r="D70" s="1277"/>
      <c r="E70" s="1277"/>
      <c r="F70" s="1277"/>
      <c r="G70" s="1373"/>
      <c r="H70" s="1277"/>
      <c r="I70" s="1277"/>
      <c r="J70" s="1277"/>
      <c r="K70" s="1277"/>
      <c r="L70" s="1277"/>
      <c r="M70" s="1281"/>
      <c r="N70" s="239"/>
    </row>
    <row r="71" spans="1:14" x14ac:dyDescent="0.2">
      <c r="A71" s="551" t="s">
        <v>26</v>
      </c>
      <c r="B71" s="240"/>
      <c r="C71" s="238">
        <f>'Sch D'!D73</f>
        <v>0</v>
      </c>
      <c r="D71" s="238">
        <f>'Sch D'!E73</f>
        <v>0</v>
      </c>
      <c r="E71" s="238">
        <f>SUM(B71:D71)</f>
        <v>0</v>
      </c>
      <c r="F71" s="1471"/>
      <c r="G71" s="1366" t="e">
        <f>VLOOKUP(F71,'Sch C-3'!$C$9:$K$100,9,FALSE)</f>
        <v>#N/A</v>
      </c>
      <c r="H71" s="238" t="e">
        <f>VLOOKUP(F71,'Sch C-3'!$C$9:$J$100,3,FALSE)*E71</f>
        <v>#N/A</v>
      </c>
      <c r="I71" s="238" t="e">
        <f>VLOOKUP(F71,'Sch C-3'!$C$9:$J$100,4,FALSE)*E71</f>
        <v>#N/A</v>
      </c>
      <c r="J71" s="238" t="e">
        <f>VLOOKUP(F71,'Sch C-3'!$C$9:$J$100,5,FALSE)*E71</f>
        <v>#N/A</v>
      </c>
      <c r="K71" s="238" t="e">
        <f>VLOOKUP(F71,'Sch C-3'!$C$9:$J$100,6,FALSE)*E71</f>
        <v>#N/A</v>
      </c>
      <c r="L71" s="238" t="e">
        <f>VLOOKUP(F71,'Sch C-3'!$C$9:$J$100,7,FALSE)*E71</f>
        <v>#N/A</v>
      </c>
      <c r="M71" s="238" t="e">
        <f>VLOOKUP(F71,'Sch C-3'!$C$9:$J$100,8,FALSE)*E71</f>
        <v>#N/A</v>
      </c>
      <c r="N71" s="239"/>
    </row>
    <row r="72" spans="1:14" x14ac:dyDescent="0.2">
      <c r="A72" s="551" t="s">
        <v>32</v>
      </c>
      <c r="B72" s="238">
        <f>'Sch C-4'!V51-'Sch C-1'!B71</f>
        <v>0</v>
      </c>
      <c r="C72" s="238">
        <f>'Sch D'!D74</f>
        <v>0</v>
      </c>
      <c r="D72" s="238">
        <f>'Sch D'!E74</f>
        <v>0</v>
      </c>
      <c r="E72" s="238">
        <f>SUM(B72:D72)</f>
        <v>0</v>
      </c>
      <c r="F72" s="1471"/>
      <c r="G72" s="1366" t="e">
        <f>VLOOKUP(F72,'Sch C-3'!$C$9:$K$100,9,FALSE)</f>
        <v>#N/A</v>
      </c>
      <c r="H72" s="238" t="e">
        <f>VLOOKUP(F72,'Sch C-3'!$C$9:$J$100,3,FALSE)*E72</f>
        <v>#N/A</v>
      </c>
      <c r="I72" s="238" t="e">
        <f>VLOOKUP(F72,'Sch C-3'!$C$9:$J$100,4,FALSE)*E72</f>
        <v>#N/A</v>
      </c>
      <c r="J72" s="238" t="e">
        <f>VLOOKUP(F72,'Sch C-3'!$C$9:$J$100,5,FALSE)*E72</f>
        <v>#N/A</v>
      </c>
      <c r="K72" s="238" t="e">
        <f>VLOOKUP(F72,'Sch C-3'!$C$9:$J$100,6,FALSE)*E72</f>
        <v>#N/A</v>
      </c>
      <c r="L72" s="238" t="e">
        <f>VLOOKUP(F72,'Sch C-3'!$C$9:$J$100,7,FALSE)*E72</f>
        <v>#N/A</v>
      </c>
      <c r="M72" s="238" t="e">
        <f>VLOOKUP(F72,'Sch C-3'!$C$9:$J$100,8,FALSE)*E72</f>
        <v>#N/A</v>
      </c>
      <c r="N72" s="239"/>
    </row>
    <row r="73" spans="1:14" ht="15.75" x14ac:dyDescent="0.25">
      <c r="A73" s="545" t="s">
        <v>38</v>
      </c>
      <c r="B73" s="1276"/>
      <c r="C73" s="1277"/>
      <c r="D73" s="1277"/>
      <c r="E73" s="1277"/>
      <c r="F73" s="1277"/>
      <c r="G73" s="1373"/>
      <c r="H73" s="1277"/>
      <c r="I73" s="1277"/>
      <c r="J73" s="1277"/>
      <c r="K73" s="1277"/>
      <c r="L73" s="1277"/>
      <c r="M73" s="1281"/>
      <c r="N73" s="239"/>
    </row>
    <row r="74" spans="1:14" x14ac:dyDescent="0.2">
      <c r="A74" s="551" t="s">
        <v>26</v>
      </c>
      <c r="B74" s="240"/>
      <c r="C74" s="238">
        <f>'Sch D'!D76</f>
        <v>0</v>
      </c>
      <c r="D74" s="238">
        <f>'Sch D'!E76</f>
        <v>0</v>
      </c>
      <c r="E74" s="238">
        <f>SUM(B74:D74)</f>
        <v>0</v>
      </c>
      <c r="F74" s="1471"/>
      <c r="G74" s="1366" t="e">
        <f>VLOOKUP(F74,'Sch C-3'!$C$9:$K$100,9,FALSE)</f>
        <v>#N/A</v>
      </c>
      <c r="H74" s="238" t="e">
        <f>VLOOKUP(F74,'Sch C-3'!$C$9:$J$100,3,FALSE)*E74</f>
        <v>#N/A</v>
      </c>
      <c r="I74" s="238" t="e">
        <f>VLOOKUP(F74,'Sch C-3'!$C$9:$J$100,4,FALSE)*E74</f>
        <v>#N/A</v>
      </c>
      <c r="J74" s="238" t="e">
        <f>VLOOKUP(F74,'Sch C-3'!$C$9:$J$100,5,FALSE)*E74</f>
        <v>#N/A</v>
      </c>
      <c r="K74" s="238" t="e">
        <f>VLOOKUP(F74,'Sch C-3'!$C$9:$J$100,6,FALSE)*E74</f>
        <v>#N/A</v>
      </c>
      <c r="L74" s="238" t="e">
        <f>VLOOKUP(F74,'Sch C-3'!$C$9:$J$100,7,FALSE)*E74</f>
        <v>#N/A</v>
      </c>
      <c r="M74" s="238" t="e">
        <f>VLOOKUP(F74,'Sch C-3'!$C$9:$J$100,8,FALSE)*E74</f>
        <v>#N/A</v>
      </c>
      <c r="N74" s="239"/>
    </row>
    <row r="75" spans="1:14" x14ac:dyDescent="0.2">
      <c r="A75" s="551" t="s">
        <v>34</v>
      </c>
      <c r="B75" s="238">
        <f>'Sch C-4'!W51-'Sch C-1'!B74</f>
        <v>0</v>
      </c>
      <c r="C75" s="238">
        <f>'Sch D'!D77</f>
        <v>0</v>
      </c>
      <c r="D75" s="238">
        <f>'Sch D'!E77</f>
        <v>0</v>
      </c>
      <c r="E75" s="238">
        <f>SUM(B75:D75)</f>
        <v>0</v>
      </c>
      <c r="F75" s="1471"/>
      <c r="G75" s="1366" t="e">
        <f>VLOOKUP(F75,'Sch C-3'!$C$9:$K$100,9,FALSE)</f>
        <v>#N/A</v>
      </c>
      <c r="H75" s="238" t="e">
        <f>VLOOKUP(F75,'Sch C-3'!$C$9:$J$100,3,FALSE)*E75</f>
        <v>#N/A</v>
      </c>
      <c r="I75" s="238" t="e">
        <f>VLOOKUP(F75,'Sch C-3'!$C$9:$J$100,4,FALSE)*E75</f>
        <v>#N/A</v>
      </c>
      <c r="J75" s="238" t="e">
        <f>VLOOKUP(F75,'Sch C-3'!$C$9:$J$100,5,FALSE)*E75</f>
        <v>#N/A</v>
      </c>
      <c r="K75" s="238" t="e">
        <f>VLOOKUP(F75,'Sch C-3'!$C$9:$J$100,6,FALSE)*E75</f>
        <v>#N/A</v>
      </c>
      <c r="L75" s="238" t="e">
        <f>VLOOKUP(F75,'Sch C-3'!$C$9:$J$100,7,FALSE)*E75</f>
        <v>#N/A</v>
      </c>
      <c r="M75" s="238" t="e">
        <f>VLOOKUP(F75,'Sch C-3'!$C$9:$J$100,8,FALSE)*E75</f>
        <v>#N/A</v>
      </c>
      <c r="N75" s="239"/>
    </row>
    <row r="76" spans="1:14" ht="15.75" x14ac:dyDescent="0.25">
      <c r="A76" s="545" t="s">
        <v>39</v>
      </c>
      <c r="B76" s="1276"/>
      <c r="C76" s="1277"/>
      <c r="D76" s="1277"/>
      <c r="E76" s="1277"/>
      <c r="F76" s="1277"/>
      <c r="G76" s="1373"/>
      <c r="H76" s="1277"/>
      <c r="I76" s="1277"/>
      <c r="J76" s="1277"/>
      <c r="K76" s="1277"/>
      <c r="L76" s="1277"/>
      <c r="M76" s="1281"/>
      <c r="N76" s="239"/>
    </row>
    <row r="77" spans="1:14" x14ac:dyDescent="0.2">
      <c r="A77" s="551" t="s">
        <v>26</v>
      </c>
      <c r="B77" s="240"/>
      <c r="C77" s="238">
        <f>'Sch D'!D79</f>
        <v>0</v>
      </c>
      <c r="D77" s="238">
        <f>'Sch D'!E79</f>
        <v>0</v>
      </c>
      <c r="E77" s="238">
        <f>SUM(B77:D77)</f>
        <v>0</v>
      </c>
      <c r="F77" s="1471"/>
      <c r="G77" s="1366" t="e">
        <f>VLOOKUP(F77,'Sch C-3'!$C$9:$K$100,9,FALSE)</f>
        <v>#N/A</v>
      </c>
      <c r="H77" s="238" t="e">
        <f>VLOOKUP(F77,'Sch C-3'!$C$9:$J$100,3,FALSE)*E77</f>
        <v>#N/A</v>
      </c>
      <c r="I77" s="238" t="e">
        <f>VLOOKUP(F77,'Sch C-3'!$C$9:$J$100,4,FALSE)*E77</f>
        <v>#N/A</v>
      </c>
      <c r="J77" s="238" t="e">
        <f>VLOOKUP(F77,'Sch C-3'!$C$9:$J$100,5,FALSE)*E77</f>
        <v>#N/A</v>
      </c>
      <c r="K77" s="238" t="e">
        <f>VLOOKUP(F77,'Sch C-3'!$C$9:$J$100,6,FALSE)*E77</f>
        <v>#N/A</v>
      </c>
      <c r="L77" s="238" t="e">
        <f>VLOOKUP(F77,'Sch C-3'!$C$9:$J$100,7,FALSE)*E77</f>
        <v>#N/A</v>
      </c>
      <c r="M77" s="238" t="e">
        <f>VLOOKUP(F77,'Sch C-3'!$C$9:$J$100,8,FALSE)*E77</f>
        <v>#N/A</v>
      </c>
      <c r="N77" s="239"/>
    </row>
    <row r="78" spans="1:14" x14ac:dyDescent="0.2">
      <c r="A78" s="551" t="s">
        <v>36</v>
      </c>
      <c r="B78" s="238">
        <f>'Sch C-4'!X51-'Sch C-1'!B77</f>
        <v>0</v>
      </c>
      <c r="C78" s="238">
        <f>'Sch D'!D80</f>
        <v>0</v>
      </c>
      <c r="D78" s="238">
        <f>'Sch D'!E80</f>
        <v>0</v>
      </c>
      <c r="E78" s="238">
        <f>SUM(B78:D78)</f>
        <v>0</v>
      </c>
      <c r="F78" s="1471"/>
      <c r="G78" s="1366" t="e">
        <f>VLOOKUP(F78,'Sch C-3'!$C$9:$K$100,9,FALSE)</f>
        <v>#N/A</v>
      </c>
      <c r="H78" s="238" t="e">
        <f>VLOOKUP(F78,'Sch C-3'!$C$9:$J$100,3,FALSE)*E78</f>
        <v>#N/A</v>
      </c>
      <c r="I78" s="238" t="e">
        <f>VLOOKUP(F78,'Sch C-3'!$C$9:$J$100,4,FALSE)*E78</f>
        <v>#N/A</v>
      </c>
      <c r="J78" s="238" t="e">
        <f>VLOOKUP(F78,'Sch C-3'!$C$9:$J$100,5,FALSE)*E78</f>
        <v>#N/A</v>
      </c>
      <c r="K78" s="238" t="e">
        <f>VLOOKUP(F78,'Sch C-3'!$C$9:$J$100,6,FALSE)*E78</f>
        <v>#N/A</v>
      </c>
      <c r="L78" s="238" t="e">
        <f>VLOOKUP(F78,'Sch C-3'!$C$9:$J$100,7,FALSE)*E78</f>
        <v>#N/A</v>
      </c>
      <c r="M78" s="238" t="e">
        <f>VLOOKUP(F78,'Sch C-3'!$C$9:$J$100,8,FALSE)*E78</f>
        <v>#N/A</v>
      </c>
      <c r="N78" s="239"/>
    </row>
    <row r="79" spans="1:14" s="2" customFormat="1" ht="15.75" thickBot="1" x14ac:dyDescent="0.25">
      <c r="A79" s="236" t="s">
        <v>260</v>
      </c>
      <c r="B79" s="241">
        <f>SUM(B8:B78)</f>
        <v>0</v>
      </c>
      <c r="C79" s="241">
        <f t="shared" ref="C79:M79" si="0">SUM(C8:C78)</f>
        <v>0</v>
      </c>
      <c r="D79" s="241">
        <f t="shared" si="0"/>
        <v>0</v>
      </c>
      <c r="E79" s="241">
        <f t="shared" si="0"/>
        <v>0</v>
      </c>
      <c r="F79" s="1282"/>
      <c r="G79" s="1372"/>
      <c r="H79" s="241" t="e">
        <f t="shared" si="0"/>
        <v>#N/A</v>
      </c>
      <c r="I79" s="241" t="e">
        <f t="shared" si="0"/>
        <v>#N/A</v>
      </c>
      <c r="J79" s="241" t="e">
        <f t="shared" si="0"/>
        <v>#N/A</v>
      </c>
      <c r="K79" s="241" t="e">
        <f t="shared" si="0"/>
        <v>#N/A</v>
      </c>
      <c r="L79" s="241" t="e">
        <f t="shared" si="0"/>
        <v>#N/A</v>
      </c>
      <c r="M79" s="241" t="e">
        <f t="shared" si="0"/>
        <v>#N/A</v>
      </c>
      <c r="N79" s="242"/>
    </row>
    <row r="80" spans="1:14" ht="15.75" thickTop="1" x14ac:dyDescent="0.2"/>
    <row r="82" spans="1:14" x14ac:dyDescent="0.2">
      <c r="A82" s="244" t="s">
        <v>221</v>
      </c>
      <c r="B82" s="244"/>
      <c r="C82" s="244"/>
    </row>
    <row r="83" spans="1:14" ht="58.5" customHeight="1" x14ac:dyDescent="0.2">
      <c r="A83" s="244"/>
      <c r="B83" s="244"/>
      <c r="C83" s="244"/>
      <c r="N83" s="245" t="s">
        <v>1450</v>
      </c>
    </row>
    <row r="84" spans="1:14" x14ac:dyDescent="0.2">
      <c r="A84" s="246" t="s">
        <v>353</v>
      </c>
      <c r="B84" s="247">
        <f>SUM(B10:B29)</f>
        <v>0</v>
      </c>
      <c r="C84" s="247">
        <f>SUM(C10:C29)</f>
        <v>0</v>
      </c>
      <c r="D84" s="247">
        <f>SUM(D10:D29)</f>
        <v>0</v>
      </c>
      <c r="E84" s="247">
        <f>SUM(E10:E29)</f>
        <v>0</v>
      </c>
      <c r="H84" s="247" t="e">
        <f t="shared" ref="H84:M84" si="1">SUM(H10:H29)</f>
        <v>#N/A</v>
      </c>
      <c r="I84" s="247" t="e">
        <f t="shared" si="1"/>
        <v>#N/A</v>
      </c>
      <c r="J84" s="247" t="e">
        <f t="shared" si="1"/>
        <v>#N/A</v>
      </c>
      <c r="K84" s="247" t="e">
        <f t="shared" si="1"/>
        <v>#N/A</v>
      </c>
      <c r="L84" s="247" t="e">
        <f t="shared" si="1"/>
        <v>#N/A</v>
      </c>
      <c r="M84" s="247" t="e">
        <f t="shared" si="1"/>
        <v>#N/A</v>
      </c>
      <c r="N84" s="247" t="e">
        <f>E84-SUM(H84:M84)</f>
        <v>#N/A</v>
      </c>
    </row>
    <row r="85" spans="1:14" x14ac:dyDescent="0.2">
      <c r="A85" s="246" t="s">
        <v>354</v>
      </c>
      <c r="B85" s="247">
        <f>SUM(B32:B57)</f>
        <v>0</v>
      </c>
      <c r="C85" s="247">
        <f>SUM(C32:C57)</f>
        <v>0</v>
      </c>
      <c r="D85" s="247">
        <f>SUM(D32:D57)</f>
        <v>0</v>
      </c>
      <c r="E85" s="247">
        <f>SUM(E32:E57)</f>
        <v>0</v>
      </c>
      <c r="H85" s="247" t="e">
        <f t="shared" ref="H85:M85" si="2">SUM(H32:H57)</f>
        <v>#N/A</v>
      </c>
      <c r="I85" s="247" t="e">
        <f t="shared" si="2"/>
        <v>#N/A</v>
      </c>
      <c r="J85" s="247" t="e">
        <f t="shared" si="2"/>
        <v>#N/A</v>
      </c>
      <c r="K85" s="247" t="e">
        <f t="shared" si="2"/>
        <v>#N/A</v>
      </c>
      <c r="L85" s="247" t="e">
        <f t="shared" si="2"/>
        <v>#N/A</v>
      </c>
      <c r="M85" s="247" t="e">
        <f t="shared" si="2"/>
        <v>#N/A</v>
      </c>
      <c r="N85" s="247" t="e">
        <f t="shared" ref="N85:N89" si="3">E85-SUM(H85:M85)</f>
        <v>#N/A</v>
      </c>
    </row>
    <row r="86" spans="1:14" x14ac:dyDescent="0.2">
      <c r="A86" s="246" t="s">
        <v>29</v>
      </c>
      <c r="B86" s="247">
        <f>SUM(B59:B61)</f>
        <v>0</v>
      </c>
      <c r="C86" s="247">
        <f>SUM(C59:C61)</f>
        <v>0</v>
      </c>
      <c r="D86" s="247">
        <f>SUM(D59:D61)</f>
        <v>0</v>
      </c>
      <c r="E86" s="247">
        <f>SUM(E59:E61)</f>
        <v>0</v>
      </c>
      <c r="H86" s="247" t="e">
        <f t="shared" ref="H86:M86" si="4">SUM(H59:H61)</f>
        <v>#N/A</v>
      </c>
      <c r="I86" s="247" t="e">
        <f t="shared" si="4"/>
        <v>#N/A</v>
      </c>
      <c r="J86" s="247" t="e">
        <f t="shared" si="4"/>
        <v>#N/A</v>
      </c>
      <c r="K86" s="247" t="e">
        <f t="shared" si="4"/>
        <v>#N/A</v>
      </c>
      <c r="L86" s="247" t="e">
        <f t="shared" si="4"/>
        <v>#N/A</v>
      </c>
      <c r="M86" s="247" t="e">
        <f t="shared" si="4"/>
        <v>#N/A</v>
      </c>
      <c r="N86" s="247" t="e">
        <f t="shared" si="3"/>
        <v>#N/A</v>
      </c>
    </row>
    <row r="87" spans="1:14" x14ac:dyDescent="0.2">
      <c r="A87" s="246" t="s">
        <v>31</v>
      </c>
      <c r="B87" s="247">
        <f>B62</f>
        <v>0</v>
      </c>
      <c r="C87" s="247">
        <f t="shared" ref="C87:E87" si="5">C62</f>
        <v>0</v>
      </c>
      <c r="D87" s="247">
        <f t="shared" si="5"/>
        <v>0</v>
      </c>
      <c r="E87" s="247">
        <f t="shared" si="5"/>
        <v>0</v>
      </c>
      <c r="H87" s="247">
        <f>H62</f>
        <v>0</v>
      </c>
      <c r="I87" s="247">
        <f t="shared" ref="I87:M87" si="6">I62</f>
        <v>0</v>
      </c>
      <c r="J87" s="247">
        <f t="shared" si="6"/>
        <v>0</v>
      </c>
      <c r="K87" s="247">
        <f t="shared" si="6"/>
        <v>0</v>
      </c>
      <c r="L87" s="247">
        <f t="shared" si="6"/>
        <v>0</v>
      </c>
      <c r="M87" s="247">
        <f t="shared" si="6"/>
        <v>0</v>
      </c>
      <c r="N87" s="247">
        <f t="shared" si="3"/>
        <v>0</v>
      </c>
    </row>
    <row r="88" spans="1:14" x14ac:dyDescent="0.2">
      <c r="A88" s="246" t="s">
        <v>222</v>
      </c>
      <c r="B88" s="247">
        <f>SUM(B65:B78)</f>
        <v>0</v>
      </c>
      <c r="C88" s="247">
        <f>SUM(C65:C78)</f>
        <v>0</v>
      </c>
      <c r="D88" s="247">
        <f>SUM(D65:D78)</f>
        <v>0</v>
      </c>
      <c r="E88" s="247">
        <f>SUM(E65:E78)</f>
        <v>0</v>
      </c>
      <c r="H88" s="247" t="e">
        <f t="shared" ref="H88:M88" si="7">SUM(H65:H78)</f>
        <v>#N/A</v>
      </c>
      <c r="I88" s="247" t="e">
        <f t="shared" si="7"/>
        <v>#N/A</v>
      </c>
      <c r="J88" s="247" t="e">
        <f t="shared" si="7"/>
        <v>#N/A</v>
      </c>
      <c r="K88" s="247" t="e">
        <f t="shared" si="7"/>
        <v>#N/A</v>
      </c>
      <c r="L88" s="247" t="e">
        <f t="shared" si="7"/>
        <v>#N/A</v>
      </c>
      <c r="M88" s="247" t="e">
        <f t="shared" si="7"/>
        <v>#N/A</v>
      </c>
      <c r="N88" s="247" t="e">
        <f t="shared" si="3"/>
        <v>#N/A</v>
      </c>
    </row>
    <row r="89" spans="1:14" x14ac:dyDescent="0.2">
      <c r="A89" s="246" t="s">
        <v>142</v>
      </c>
      <c r="B89" s="248">
        <f>SUM(B84:B88)</f>
        <v>0</v>
      </c>
      <c r="C89" s="248">
        <f>SUM(C84:C88)</f>
        <v>0</v>
      </c>
      <c r="D89" s="248">
        <f>SUM(D84:D88)</f>
        <v>0</v>
      </c>
      <c r="E89" s="248">
        <f>SUM(E84:E88)</f>
        <v>0</v>
      </c>
      <c r="H89" s="248" t="e">
        <f>SUM(H84:H88)</f>
        <v>#N/A</v>
      </c>
      <c r="I89" s="248" t="e">
        <f t="shared" ref="I89:M89" si="8">SUM(I84:I88)</f>
        <v>#N/A</v>
      </c>
      <c r="J89" s="248" t="e">
        <f t="shared" si="8"/>
        <v>#N/A</v>
      </c>
      <c r="K89" s="248" t="e">
        <f t="shared" si="8"/>
        <v>#N/A</v>
      </c>
      <c r="L89" s="248" t="e">
        <f t="shared" si="8"/>
        <v>#N/A</v>
      </c>
      <c r="M89" s="248" t="e">
        <f t="shared" si="8"/>
        <v>#N/A</v>
      </c>
      <c r="N89" s="248" t="e">
        <f t="shared" si="3"/>
        <v>#N/A</v>
      </c>
    </row>
    <row r="90" spans="1:14" x14ac:dyDescent="0.2">
      <c r="A90" s="246" t="s">
        <v>223</v>
      </c>
      <c r="B90" s="247">
        <f>B89-B79</f>
        <v>0</v>
      </c>
      <c r="C90" s="247">
        <f>C89-C79</f>
        <v>0</v>
      </c>
      <c r="D90" s="247">
        <f>D89-D79</f>
        <v>0</v>
      </c>
      <c r="E90" s="247">
        <f>E89-E79</f>
        <v>0</v>
      </c>
      <c r="H90" s="247" t="e">
        <f>H89-SUM(H84:H88)</f>
        <v>#N/A</v>
      </c>
      <c r="I90" s="247" t="e">
        <f t="shared" ref="I90:N90" si="9">I89-SUM(I84:I88)</f>
        <v>#N/A</v>
      </c>
      <c r="J90" s="247" t="e">
        <f t="shared" si="9"/>
        <v>#N/A</v>
      </c>
      <c r="K90" s="247" t="e">
        <f t="shared" si="9"/>
        <v>#N/A</v>
      </c>
      <c r="L90" s="247" t="e">
        <f t="shared" si="9"/>
        <v>#N/A</v>
      </c>
      <c r="M90" s="247" t="e">
        <f t="shared" si="9"/>
        <v>#N/A</v>
      </c>
      <c r="N90" s="247" t="e">
        <f t="shared" si="9"/>
        <v>#N/A</v>
      </c>
    </row>
    <row r="91" spans="1:14" x14ac:dyDescent="0.2">
      <c r="A91" s="246"/>
      <c r="B91" s="249" t="s">
        <v>224</v>
      </c>
      <c r="C91" s="249" t="s">
        <v>225</v>
      </c>
      <c r="D91" s="249" t="s">
        <v>225</v>
      </c>
      <c r="E91" s="244"/>
    </row>
    <row r="92" spans="1:14" x14ac:dyDescent="0.2">
      <c r="A92" s="246" t="s">
        <v>224</v>
      </c>
      <c r="B92" s="247">
        <f>'Sch C-4'!C51</f>
        <v>0</v>
      </c>
      <c r="C92" s="247">
        <f>'Sch D'!D81</f>
        <v>0</v>
      </c>
      <c r="D92" s="247">
        <f>'Sch D'!E81</f>
        <v>0</v>
      </c>
      <c r="E92" s="247"/>
    </row>
    <row r="93" spans="1:14" x14ac:dyDescent="0.2">
      <c r="A93" s="246"/>
      <c r="B93" s="247">
        <f>B92-B89</f>
        <v>0</v>
      </c>
      <c r="C93" s="247">
        <f>C92-C89</f>
        <v>0</v>
      </c>
      <c r="D93" s="247">
        <f>D92-D89</f>
        <v>0</v>
      </c>
    </row>
  </sheetData>
  <sheetProtection algorithmName="SHA-512" hashValue="0xYFX74TTT+fsqeRJtX4pmIrJVINC6d7K/znmNlmOqfOjz9wDhffhZCwZLAjKnA0xKMt2eVdXRNeIf2iPqIr1A==" saltValue="YHbqUWd7eDZj1IJVLtJIvQ==" spinCount="100000" sheet="1" objects="1" scenarios="1"/>
  <pageMargins left="0.75" right="0.75" top="0.98" bottom="0.5" header="0.5" footer="0.25"/>
  <pageSetup scale="56" fitToWidth="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F94CC31-8F87-4766-8C26-045A07B7CE5B}">
          <x14:formula1>
            <xm:f>'Input List'!$D$3:$D$48</xm:f>
          </x14:formula1>
          <xm:sqref>F71:F72 F65:F66 F60:F61 F74:F75 F41 F47:F49 F43:F45 F37:F39 F51:F53 F27:F29 F55:F57 F23:F25 F68:F69 F19:F21 F77:F78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29</vt:i4>
      </vt:variant>
    </vt:vector>
  </HeadingPairs>
  <TitlesOfParts>
    <vt:vector size="70" baseType="lpstr">
      <vt:lpstr>Input List</vt:lpstr>
      <vt:lpstr>Data Accum</vt:lpstr>
      <vt:lpstr>Check</vt:lpstr>
      <vt:lpstr>Chklst</vt:lpstr>
      <vt:lpstr>Sch A</vt:lpstr>
      <vt:lpstr>Sch A-2</vt:lpstr>
      <vt:lpstr>Sch B-1</vt:lpstr>
      <vt:lpstr>Sch B-3</vt:lpstr>
      <vt:lpstr>Sch C-1</vt:lpstr>
      <vt:lpstr>Sch C-2a</vt:lpstr>
      <vt:lpstr>Sch C-2c</vt:lpstr>
      <vt:lpstr>Sch C-2d</vt:lpstr>
      <vt:lpstr>Sch C-2i</vt:lpstr>
      <vt:lpstr>Sch C-2l</vt:lpstr>
      <vt:lpstr>Sch C-2m</vt:lpstr>
      <vt:lpstr>Sch C-2n</vt:lpstr>
      <vt:lpstr>Sch C-3</vt:lpstr>
      <vt:lpstr>Sch C-4</vt:lpstr>
      <vt:lpstr>Sch C-5</vt:lpstr>
      <vt:lpstr>Sch C-6</vt:lpstr>
      <vt:lpstr>Sch C-7</vt:lpstr>
      <vt:lpstr>Sch C-8</vt:lpstr>
      <vt:lpstr>Sch D</vt:lpstr>
      <vt:lpstr>Sch D-1</vt:lpstr>
      <vt:lpstr>Sch D-2</vt:lpstr>
      <vt:lpstr>Sch D-5</vt:lpstr>
      <vt:lpstr>Sch D-7</vt:lpstr>
      <vt:lpstr>Sch D-8</vt:lpstr>
      <vt:lpstr>Sch E</vt:lpstr>
      <vt:lpstr>Sch F</vt:lpstr>
      <vt:lpstr>Sch F-1</vt:lpstr>
      <vt:lpstr>Sch G</vt:lpstr>
      <vt:lpstr>Sch H</vt:lpstr>
      <vt:lpstr>Sch I</vt:lpstr>
      <vt:lpstr>Sch J</vt:lpstr>
      <vt:lpstr>Sch K</vt:lpstr>
      <vt:lpstr>Sch L</vt:lpstr>
      <vt:lpstr>Sch O</vt:lpstr>
      <vt:lpstr>Sch O-1</vt:lpstr>
      <vt:lpstr>Sch P</vt:lpstr>
      <vt:lpstr>Sch W</vt:lpstr>
      <vt:lpstr>'Sch B-3'!Print_Area</vt:lpstr>
      <vt:lpstr>'Sch C-1'!Print_Area</vt:lpstr>
      <vt:lpstr>'Sch C-3'!Print_Area</vt:lpstr>
      <vt:lpstr>'Sch C-4'!Print_Area</vt:lpstr>
      <vt:lpstr>'Sch C-5'!Print_Area</vt:lpstr>
      <vt:lpstr>'Sch C-6'!Print_Area</vt:lpstr>
      <vt:lpstr>'Sch C-7'!Print_Area</vt:lpstr>
      <vt:lpstr>'Sch C-8'!Print_Area</vt:lpstr>
      <vt:lpstr>'Sch D'!Print_Area</vt:lpstr>
      <vt:lpstr>'Sch D-1'!Print_Area</vt:lpstr>
      <vt:lpstr>'Sch D-2'!Print_Area</vt:lpstr>
      <vt:lpstr>'Sch D-7'!Print_Area</vt:lpstr>
      <vt:lpstr>'Sch D-8'!Print_Area</vt:lpstr>
      <vt:lpstr>'Sch E'!Print_Area</vt:lpstr>
      <vt:lpstr>'Sch F'!Print_Area</vt:lpstr>
      <vt:lpstr>'Sch F-1'!Print_Area</vt:lpstr>
      <vt:lpstr>'Sch G'!Print_Area</vt:lpstr>
      <vt:lpstr>'Sch J'!Print_Area</vt:lpstr>
      <vt:lpstr>'Sch K'!Print_Area</vt:lpstr>
      <vt:lpstr>'Sch L'!Print_Area</vt:lpstr>
      <vt:lpstr>'Sch O'!Print_Area</vt:lpstr>
      <vt:lpstr>'Sch O-1'!Print_Area</vt:lpstr>
      <vt:lpstr>'Sch P'!Print_Area</vt:lpstr>
      <vt:lpstr>'Sch C-1'!Print_Titles</vt:lpstr>
      <vt:lpstr>'Sch C-3'!Print_Titles</vt:lpstr>
      <vt:lpstr>'Sch C-4'!Print_Titles</vt:lpstr>
      <vt:lpstr>'Sch D-1'!Print_Titles</vt:lpstr>
      <vt:lpstr>'Sch D-2'!Print_Titles</vt:lpstr>
      <vt:lpstr>'Sch 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Thiel, LeeAnn G.</dc:creator>
  <cp:lastModifiedBy>Lawrence, LuWanna K.</cp:lastModifiedBy>
  <cp:lastPrinted>2022-05-13T15:59:13Z</cp:lastPrinted>
  <dcterms:created xsi:type="dcterms:W3CDTF">2021-05-13T21:47:12Z</dcterms:created>
  <dcterms:modified xsi:type="dcterms:W3CDTF">2022-05-31T19:32:21Z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